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_2020" sheetId="60" r:id="rId11"/>
    <sheet name="Eksport I-V_2020" sheetId="61" r:id="rId12"/>
    <sheet name="Import_I-V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I-V_2020'!$K$6:$N$39</definedName>
    <definedName name="_xlnm._FilterDatabase" localSheetId="12" hidden="1">'Import_I-V_2020'!$K$7:$N$33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F30" i="62" l="1"/>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3" i="60" s="1"/>
  <c r="F12" i="60"/>
  <c r="D12" i="60"/>
  <c r="F11" i="60"/>
  <c r="D11" i="60"/>
  <c r="F10" i="60"/>
  <c r="D10" i="60"/>
  <c r="H9" i="60"/>
  <c r="F9" i="60"/>
  <c r="D9" i="60"/>
  <c r="F8" i="60"/>
  <c r="D8" i="60"/>
  <c r="F26" i="60" l="1"/>
  <c r="D26" i="60"/>
  <c r="D13" i="60"/>
  <c r="Z508" i="36"/>
  <c r="W508" i="36"/>
  <c r="S508" i="36"/>
  <c r="R508" i="36"/>
  <c r="P508" i="36"/>
  <c r="M508" i="36"/>
  <c r="L508" i="36"/>
  <c r="K508" i="36"/>
  <c r="J508" i="36"/>
  <c r="I508" i="36"/>
  <c r="H508" i="36"/>
  <c r="G508" i="36"/>
  <c r="F508" i="36"/>
  <c r="E508" i="36"/>
  <c r="D508" i="36"/>
  <c r="C508" i="36"/>
  <c r="B508" i="36"/>
  <c r="Z507" i="36"/>
  <c r="W507" i="36"/>
  <c r="V507" i="36"/>
  <c r="S507" i="36"/>
  <c r="R507" i="36"/>
  <c r="P507" i="36"/>
  <c r="M507" i="36"/>
  <c r="L507" i="36"/>
  <c r="K507" i="36"/>
  <c r="J507" i="36"/>
  <c r="I507" i="36"/>
  <c r="H507" i="36"/>
  <c r="F507" i="36"/>
  <c r="E507" i="36"/>
  <c r="D507" i="36"/>
  <c r="C507" i="36"/>
  <c r="B507" i="36"/>
  <c r="Z506" i="36"/>
  <c r="W506" i="36"/>
  <c r="S506" i="36"/>
  <c r="R506" i="36"/>
  <c r="P506" i="36"/>
  <c r="M506" i="36"/>
  <c r="L506" i="36"/>
  <c r="K506" i="36"/>
  <c r="J506" i="36"/>
  <c r="I506" i="36"/>
  <c r="H506" i="36"/>
  <c r="G506" i="36"/>
  <c r="F506" i="36"/>
  <c r="E506" i="36"/>
  <c r="D506" i="36"/>
  <c r="C506" i="36"/>
  <c r="B506" i="36"/>
  <c r="Z505" i="36"/>
  <c r="W505" i="36"/>
  <c r="S505" i="36"/>
  <c r="R505" i="36"/>
  <c r="P505" i="36"/>
  <c r="M505" i="36"/>
  <c r="L505" i="36"/>
  <c r="K505" i="36"/>
  <c r="J505" i="36"/>
  <c r="I505" i="36"/>
  <c r="H505" i="36"/>
  <c r="G505" i="36"/>
  <c r="F505" i="36"/>
  <c r="E505" i="36"/>
  <c r="D505" i="36"/>
  <c r="C505" i="36"/>
  <c r="B505" i="36"/>
  <c r="Z504" i="36"/>
  <c r="W504" i="36"/>
  <c r="S504" i="36"/>
  <c r="R504" i="36"/>
  <c r="Q504" i="36"/>
  <c r="P504" i="36"/>
  <c r="M504" i="36"/>
  <c r="L504" i="36"/>
  <c r="K504" i="36"/>
  <c r="J504" i="36"/>
  <c r="I504" i="36"/>
  <c r="H504" i="36"/>
  <c r="F504" i="36"/>
  <c r="E504" i="36"/>
  <c r="D504" i="36"/>
  <c r="C504" i="36"/>
  <c r="B504" i="36"/>
  <c r="Z503" i="36"/>
  <c r="W503" i="36"/>
  <c r="S503" i="36"/>
  <c r="R503" i="36"/>
  <c r="Q503" i="36"/>
  <c r="P503" i="36"/>
  <c r="M503" i="36"/>
  <c r="L503" i="36"/>
  <c r="K503" i="36"/>
  <c r="J503" i="36"/>
  <c r="I503" i="36"/>
  <c r="H503" i="36"/>
  <c r="F503" i="36"/>
  <c r="E503" i="36"/>
  <c r="D503" i="36"/>
  <c r="C503" i="36"/>
  <c r="B503" i="36"/>
  <c r="Z502" i="36"/>
  <c r="W502" i="36"/>
  <c r="S502" i="36"/>
  <c r="R502" i="36"/>
  <c r="P502" i="36"/>
  <c r="M502" i="36"/>
  <c r="L502" i="36"/>
  <c r="K502" i="36"/>
  <c r="J502" i="36"/>
  <c r="I502" i="36"/>
  <c r="H502" i="36"/>
  <c r="F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J344" i="36"/>
  <c r="I344" i="36"/>
  <c r="H344" i="36"/>
  <c r="G344" i="36"/>
  <c r="F344" i="36"/>
  <c r="E344" i="36"/>
  <c r="D344" i="36"/>
  <c r="C344" i="36"/>
  <c r="B344" i="36"/>
  <c r="Z343" i="36"/>
  <c r="W343" i="36"/>
  <c r="V343" i="36"/>
  <c r="S343" i="36"/>
  <c r="R343" i="36"/>
  <c r="Q343" i="36"/>
  <c r="Q507" i="36" s="1"/>
  <c r="P343" i="36"/>
  <c r="M343" i="36"/>
  <c r="L343" i="36"/>
  <c r="K343" i="36"/>
  <c r="J343" i="36"/>
  <c r="I343" i="36"/>
  <c r="H343" i="36"/>
  <c r="G343" i="36"/>
  <c r="G507" i="36" s="1"/>
  <c r="F343" i="36"/>
  <c r="E343" i="36"/>
  <c r="D343" i="36"/>
  <c r="C343" i="36"/>
  <c r="B343" i="36"/>
  <c r="Z342" i="36"/>
  <c r="W342" i="36"/>
  <c r="V342" i="36"/>
  <c r="V506" i="36" s="1"/>
  <c r="S342" i="36"/>
  <c r="R342" i="36"/>
  <c r="Q342" i="36"/>
  <c r="Q506" i="36" s="1"/>
  <c r="P342" i="36"/>
  <c r="M342" i="36"/>
  <c r="L342" i="36"/>
  <c r="K342" i="36"/>
  <c r="I342" i="36"/>
  <c r="H342" i="36"/>
  <c r="G342" i="36"/>
  <c r="F342" i="36"/>
  <c r="E342" i="36"/>
  <c r="D342" i="36"/>
  <c r="C342" i="36"/>
  <c r="B342" i="36"/>
  <c r="Z341" i="36"/>
  <c r="W341" i="36"/>
  <c r="V341" i="36"/>
  <c r="V505" i="36" s="1"/>
  <c r="S341" i="36"/>
  <c r="R341" i="36"/>
  <c r="Q341" i="36"/>
  <c r="Q505" i="36" s="1"/>
  <c r="P341" i="36"/>
  <c r="M341" i="36"/>
  <c r="L341" i="36"/>
  <c r="K341" i="36"/>
  <c r="J341" i="36"/>
  <c r="I341" i="36"/>
  <c r="H341" i="36"/>
  <c r="G341" i="36"/>
  <c r="F341" i="36"/>
  <c r="E341" i="36"/>
  <c r="D341" i="36"/>
  <c r="C341" i="36"/>
  <c r="B341" i="36"/>
  <c r="Z340" i="36"/>
  <c r="W340" i="36"/>
  <c r="V340" i="36"/>
  <c r="V504" i="36" s="1"/>
  <c r="S340" i="36"/>
  <c r="R340" i="36"/>
  <c r="Q340" i="36"/>
  <c r="P340" i="36"/>
  <c r="M340" i="36"/>
  <c r="L340" i="36"/>
  <c r="K340" i="36"/>
  <c r="J340" i="36"/>
  <c r="I340" i="36"/>
  <c r="H340" i="36"/>
  <c r="G340" i="36"/>
  <c r="G504" i="36" s="1"/>
  <c r="F340" i="36"/>
  <c r="E340" i="36"/>
  <c r="D340" i="36"/>
  <c r="C340" i="36"/>
  <c r="B340" i="36"/>
  <c r="Z339" i="36"/>
  <c r="W339" i="36"/>
  <c r="V339" i="36"/>
  <c r="V503" i="36" s="1"/>
  <c r="S339" i="36"/>
  <c r="R339" i="36"/>
  <c r="Q339" i="36"/>
  <c r="P339" i="36"/>
  <c r="M339" i="36"/>
  <c r="L339" i="36"/>
  <c r="K339" i="36"/>
  <c r="J339" i="36"/>
  <c r="I339" i="36"/>
  <c r="H339" i="36"/>
  <c r="G339" i="36"/>
  <c r="G503" i="36" s="1"/>
  <c r="F339" i="36"/>
  <c r="E339" i="36"/>
  <c r="D339" i="36"/>
  <c r="C339" i="36"/>
  <c r="B339" i="36"/>
  <c r="Z338" i="36"/>
  <c r="W338" i="36"/>
  <c r="V338" i="36"/>
  <c r="V502" i="36" s="1"/>
  <c r="S338" i="36"/>
  <c r="R338" i="36"/>
  <c r="Q338" i="36"/>
  <c r="Q502" i="36" s="1"/>
  <c r="P338" i="36"/>
  <c r="M338" i="36"/>
  <c r="L338" i="36"/>
  <c r="K338" i="36"/>
  <c r="J338" i="36"/>
  <c r="I338" i="36"/>
  <c r="H338" i="36"/>
  <c r="G338" i="36"/>
  <c r="G502" i="36" s="1"/>
  <c r="F338" i="36"/>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<sst xmlns="http://schemas.openxmlformats.org/spreadsheetml/2006/main" count="5684" uniqueCount="487">
  <si>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</si>
  <si>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</si>
  <si>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</si>
  <si>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</si>
  <si>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</si>
  <si>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</si>
  <si>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</si>
  <si>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</si>
  <si>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</si>
  <si>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</si>
  <si>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</si>
  <si>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</si>
  <si>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</si>
  <si>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</si>
  <si>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</si>
  <si>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</si>
  <si>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</si>
  <si>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</si>
  <si>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</si>
  <si>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</si>
  <si>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</si>
  <si>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</si>
  <si>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</si>
  <si>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</si>
  <si>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</si>
  <si>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</si>
  <si>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</si>
  <si>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</si>
  <si>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</si>
  <si>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</si>
  <si>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</si>
  <si>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</si>
  <si>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</si>
  <si>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</si>
  <si>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</si>
  <si>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</si>
  <si>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</si>
  <si>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</si>
  <si>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</si>
  <si>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</si>
  <si>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</si>
  <si>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</si>
  <si>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</si>
  <si>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</si>
  <si>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</si>
  <si>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</si>
  <si>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</si>
  <si>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</si>
  <si>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</si>
  <si>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</si>
  <si>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</si>
  <si>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</si>
  <si>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</si>
  <si>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</si>
  <si>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</si>
  <si>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</si>
  <si>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</si>
  <si>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</si>
  <si>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</si>
  <si>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</si>
  <si>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</si>
  <si>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</si>
  <si>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</si>
  <si>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</si>
  <si>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</si>
  <si>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</si>
  <si>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</si>
  <si>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</si>
  <si>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</si>
  <si>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</si>
  <si>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</si>
  <si>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</si>
  <si>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</si>
  <si>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</si>
  <si>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</si>
  <si>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</si>
  <si>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</si>
  <si>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</si>
  <si>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</si>
  <si>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</si>
  <si>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</si>
  <si>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</si>
  <si>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</si>
  <si>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</si>
  <si>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</si>
  <si>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</si>
  <si>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</si>
  <si>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</si>
  <si>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</si>
  <si>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</si>
  <si>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</si>
  <si>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</si>
  <si>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</si>
  <si>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</si>
  <si>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</si>
  <si>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</si>
  <si>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</si>
  <si>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</si>
  <si>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</si>
  <si>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</si>
  <si>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</si>
  <si>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</si>
  <si>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</si>
  <si>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</si>
  <si>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</si>
  <si>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</si>
  <si>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</si>
  <si>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</si>
  <si>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</si>
  <si>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</si>
  <si>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</si>
  <si>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</si>
  <si>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</si>
  <si>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</si>
  <si>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</si>
  <si>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</si>
  <si>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</si>
  <si>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</si>
  <si>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</si>
  <si>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</si>
  <si>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</si>
  <si>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</si>
  <si>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</si>
  <si>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</si>
  <si>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</si>
  <si>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</si>
  <si>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</si>
  <si>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</si>
  <si>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</si>
  <si>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</si>
  <si>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</si>
  <si>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</si>
  <si>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</si>
  <si>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</si>
  <si>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</si>
  <si>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</si>
  <si>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</si>
  <si>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</si>
  <si>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</si>
  <si>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</si>
  <si>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</si>
  <si>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</si>
  <si>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</si>
  <si>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</si>
  <si>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</si>
  <si>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</si>
  <si>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</si>
  <si>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</si>
  <si>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</si>
  <si>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</si>
  <si>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</si>
  <si>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</si>
  <si>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</si>
  <si>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</si>
  <si>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</si>
  <si>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</si>
  <si>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</si>
  <si>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</si>
  <si>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</si>
  <si>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</si>
  <si>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</si>
  <si>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</si>
  <si>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</si>
  <si>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</si>
  <si>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</si>
  <si>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</si>
  <si>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</si>
  <si>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</si>
  <si>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</si>
  <si>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</si>
  <si>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</si>
  <si>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</si>
  <si>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</si>
  <si>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</si>
  <si>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</si>
  <si>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</si>
  <si>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</si>
  <si>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</si>
  <si>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</si>
  <si>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</si>
  <si>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</si>
  <si>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</si>
  <si>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</si>
  <si>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</si>
  <si>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</si>
  <si>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</si>
  <si>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</si>
  <si>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</si>
  <si>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</si>
  <si>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</si>
  <si>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</si>
  <si>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</si>
  <si>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</si>
  <si>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</si>
  <si>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</si>
  <si>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</si>
  <si>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</si>
  <si>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</si>
  <si>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</si>
  <si>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</si>
  <si>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</si>
  <si>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</si>
  <si>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</si>
  <si>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</si>
  <si>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</si>
  <si>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</si>
  <si>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</si>
  <si>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</si>
  <si>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</si>
  <si>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</si>
  <si>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</si>
  <si>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</si>
  <si>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</si>
  <si>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</si>
  <si>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</si>
  <si>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</si>
  <si>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</si>
  <si>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</si>
  <si>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</si>
  <si>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</si>
  <si>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</si>
  <si>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</si>
  <si>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</si>
  <si>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</si>
  <si>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</si>
  <si>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</si>
  <si>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</si>
  <si>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</si>
  <si>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</si>
  <si>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</si>
  <si>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</si>
  <si>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</si>
  <si>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</si>
  <si>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</si>
  <si>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</si>
  <si>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</si>
  <si>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</si>
  <si>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</si>
  <si>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</si>
  <si>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</si>
  <si>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</si>
  <si>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</si>
  <si>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</si>
  <si>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</si>
  <si>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</si>
  <si>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</si>
  <si>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</si>
  <si>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</si>
  <si>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</si>
  <si>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</si>
  <si>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</si>
  <si>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</si>
  <si>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</si>
  <si>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</si>
  <si>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</si>
  <si>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</si>
  <si>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</si>
  <si>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</si>
  <si>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</si>
  <si>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</si>
  <si>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</si>
  <si>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</si>
  <si>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</si>
  <si>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</si>
  <si>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</si>
  <si>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</si>
  <si>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</si>
  <si>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</si>
  <si>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</si>
  <si>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</si>
  <si>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</si>
  <si>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</si>
  <si>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</si>
  <si>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</si>
  <si>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</si>
  <si>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</si>
  <si>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</si>
  <si>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</si>
  <si>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</si>
  <si>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</si>
  <si>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</si>
  <si>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</si>
  <si>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</si>
  <si>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</si>
  <si>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</si>
  <si>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</si>
  <si>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</si>
  <si>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</si>
  <si>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</si>
  <si>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</si>
  <si>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</si>
  <si>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</si>
  <si>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</si>
  <si>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</si>
  <si>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</si>
  <si>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</si>
  <si>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</si>
  <si>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</si>
  <si>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</si>
  <si>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</si>
  <si>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</si>
  <si>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</si>
  <si>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</si>
  <si>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</si>
  <si>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</si>
  <si>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</si>
  <si>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</si>
  <si>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</si>
  <si>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</si>
  <si>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</si>
  <si>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</si>
  <si>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</si>
  <si>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</si>
  <si>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</si>
  <si>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</si>
  <si>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</si>
  <si>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</si>
  <si>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</si>
  <si>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</si>
  <si>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</si>
  <si>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</si>
  <si>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</si>
  <si>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</si>
  <si>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</si>
  <si>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</si>
  <si>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</si>
  <si>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</si>
  <si>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</si>
  <si>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</si>
  <si>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</si>
  <si>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</si>
  <si>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</si>
  <si>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</si>
  <si>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</si>
  <si>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</si>
  <si>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</si>
  <si>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</si>
  <si>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</si>
  <si>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</si>
  <si>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</si>
  <si>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</si>
  <si>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</si>
  <si>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</si>
  <si>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</si>
  <si>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</si>
  <si>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</si>
  <si>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</si>
  <si>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</si>
  <si>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</si>
  <si>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</si>
  <si>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</si>
  <si>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</si>
  <si>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</si>
  <si>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</si>
  <si>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</si>
  <si>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</si>
  <si>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</si>
  <si>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</si>
  <si>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</si>
  <si>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</si>
  <si>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</si>
  <si>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</si>
  <si>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</si>
  <si>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</si>
  <si>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</si>
  <si>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</si>
  <si>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</si>
  <si>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</si>
  <si>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</si>
  <si>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</si>
  <si>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</si>
  <si>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</si>
  <si>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</si>
  <si>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</si>
  <si>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</si>
  <si>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</si>
  <si>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</si>
  <si>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</si>
  <si>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</si>
  <si>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</si>
  <si>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</si>
  <si>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</si>
  <si>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</si>
  <si>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</si>
  <si>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</si>
  <si>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</si>
  <si>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</si>
  <si>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</si>
  <si>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</si>
  <si>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</si>
  <si>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</si>
  <si>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</si>
  <si>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</si>
  <si>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</si>
  <si>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</si>
  <si>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</si>
  <si>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</si>
  <si>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</si>
  <si>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</si>
  <si>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</si>
  <si>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</si>
  <si>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</si>
  <si>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</si>
  <si>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</si>
  <si>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</si>
  <si>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</si>
  <si>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</si>
  <si>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</si>
  <si>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</si>
  <si>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</si>
  <si>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</si>
  <si>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</si>
  <si>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</si>
  <si>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</si>
  <si>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</si>
  <si>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</si>
  <si>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</si>
  <si>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</si>
  <si>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</si>
  <si>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</si>
  <si>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</si>
  <si>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</si>
  <si>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</si>
  <si>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</si>
  <si>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</si>
  <si>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</si>
  <si>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</si>
  <si>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</si>
  <si>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</si>
  <si>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</si>
  <si>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</si>
  <si>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</si>
  <si>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</si>
  <si>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</si>
  <si>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</si>
  <si>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</si>
  <si>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</si>
  <si>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</si>
  <si>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</si>
  <si>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</si>
  <si>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</si>
  <si>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</si>
  <si>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</si>
  <si>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</si>
  <si>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</si>
  <si>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</si>
  <si>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</si>
  <si>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</si>
  <si>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</si>
  <si>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</si>
  <si>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</si>
  <si>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</si>
  <si>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</si>
  <si>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</si>
  <si>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</si>
  <si>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</si>
  <si>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</si>
  <si>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</si>
  <si>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</si>
  <si>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</si>
  <si>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</si>
  <si>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</si>
  <si>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</si>
  <si>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</si>
  <si>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</si>
  <si>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</si>
  <si>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Dane nie zostały przesłane - niektóre ceny takie same jak tydzień wcześniej: EL, MT</t>
  </si>
  <si>
    <t>12.07.2020</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</si>
  <si>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</si>
  <si>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 2020 r. (dane wstępne) </t>
    </r>
    <r>
      <rPr>
        <b/>
        <sz val="11"/>
        <rFont val="Times New Roman"/>
        <family val="1"/>
        <charset val="238"/>
      </rPr>
      <t xml:space="preserve">w porównaniu do I-V 2019 r. </t>
    </r>
    <r>
      <rPr>
        <i/>
        <sz val="11"/>
        <rFont val="Times New Roman"/>
        <family val="1"/>
        <charset val="238"/>
      </rPr>
      <t>(wg wstępnych danych Min. Finansów).</t>
    </r>
  </si>
  <si>
    <t>I-V 2020 r. (wstępne)</t>
  </si>
  <si>
    <t>I-V 2019 r.</t>
  </si>
  <si>
    <t>zmiana w stos. do I-V 2019r.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</si>
  <si>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 2020 r.</t>
    </r>
    <r>
      <rPr>
        <b/>
        <sz val="14"/>
        <color indexed="8"/>
        <rFont val="Arial"/>
        <family val="2"/>
        <charset val="238"/>
      </rPr>
      <t xml:space="preserve"> (dane wstępne)</t>
    </r>
  </si>
  <si>
    <t>OKRES: I-V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</si>
  <si>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 2020 r.</t>
    </r>
    <r>
      <rPr>
        <b/>
        <sz val="14"/>
        <color indexed="8"/>
        <rFont val="Arial"/>
        <family val="2"/>
        <charset val="238"/>
      </rPr>
      <t xml:space="preserve"> (dane wstępne)</t>
    </r>
  </si>
  <si>
    <t>OKRES: I-V 2020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</si>
  <si>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 2020 r. (dane wstępne)  </t>
    </r>
    <r>
      <rPr>
        <b/>
        <sz val="11"/>
        <rFont val="Times New Roman"/>
        <family val="1"/>
        <charset val="238"/>
      </rPr>
      <t>w porównaniu do I-V 2019 r.  (</t>
    </r>
    <r>
      <rPr>
        <i/>
        <sz val="11"/>
        <rFont val="Times New Roman"/>
        <family val="1"/>
        <charset val="238"/>
      </rPr>
      <t>wg wstępnych danych Min. Finansów</t>
    </r>
    <r>
      <rPr>
        <b/>
        <sz val="11"/>
        <rFont val="Times New Roman"/>
        <family val="1"/>
        <charset val="238"/>
      </rPr>
      <t>).</t>
    </r>
  </si>
  <si>
    <t>idem</t>
  </si>
  <si>
    <t>Tydzień 28</t>
  </si>
  <si>
    <t>06 - 12.07.2020r.</t>
  </si>
  <si>
    <t>19.07.2020</t>
  </si>
  <si>
    <t>23.07.2020 r.</t>
  </si>
  <si>
    <t>NR 29/2020</t>
  </si>
  <si>
    <t>Notowania z okresu: 13.07 - 19.07.2020r.</t>
  </si>
  <si>
    <t>13.07.2020 - 19.07.2020</t>
  </si>
  <si>
    <r>
      <t xml:space="preserve">Tablica 5. Średnie ceny sprzedaży netto (bez VAT) elementów mięsa wołowego wg makroregionów </t>
    </r>
    <r>
      <rPr>
        <b/>
        <sz val="14"/>
        <color rgb="FF0000FF"/>
        <rFont val="Times New Roman CE"/>
        <family val="1"/>
        <charset val="238"/>
      </rPr>
      <t>w okresie: 13.07 - 19.07.2020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</si>
</sst>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cellStyleXfs>
  <cellXfs count="1512">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0" fontId="41" fillId="0" borderId="14" xfId="0" applyFont="1" applyBorder="1" applyAlignment="1">
      <alignment vertical="center"/>
    </xf>
    <xf numFmtId="0" fontId="41" fillId="0" borderId="20" xfId="0" applyFont="1" applyBorder="1" applyAlignment="1">
      <alignment vertic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200" fillId="60" borderId="0" xfId="96" applyFont="1" applyFill="1" applyBorder="1" applyAlignment="1">
      <alignment horizontal="center" vertical="center"/>
    </xf>
    <xf numFmtId="0" fontId="204" fillId="60" borderId="0" xfId="96" applyFont="1" applyFill="1" applyBorder="1" applyAlignment="1" applyProtection="1">
      <alignment horizontal="center" vertical="center"/>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43" fontId="204" fillId="60" borderId="3" xfId="101" applyFont="1" applyFill="1" applyBorder="1" applyAlignment="1">
      <alignment horizontal="center" vertical="center"/>
    </xf>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1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524777</xdr:colOff>
      <xdr:row>21</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161925"/>
          <a:ext cx="6011177" cy="3273836"/>
        </a:xfrm>
        <a:prstGeom prst="rect">
          <a:avLst/>
        </a:prstGeom>
      </xdr:spPr>
    </xdr:pic>
    <xdr:clientData/>
  </xdr:twoCellAnchor>
  <xdr:twoCellAnchor editAs="oneCell">
    <xdr:from>
      <xdr:col>10</xdr:col>
      <xdr:colOff>0</xdr:colOff>
      <xdr:row>1</xdr:row>
      <xdr:rowOff>0</xdr:rowOff>
    </xdr:from>
    <xdr:to>
      <xdr:col>19</xdr:col>
      <xdr:colOff>524777</xdr:colOff>
      <xdr:row>21</xdr:row>
      <xdr:rowOff>53625</xdr:rowOff>
    </xdr:to>
    <xdr:pic>
      <xdr:nvPicPr>
        <xdr:cNvPr id="10" name="Obraz 9"/>
        <xdr:cNvPicPr>
          <a:picLocks noChangeAspect="1"/>
        </xdr:cNvPicPr>
      </xdr:nvPicPr>
      <xdr:blipFill>
        <a:blip xmlns:r="http://schemas.openxmlformats.org/officeDocument/2006/relationships" r:embed="rId2"/>
        <a:stretch>
          <a:fillRect/>
        </a:stretch>
      </xdr:blipFill>
      <xdr:spPr>
        <a:xfrm>
          <a:off x="6096000" y="161925"/>
          <a:ext cx="6011177" cy="3292125"/>
        </a:xfrm>
        <a:prstGeom prst="rect">
          <a:avLst/>
        </a:prstGeom>
      </xdr:spPr>
    </xdr:pic>
    <xdr:clientData/>
  </xdr:twoCellAnchor>
  <xdr:twoCellAnchor editAs="oneCell">
    <xdr:from>
      <xdr:col>0</xdr:col>
      <xdr:colOff>0</xdr:colOff>
      <xdr:row>22</xdr:row>
      <xdr:rowOff>0</xdr:rowOff>
    </xdr:from>
    <xdr:to>
      <xdr:col>9</xdr:col>
      <xdr:colOff>524777</xdr:colOff>
      <xdr:row>42</xdr:row>
      <xdr:rowOff>72675</xdr:rowOff>
    </xdr:to>
    <xdr:pic>
      <xdr:nvPicPr>
        <xdr:cNvPr id="15" name="Obraz 14"/>
        <xdr:cNvPicPr>
          <a:picLocks noChangeAspect="1"/>
        </xdr:cNvPicPr>
      </xdr:nvPicPr>
      <xdr:blipFill>
        <a:blip xmlns:r="http://schemas.openxmlformats.org/officeDocument/2006/relationships" r:embed="rId3"/>
        <a:stretch>
          <a:fillRect/>
        </a:stretch>
      </xdr:blipFill>
      <xdr:spPr>
        <a:xfrm>
          <a:off x="0" y="3552825"/>
          <a:ext cx="6011177" cy="3292125"/>
        </a:xfrm>
        <a:prstGeom prst="rect">
          <a:avLst/>
        </a:prstGeom>
      </xdr:spPr>
    </xdr:pic>
    <xdr:clientData/>
  </xdr:twoCellAnchor>
  <xdr:twoCellAnchor editAs="oneCell">
    <xdr:from>
      <xdr:col>10</xdr:col>
      <xdr:colOff>0</xdr:colOff>
      <xdr:row>22</xdr:row>
      <xdr:rowOff>0</xdr:rowOff>
    </xdr:from>
    <xdr:to>
      <xdr:col>19</xdr:col>
      <xdr:colOff>524777</xdr:colOff>
      <xdr:row>42</xdr:row>
      <xdr:rowOff>72675</xdr:rowOff>
    </xdr:to>
    <xdr:pic>
      <xdr:nvPicPr>
        <xdr:cNvPr id="17" name="Obraz 16"/>
        <xdr:cNvPicPr>
          <a:picLocks noChangeAspect="1"/>
        </xdr:cNvPicPr>
      </xdr:nvPicPr>
      <xdr:blipFill>
        <a:blip xmlns:r="http://schemas.openxmlformats.org/officeDocument/2006/relationships" r:embed="rId4"/>
        <a:stretch>
          <a:fillRect/>
        </a:stretch>
      </xdr:blipFill>
      <xdr:spPr>
        <a:xfrm>
          <a:off x="60960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F24" sqref="F24"/>
    </sheetView>
  </sheetViews>
  <sheetFormatPr defaultRowHeight="11.25"/>
  <cols>
    <col min="1" max="1" width="4.42578125" style="1186" customWidth="1"/>
    <col min="2" max="2" width="13.7109375" style="1186" customWidth="1"/>
    <col min="3" max="3" width="10.28515625" style="1186" customWidth="1"/>
    <col min="4" max="4" width="10.7109375" style="1186" customWidth="1"/>
    <col min="5" max="6" width="9.140625" style="1186"/>
    <col min="7" max="7" width="12.42578125" style="1186" customWidth="1"/>
    <col min="8" max="16384" width="9.140625" style="1186"/>
  </cols>
  <sheetData>
    <row r="2" spans="1:18" ht="12.75">
      <c r="B2" s="1187" t="s">
        <v>0</v>
      </c>
      <c r="G2" s="1188" t="s">
        <v>482</v>
      </c>
      <c r="I2" s="1189"/>
    </row>
    <row r="3" spans="1:18" ht="12.75">
      <c r="B3" s="1187" t="s">
        <v>460</v>
      </c>
    </row>
    <row r="5" spans="1:18">
      <c r="B5" s="1190" t="s">
        <v>461</v>
      </c>
      <c r="C5" s="1190"/>
      <c r="D5" s="1190"/>
      <c r="E5" s="1190"/>
      <c r="F5" s="1190"/>
    </row>
    <row r="6" spans="1:18">
      <c r="B6" s="1191"/>
      <c r="C6" s="1192"/>
      <c r="D6" s="1193"/>
      <c r="E6" s="1193"/>
      <c r="F6" s="1193"/>
      <c r="G6" s="1193"/>
      <c r="H6" s="1193"/>
      <c r="I6" s="1193"/>
      <c r="J6" s="1193"/>
    </row>
    <row r="7" spans="1:18">
      <c r="B7" s="1191" t="s">
        <v>1</v>
      </c>
      <c r="C7" s="1192"/>
      <c r="D7" s="1193"/>
      <c r="E7" s="1193"/>
      <c r="F7" s="1193"/>
      <c r="G7" s="1193"/>
      <c r="H7" s="1193"/>
      <c r="I7" s="1193"/>
      <c r="J7" s="1193"/>
    </row>
    <row r="8" spans="1:18">
      <c r="B8" s="1191" t="s">
        <v>2</v>
      </c>
      <c r="C8" s="1192"/>
      <c r="D8" s="1193"/>
      <c r="E8" s="1193"/>
      <c r="F8" s="1193"/>
      <c r="G8" s="1193"/>
      <c r="H8" s="1193"/>
      <c r="I8" s="1193"/>
      <c r="J8" s="1193"/>
    </row>
    <row r="9" spans="1:18" ht="23.25">
      <c r="B9" s="1193"/>
      <c r="C9" s="1193"/>
      <c r="D9" s="1193"/>
      <c r="E9" s="1193"/>
      <c r="H9" s="1193"/>
      <c r="I9" s="1193"/>
      <c r="J9" s="1194"/>
    </row>
    <row r="10" spans="1:18" ht="24.75" customHeight="1">
      <c r="B10" s="1195" t="s">
        <v>483</v>
      </c>
      <c r="C10" s="1196"/>
      <c r="D10" s="1197" t="s">
        <v>68</v>
      </c>
      <c r="E10" s="1194"/>
      <c r="F10" s="1194"/>
      <c r="G10" s="1194"/>
      <c r="H10" s="1194"/>
      <c r="I10" s="1194"/>
      <c r="J10" s="1193"/>
    </row>
    <row r="11" spans="1:18">
      <c r="B11" s="1192"/>
      <c r="C11" s="1192"/>
      <c r="E11" s="1193"/>
      <c r="F11" s="1198" t="s">
        <v>255</v>
      </c>
      <c r="G11" s="1193"/>
      <c r="H11" s="1193"/>
      <c r="I11" s="1193"/>
      <c r="J11" s="1193"/>
    </row>
    <row r="12" spans="1:18" ht="15.75">
      <c r="B12" s="1199"/>
      <c r="C12" s="1192"/>
      <c r="D12" s="1193"/>
      <c r="E12" s="1193"/>
      <c r="F12" s="1193"/>
      <c r="G12" s="1200"/>
      <c r="H12" s="1201"/>
      <c r="I12" s="1193"/>
      <c r="J12" s="1193"/>
    </row>
    <row r="13" spans="1:18" ht="15.75">
      <c r="A13" s="1193"/>
      <c r="B13" s="1195" t="s">
        <v>484</v>
      </c>
      <c r="C13" s="1202"/>
      <c r="D13" s="1202"/>
      <c r="E13" s="1202"/>
      <c r="F13" s="1193"/>
      <c r="G13" s="1193"/>
      <c r="H13" s="65"/>
      <c r="I13" s="1193"/>
      <c r="J13" s="1193"/>
    </row>
    <row r="14" spans="1:18" ht="12.75">
      <c r="A14" s="1193"/>
      <c r="B14" s="1193"/>
      <c r="C14" s="1193"/>
      <c r="D14" s="1193"/>
      <c r="E14" s="1193"/>
      <c r="F14" s="1193"/>
      <c r="G14" s="1193"/>
      <c r="H14" s="65"/>
      <c r="I14" s="1193"/>
      <c r="J14" s="1193"/>
    </row>
    <row r="15" spans="1:18" ht="18.75">
      <c r="A15" s="1203"/>
      <c r="B15" s="1204"/>
      <c r="C15" s="1205"/>
      <c r="D15" s="1205"/>
      <c r="E15" s="1206"/>
      <c r="F15" s="1206"/>
      <c r="G15" s="1206"/>
      <c r="H15" s="1206"/>
      <c r="I15" s="1205"/>
      <c r="J15" s="1205"/>
      <c r="K15" s="1205"/>
      <c r="L15" s="1206"/>
      <c r="M15" s="1206"/>
      <c r="N15" s="1206"/>
      <c r="P15" s="1193"/>
      <c r="Q15" s="1193"/>
      <c r="R15" s="1193"/>
    </row>
    <row r="16" spans="1:18" ht="12.75">
      <c r="B16" s="1207"/>
      <c r="C16" s="1207"/>
      <c r="D16" s="1208"/>
      <c r="E16" s="1208"/>
      <c r="F16" s="1208"/>
      <c r="G16" s="1208"/>
      <c r="H16" s="1208"/>
      <c r="I16" s="1208"/>
      <c r="J16" s="1208"/>
      <c r="K16" s="1209"/>
      <c r="L16" s="1209"/>
      <c r="M16" s="1209"/>
      <c r="N16" s="1209"/>
      <c r="O16" s="1209"/>
    </row>
    <row r="17" spans="2:11">
      <c r="B17" s="1191" t="s">
        <v>336</v>
      </c>
      <c r="C17" s="1192"/>
      <c r="D17" s="1193"/>
      <c r="E17" s="1193"/>
      <c r="F17" s="1193"/>
      <c r="G17" s="1193"/>
      <c r="H17" s="1193"/>
      <c r="I17" s="1193"/>
      <c r="J17" s="1193"/>
    </row>
    <row r="18" spans="2:11">
      <c r="B18" s="1193" t="s">
        <v>3</v>
      </c>
      <c r="C18" s="1193"/>
      <c r="D18" s="1193"/>
      <c r="E18" s="1193"/>
      <c r="F18" s="1193"/>
      <c r="G18" s="1193"/>
      <c r="H18" s="1193"/>
      <c r="I18" s="1193"/>
      <c r="J18" s="1193"/>
    </row>
    <row r="19" spans="2:11">
      <c r="B19" s="1193" t="s">
        <v>464</v>
      </c>
      <c r="C19" s="1193"/>
      <c r="D19" s="1193"/>
      <c r="E19" s="1193"/>
      <c r="F19" s="1193"/>
      <c r="G19" s="1193"/>
      <c r="H19" s="1193"/>
      <c r="I19" s="1193"/>
      <c r="J19" s="1193"/>
    </row>
    <row r="20" spans="2:11">
      <c r="B20" s="1193" t="s">
        <v>4</v>
      </c>
      <c r="C20" s="1193"/>
      <c r="D20" s="1193"/>
      <c r="E20" s="1193"/>
      <c r="F20" s="1193"/>
      <c r="G20" s="1193"/>
      <c r="H20" s="1193"/>
      <c r="I20" s="1193"/>
      <c r="J20" s="1193"/>
    </row>
    <row r="21" spans="2:11">
      <c r="B21" s="1193" t="s">
        <v>5</v>
      </c>
      <c r="C21" s="1193"/>
      <c r="D21" s="1193"/>
      <c r="E21" s="1193"/>
      <c r="F21" s="1193"/>
      <c r="G21" s="1193"/>
      <c r="H21" s="1193"/>
      <c r="I21" s="1193"/>
      <c r="J21" s="1193"/>
    </row>
    <row r="22" spans="2:11">
      <c r="B22" s="1193" t="s">
        <v>86</v>
      </c>
      <c r="C22" s="1193"/>
      <c r="D22" s="1193"/>
      <c r="E22" s="1193"/>
      <c r="F22" s="1193"/>
      <c r="G22" s="1193"/>
      <c r="H22" s="1193"/>
      <c r="I22" s="1193"/>
      <c r="J22" s="1193"/>
    </row>
    <row r="23" spans="2:11">
      <c r="B23" s="1193" t="s">
        <v>6</v>
      </c>
      <c r="C23" s="1193"/>
      <c r="D23" s="1193"/>
      <c r="E23" s="1193"/>
      <c r="F23" s="1193"/>
      <c r="G23" s="1193"/>
      <c r="H23" s="1193"/>
      <c r="I23" s="1193"/>
      <c r="J23" s="1193"/>
    </row>
    <row r="24" spans="2:11">
      <c r="B24" s="1193" t="s">
        <v>97</v>
      </c>
      <c r="C24" s="1193"/>
      <c r="D24" s="1193"/>
      <c r="E24" s="1193"/>
      <c r="F24" s="1193"/>
      <c r="G24" s="1193"/>
      <c r="H24" s="1193"/>
      <c r="I24" s="1193"/>
      <c r="J24" s="1193"/>
    </row>
    <row r="25" spans="2:11">
      <c r="B25" s="1193" t="s">
        <v>7</v>
      </c>
      <c r="C25" s="1193"/>
      <c r="D25" s="1193"/>
      <c r="E25" s="1193"/>
      <c r="F25" s="1193"/>
      <c r="G25" s="1193"/>
      <c r="H25" s="1193"/>
      <c r="I25" s="1193"/>
      <c r="J25" s="1193"/>
    </row>
    <row r="26" spans="2:11">
      <c r="C26" s="1193"/>
      <c r="D26" s="1193"/>
      <c r="E26" s="1193"/>
      <c r="F26" s="1193"/>
      <c r="G26" s="1193"/>
      <c r="H26" s="1193"/>
      <c r="I26" s="1193"/>
      <c r="J26" s="1193"/>
    </row>
    <row r="27" spans="2:11" ht="11.25" customHeight="1">
      <c r="B27" s="1210" t="s">
        <v>465</v>
      </c>
      <c r="C27" s="1193"/>
      <c r="D27" s="1193"/>
      <c r="E27" s="1193"/>
      <c r="F27" s="1193"/>
      <c r="G27" s="1193"/>
      <c r="H27" s="1193"/>
      <c r="I27" s="1193"/>
    </row>
    <row r="28" spans="2:11" ht="12.75">
      <c r="B28" s="1210"/>
    </row>
    <row r="29" spans="2:11" ht="12.75">
      <c r="B29" s="1210" t="s">
        <v>330</v>
      </c>
    </row>
    <row r="30" spans="2:11">
      <c r="B30" s="1211"/>
      <c r="C30" s="1212"/>
      <c r="D30" s="1212"/>
      <c r="E30" s="1212"/>
      <c r="F30" s="1212"/>
      <c r="G30" s="1212"/>
      <c r="H30" s="1212"/>
      <c r="I30" s="1212"/>
      <c r="J30" s="1212"/>
      <c r="K30" s="1212"/>
    </row>
    <row r="31" spans="2:11">
      <c r="B31" s="1213"/>
      <c r="C31" s="1212"/>
      <c r="D31" s="1212"/>
      <c r="E31" s="1212"/>
      <c r="F31" s="1212"/>
      <c r="G31" s="1212"/>
      <c r="H31" s="1212"/>
      <c r="I31" s="1212"/>
      <c r="J31" s="1212"/>
      <c r="K31" s="121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S30" sqref="S30"/>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1"/>
      <c r="B1" s="1082"/>
      <c r="C1" s="1081"/>
      <c r="D1" s="1081"/>
      <c r="E1" s="1081"/>
      <c r="F1" s="1081"/>
      <c r="G1" s="1081"/>
      <c r="H1" s="1081"/>
      <c r="I1" s="1082"/>
      <c r="J1" s="1081"/>
      <c r="K1" s="1081"/>
      <c r="L1" s="1081"/>
      <c r="M1" s="1081"/>
      <c r="N1" s="1081"/>
      <c r="O1" s="1081"/>
      <c r="P1" s="1082"/>
      <c r="Q1" s="1081"/>
      <c r="R1" s="1081"/>
      <c r="S1" s="1081"/>
      <c r="T1" s="1081"/>
      <c r="U1" s="1081"/>
      <c r="V1" s="1081"/>
      <c r="W1" s="1082"/>
      <c r="X1" s="1081"/>
      <c r="Y1" s="1081"/>
      <c r="Z1" s="1081"/>
      <c r="AA1" s="1081"/>
      <c r="AB1" s="1084"/>
    </row>
    <row r="2" spans="1:34">
      <c r="A2" s="1084"/>
      <c r="B2" s="1085"/>
      <c r="C2" s="1083"/>
      <c r="D2" s="1083"/>
      <c r="E2" s="1083"/>
      <c r="F2" s="1083"/>
      <c r="G2" s="1083"/>
      <c r="H2" s="1084"/>
      <c r="I2" s="1085"/>
      <c r="J2" s="1083"/>
      <c r="K2" s="1083"/>
      <c r="L2" s="1083"/>
      <c r="M2" s="1083"/>
      <c r="N2" s="1083"/>
      <c r="O2" s="1084"/>
      <c r="P2" s="1085"/>
      <c r="Q2" s="1083"/>
      <c r="R2" s="1083"/>
      <c r="S2" s="1083"/>
      <c r="T2" s="1083"/>
      <c r="U2" s="1083"/>
      <c r="V2" s="1084"/>
      <c r="W2" s="1085"/>
      <c r="X2" s="1083"/>
      <c r="Y2" s="1083"/>
      <c r="Z2" s="1083"/>
      <c r="AA2" s="1083"/>
      <c r="AB2" s="1081"/>
    </row>
    <row r="3" spans="1:34" ht="23.25">
      <c r="A3" s="1081"/>
      <c r="B3" s="1082"/>
      <c r="C3" s="1081"/>
      <c r="D3" s="1081"/>
      <c r="E3" s="1081"/>
      <c r="F3" s="1117"/>
      <c r="G3" s="1116"/>
      <c r="H3" s="1117"/>
      <c r="I3" s="1082"/>
      <c r="J3" s="1081"/>
      <c r="K3" s="1081"/>
      <c r="L3" s="1088" t="s">
        <v>427</v>
      </c>
      <c r="M3" s="1081"/>
      <c r="N3" s="1081"/>
      <c r="O3" s="1081"/>
      <c r="P3" s="1082"/>
      <c r="Q3" s="1081"/>
      <c r="R3" s="1081"/>
      <c r="S3" s="1081"/>
      <c r="T3" s="1081"/>
      <c r="U3" s="1081"/>
      <c r="V3" s="1117"/>
      <c r="W3" s="1116"/>
      <c r="X3" s="1119"/>
      <c r="Y3" s="1120" t="s">
        <v>479</v>
      </c>
      <c r="Z3" s="1119"/>
      <c r="AA3" s="1116"/>
      <c r="AB3" s="1084"/>
      <c r="AC3" s="106"/>
      <c r="AD3" s="106"/>
      <c r="AE3" s="106"/>
      <c r="AF3" s="106"/>
      <c r="AG3" s="106"/>
      <c r="AH3" s="106"/>
    </row>
    <row r="4" spans="1:34" s="1087" customFormat="1" ht="15.75">
      <c r="A4" s="1221" t="s">
        <v>466</v>
      </c>
      <c r="B4" s="1229"/>
      <c r="C4" s="1230"/>
      <c r="D4" s="1230"/>
      <c r="E4" s="1230"/>
      <c r="F4" s="1231"/>
      <c r="G4" s="1232"/>
      <c r="H4" s="1231"/>
      <c r="I4" s="1229"/>
      <c r="J4" s="1230"/>
      <c r="K4" s="1083"/>
      <c r="L4" s="1083"/>
      <c r="M4" s="1083"/>
      <c r="N4" s="1083"/>
      <c r="O4" s="1084"/>
      <c r="P4" s="1085"/>
      <c r="Q4" s="1083"/>
      <c r="R4" s="1083"/>
      <c r="S4" s="1083"/>
      <c r="T4" s="1083"/>
      <c r="U4" s="1083"/>
      <c r="V4" s="1115"/>
      <c r="W4" s="1114"/>
      <c r="X4" s="1118"/>
      <c r="Y4" s="1145" t="s">
        <v>480</v>
      </c>
      <c r="Z4" s="1118"/>
      <c r="AA4" s="1114"/>
      <c r="AB4" s="1084"/>
      <c r="AC4" s="106"/>
      <c r="AD4" s="106"/>
      <c r="AE4" s="106"/>
      <c r="AF4" s="106"/>
      <c r="AG4" s="106"/>
      <c r="AH4" s="106"/>
    </row>
    <row r="5" spans="1:34" ht="13.5" thickBot="1">
      <c r="A5" s="1081"/>
      <c r="B5" s="1082"/>
      <c r="C5" s="1081"/>
      <c r="D5" s="1081"/>
      <c r="E5" s="1081"/>
      <c r="F5" s="1081"/>
      <c r="G5" s="1081"/>
      <c r="H5" s="1081"/>
      <c r="I5" s="1082"/>
      <c r="J5" s="1081"/>
      <c r="K5" s="1081"/>
      <c r="L5" s="1081"/>
      <c r="M5" s="1081"/>
      <c r="N5" s="1081"/>
      <c r="O5" s="1081"/>
      <c r="P5" s="1082"/>
      <c r="Q5" s="1081"/>
      <c r="R5" s="1081"/>
      <c r="S5" s="1081"/>
      <c r="T5" s="1081"/>
      <c r="U5" s="1081"/>
      <c r="V5" s="1117"/>
      <c r="W5" s="1116"/>
      <c r="X5" s="1117"/>
      <c r="Y5" s="1116"/>
      <c r="Z5" s="1117"/>
      <c r="AA5" s="1116"/>
      <c r="AB5" s="1081"/>
      <c r="AC5" s="106"/>
      <c r="AD5" s="106"/>
      <c r="AE5" s="106"/>
      <c r="AF5" s="106"/>
      <c r="AG5" s="106"/>
      <c r="AH5" s="106"/>
    </row>
    <row r="6" spans="1:34" ht="13.5" thickBot="1">
      <c r="A6" s="1167" t="s">
        <v>378</v>
      </c>
      <c r="B6" s="1165"/>
      <c r="C6" s="1382" t="s">
        <v>454</v>
      </c>
      <c r="D6" s="1383"/>
      <c r="E6" s="1383"/>
      <c r="F6" s="1383"/>
      <c r="G6" s="1383"/>
      <c r="H6" s="1384"/>
      <c r="I6" s="1166"/>
      <c r="J6" s="1382" t="s">
        <v>455</v>
      </c>
      <c r="K6" s="1383"/>
      <c r="L6" s="1383"/>
      <c r="M6" s="1383"/>
      <c r="N6" s="1383"/>
      <c r="O6" s="1384"/>
      <c r="P6" s="1166"/>
      <c r="Q6" s="1382" t="s">
        <v>456</v>
      </c>
      <c r="R6" s="1383"/>
      <c r="S6" s="1383"/>
      <c r="T6" s="1383"/>
      <c r="U6" s="1383"/>
      <c r="V6" s="1384"/>
      <c r="W6" s="1166"/>
      <c r="X6" s="1385" t="s">
        <v>457</v>
      </c>
      <c r="Y6" s="1386"/>
      <c r="Z6" s="1386"/>
      <c r="AA6" s="1387"/>
      <c r="AB6" s="1136"/>
      <c r="AC6" s="106"/>
      <c r="AD6" s="106"/>
      <c r="AE6" s="106"/>
      <c r="AF6" s="106"/>
      <c r="AG6" s="106"/>
      <c r="AH6" s="106"/>
    </row>
    <row r="7" spans="1:34">
      <c r="A7" s="1165"/>
      <c r="B7" s="1165"/>
      <c r="C7" s="1388" t="s">
        <v>379</v>
      </c>
      <c r="D7" s="1388" t="s">
        <v>380</v>
      </c>
      <c r="E7" s="1388" t="s">
        <v>381</v>
      </c>
      <c r="F7" s="1388" t="s">
        <v>382</v>
      </c>
      <c r="G7" s="1168" t="s">
        <v>431</v>
      </c>
      <c r="H7" s="1169"/>
      <c r="I7" s="1166"/>
      <c r="J7" s="1390" t="s">
        <v>383</v>
      </c>
      <c r="K7" s="1390" t="s">
        <v>384</v>
      </c>
      <c r="L7" s="1390" t="s">
        <v>385</v>
      </c>
      <c r="M7" s="1390" t="s">
        <v>382</v>
      </c>
      <c r="N7" s="1168" t="s">
        <v>431</v>
      </c>
      <c r="O7" s="1168"/>
      <c r="P7" s="1166"/>
      <c r="Q7" s="1388" t="s">
        <v>379</v>
      </c>
      <c r="R7" s="1388" t="s">
        <v>380</v>
      </c>
      <c r="S7" s="1388" t="s">
        <v>381</v>
      </c>
      <c r="T7" s="1388" t="s">
        <v>382</v>
      </c>
      <c r="U7" s="1168" t="s">
        <v>431</v>
      </c>
      <c r="V7" s="1169"/>
      <c r="W7" s="1166"/>
      <c r="X7" s="1391" t="s">
        <v>386</v>
      </c>
      <c r="Y7" s="1170" t="s">
        <v>387</v>
      </c>
      <c r="Z7" s="1168" t="s">
        <v>431</v>
      </c>
      <c r="AA7" s="1168"/>
      <c r="AB7" s="1136"/>
      <c r="AC7" s="106"/>
      <c r="AD7" s="106"/>
      <c r="AE7" s="106"/>
      <c r="AF7" s="106"/>
      <c r="AG7" s="106"/>
      <c r="AH7" s="106"/>
    </row>
    <row r="8" spans="1:34" ht="13.5" thickBot="1">
      <c r="A8" s="1171" t="s">
        <v>432</v>
      </c>
      <c r="B8" s="1165"/>
      <c r="C8" s="1389"/>
      <c r="D8" s="1389"/>
      <c r="E8" s="1389"/>
      <c r="F8" s="1389"/>
      <c r="G8" s="1172" t="s">
        <v>433</v>
      </c>
      <c r="H8" s="1173" t="s">
        <v>388</v>
      </c>
      <c r="I8" s="1174"/>
      <c r="J8" s="1389"/>
      <c r="K8" s="1389"/>
      <c r="L8" s="1389"/>
      <c r="M8" s="1389"/>
      <c r="N8" s="1172" t="s">
        <v>433</v>
      </c>
      <c r="O8" s="1173" t="s">
        <v>388</v>
      </c>
      <c r="P8" s="1165"/>
      <c r="Q8" s="1389"/>
      <c r="R8" s="1389"/>
      <c r="S8" s="1389"/>
      <c r="T8" s="1389"/>
      <c r="U8" s="1172" t="s">
        <v>433</v>
      </c>
      <c r="V8" s="1173" t="s">
        <v>388</v>
      </c>
      <c r="W8" s="1165"/>
      <c r="X8" s="1392"/>
      <c r="Y8" s="1175" t="s">
        <v>389</v>
      </c>
      <c r="Z8" s="1172" t="s">
        <v>433</v>
      </c>
      <c r="AA8" s="1172" t="s">
        <v>388</v>
      </c>
      <c r="AB8" s="1135"/>
      <c r="AC8" s="106"/>
    </row>
    <row r="9" spans="1:34" ht="13.5" thickBot="1">
      <c r="A9" s="1176" t="s">
        <v>434</v>
      </c>
      <c r="B9" s="1165"/>
      <c r="C9" s="1271">
        <v>350.72</v>
      </c>
      <c r="D9" s="1272">
        <v>342.32</v>
      </c>
      <c r="E9" s="1273"/>
      <c r="F9" s="1274">
        <v>342.96</v>
      </c>
      <c r="G9" s="1275">
        <v>-3.11</v>
      </c>
      <c r="H9" s="1276">
        <v>-8.9999999999999993E-3</v>
      </c>
      <c r="I9" s="1270"/>
      <c r="J9" s="1271">
        <v>314.60000000000002</v>
      </c>
      <c r="K9" s="1272">
        <v>372.8</v>
      </c>
      <c r="L9" s="1273">
        <v>370.54</v>
      </c>
      <c r="M9" s="1274">
        <v>369.66</v>
      </c>
      <c r="N9" s="1275">
        <v>4.05</v>
      </c>
      <c r="O9" s="1276">
        <v>1.0999999999999999E-2</v>
      </c>
      <c r="P9" s="1269"/>
      <c r="Q9" s="1271">
        <v>362.97</v>
      </c>
      <c r="R9" s="1272">
        <v>352.59</v>
      </c>
      <c r="S9" s="1273"/>
      <c r="T9" s="1274">
        <v>346.38</v>
      </c>
      <c r="U9" s="1275">
        <v>-3.84</v>
      </c>
      <c r="V9" s="1276">
        <v>-1.0999999999999999E-2</v>
      </c>
      <c r="W9" s="1269"/>
      <c r="X9" s="1277">
        <v>347.29</v>
      </c>
      <c r="Y9" s="1278">
        <v>156.15</v>
      </c>
      <c r="Z9" s="1275">
        <v>-2.39</v>
      </c>
      <c r="AA9" s="1276">
        <v>-6.7999999999999996E-3</v>
      </c>
      <c r="AB9" s="1136"/>
      <c r="AC9" s="106"/>
    </row>
    <row r="10" spans="1:34" ht="3.75" customHeight="1">
      <c r="A10" s="1177"/>
      <c r="B10" s="1165"/>
      <c r="C10" s="1177"/>
      <c r="D10" s="1178"/>
      <c r="E10" s="1178"/>
      <c r="F10" s="1178"/>
      <c r="G10" s="1178"/>
      <c r="H10" s="1249"/>
      <c r="I10" s="1178"/>
      <c r="J10" s="1178"/>
      <c r="K10" s="1178"/>
      <c r="L10" s="1178"/>
      <c r="M10" s="1178"/>
      <c r="N10" s="1178"/>
      <c r="O10" s="1250"/>
      <c r="P10" s="1165"/>
      <c r="Q10" s="1177"/>
      <c r="R10" s="1178"/>
      <c r="S10" s="1178"/>
      <c r="T10" s="1178"/>
      <c r="U10" s="1178"/>
      <c r="V10" s="1249"/>
      <c r="W10" s="1165"/>
      <c r="X10" s="1179"/>
      <c r="Y10" s="1180"/>
      <c r="Z10" s="1177"/>
      <c r="AA10" s="1177"/>
      <c r="AB10" s="1136"/>
      <c r="AC10" s="106"/>
    </row>
    <row r="11" spans="1:34" ht="13.5" thickBot="1">
      <c r="A11" s="1224"/>
      <c r="B11" s="1222"/>
      <c r="C11" s="1226" t="s">
        <v>390</v>
      </c>
      <c r="D11" s="1226" t="s">
        <v>391</v>
      </c>
      <c r="E11" s="1226" t="s">
        <v>392</v>
      </c>
      <c r="F11" s="1226" t="s">
        <v>393</v>
      </c>
      <c r="G11" s="1226"/>
      <c r="H11" s="1251"/>
      <c r="I11" s="1223"/>
      <c r="J11" s="1226" t="s">
        <v>390</v>
      </c>
      <c r="K11" s="1226" t="s">
        <v>391</v>
      </c>
      <c r="L11" s="1226" t="s">
        <v>392</v>
      </c>
      <c r="M11" s="1226" t="s">
        <v>393</v>
      </c>
      <c r="N11" s="1227"/>
      <c r="O11" s="1252"/>
      <c r="P11" s="1223"/>
      <c r="Q11" s="1226" t="s">
        <v>390</v>
      </c>
      <c r="R11" s="1226" t="s">
        <v>391</v>
      </c>
      <c r="S11" s="1226" t="s">
        <v>392</v>
      </c>
      <c r="T11" s="1226" t="s">
        <v>393</v>
      </c>
      <c r="U11" s="1226"/>
      <c r="V11" s="1251"/>
      <c r="W11" s="1222"/>
      <c r="X11" s="1228" t="s">
        <v>386</v>
      </c>
      <c r="Y11" s="1223"/>
      <c r="Z11" s="1225"/>
      <c r="AA11" s="1225"/>
      <c r="AB11" s="1136"/>
      <c r="AC11" s="106"/>
    </row>
    <row r="12" spans="1:34">
      <c r="A12" s="1253" t="s">
        <v>394</v>
      </c>
      <c r="B12" s="1165"/>
      <c r="C12" s="1281">
        <v>339.71</v>
      </c>
      <c r="D12" s="1282">
        <v>314.19</v>
      </c>
      <c r="E12" s="1282"/>
      <c r="F12" s="1283">
        <v>336.13</v>
      </c>
      <c r="G12" s="1284">
        <v>0.09</v>
      </c>
      <c r="H12" s="1285">
        <v>0</v>
      </c>
      <c r="I12" s="1286"/>
      <c r="J12" s="1281"/>
      <c r="K12" s="1282"/>
      <c r="L12" s="1282"/>
      <c r="M12" s="1283"/>
      <c r="N12" s="1284"/>
      <c r="O12" s="1285"/>
      <c r="P12" s="1279"/>
      <c r="Q12" s="1281"/>
      <c r="R12" s="1282"/>
      <c r="S12" s="1282"/>
      <c r="T12" s="1283"/>
      <c r="U12" s="1284"/>
      <c r="V12" s="1287"/>
      <c r="W12" s="1279"/>
      <c r="X12" s="1288">
        <v>336.13</v>
      </c>
      <c r="Y12" s="1289"/>
      <c r="Z12" s="1290">
        <v>0.09</v>
      </c>
      <c r="AA12" s="1287">
        <v>0</v>
      </c>
      <c r="AB12" s="1135"/>
    </row>
    <row r="13" spans="1:34">
      <c r="A13" s="1254" t="s">
        <v>395</v>
      </c>
      <c r="B13" s="1165"/>
      <c r="C13" s="1291"/>
      <c r="D13" s="1292"/>
      <c r="E13" s="1292"/>
      <c r="F13" s="1293"/>
      <c r="G13" s="1294"/>
      <c r="H13" s="1295"/>
      <c r="I13" s="1286"/>
      <c r="J13" s="1291"/>
      <c r="K13" s="1292"/>
      <c r="L13" s="1292"/>
      <c r="M13" s="1293"/>
      <c r="N13" s="1294"/>
      <c r="O13" s="1296"/>
      <c r="P13" s="1279"/>
      <c r="Q13" s="1291"/>
      <c r="R13" s="1292"/>
      <c r="S13" s="1292"/>
      <c r="T13" s="1293"/>
      <c r="U13" s="1294"/>
      <c r="V13" s="1296"/>
      <c r="W13" s="1279"/>
      <c r="X13" s="1297"/>
      <c r="Y13" s="1280"/>
      <c r="Z13" s="1298"/>
      <c r="AA13" s="1296"/>
      <c r="AB13" s="1136"/>
    </row>
    <row r="14" spans="1:34">
      <c r="A14" s="1254" t="s">
        <v>396</v>
      </c>
      <c r="B14" s="1165"/>
      <c r="C14" s="1291">
        <v>306.58</v>
      </c>
      <c r="D14" s="1292">
        <v>307.31</v>
      </c>
      <c r="E14" s="1292">
        <v>313.58</v>
      </c>
      <c r="F14" s="1293">
        <v>308.7</v>
      </c>
      <c r="G14" s="1294">
        <v>0.05</v>
      </c>
      <c r="H14" s="1295">
        <v>0</v>
      </c>
      <c r="I14" s="1286"/>
      <c r="J14" s="1291"/>
      <c r="K14" s="1292"/>
      <c r="L14" s="1292"/>
      <c r="M14" s="1293"/>
      <c r="N14" s="1294"/>
      <c r="O14" s="1296"/>
      <c r="P14" s="1279"/>
      <c r="Q14" s="1291"/>
      <c r="R14" s="1292"/>
      <c r="S14" s="1292" t="s">
        <v>400</v>
      </c>
      <c r="T14" s="1293" t="s">
        <v>400</v>
      </c>
      <c r="U14" s="1294"/>
      <c r="V14" s="1296"/>
      <c r="W14" s="1279"/>
      <c r="X14" s="1297" t="s">
        <v>400</v>
      </c>
      <c r="Y14" s="1280"/>
      <c r="Z14" s="1298"/>
      <c r="AA14" s="1296"/>
      <c r="AB14" s="1136"/>
    </row>
    <row r="15" spans="1:34">
      <c r="A15" s="1254" t="s">
        <v>397</v>
      </c>
      <c r="B15" s="1165"/>
      <c r="C15" s="1291"/>
      <c r="D15" s="1292">
        <v>319.95</v>
      </c>
      <c r="E15" s="1292">
        <v>311.72000000000003</v>
      </c>
      <c r="F15" s="1293">
        <v>314.35000000000002</v>
      </c>
      <c r="G15" s="1294">
        <v>-1.33</v>
      </c>
      <c r="H15" s="1295">
        <v>-4.0000000000000001E-3</v>
      </c>
      <c r="I15" s="1286"/>
      <c r="J15" s="1291"/>
      <c r="K15" s="1292"/>
      <c r="L15" s="1292"/>
      <c r="M15" s="1293"/>
      <c r="N15" s="1294"/>
      <c r="O15" s="1296"/>
      <c r="P15" s="1279"/>
      <c r="Q15" s="1291"/>
      <c r="R15" s="1292">
        <v>337.26</v>
      </c>
      <c r="S15" s="1292">
        <v>346.7</v>
      </c>
      <c r="T15" s="1293">
        <v>344.71</v>
      </c>
      <c r="U15" s="1294">
        <v>0.84</v>
      </c>
      <c r="V15" s="1296">
        <v>2E-3</v>
      </c>
      <c r="W15" s="1279"/>
      <c r="X15" s="1299">
        <v>333.33</v>
      </c>
      <c r="Y15" s="1279"/>
      <c r="Z15" s="1298">
        <v>0.03</v>
      </c>
      <c r="AA15" s="1296">
        <v>0</v>
      </c>
      <c r="AB15" s="1135"/>
    </row>
    <row r="16" spans="1:34">
      <c r="A16" s="1254" t="s">
        <v>398</v>
      </c>
      <c r="B16" s="1165"/>
      <c r="C16" s="1291">
        <v>337.19</v>
      </c>
      <c r="D16" s="1292">
        <v>348.48</v>
      </c>
      <c r="E16" s="1292"/>
      <c r="F16" s="1293">
        <v>342.41</v>
      </c>
      <c r="G16" s="1294">
        <v>-2.1800000000000002</v>
      </c>
      <c r="H16" s="1295">
        <v>-6.0000000000000001E-3</v>
      </c>
      <c r="I16" s="1286"/>
      <c r="J16" s="1291"/>
      <c r="K16" s="1292"/>
      <c r="L16" s="1292"/>
      <c r="M16" s="1293"/>
      <c r="N16" s="1294"/>
      <c r="O16" s="1296"/>
      <c r="P16" s="1279"/>
      <c r="Q16" s="1291"/>
      <c r="R16" s="1292"/>
      <c r="S16" s="1292"/>
      <c r="T16" s="1293"/>
      <c r="U16" s="1294"/>
      <c r="V16" s="1296"/>
      <c r="W16" s="1279"/>
      <c r="X16" s="1299">
        <v>342.41</v>
      </c>
      <c r="Y16" s="1280"/>
      <c r="Z16" s="1298">
        <v>-2.1800000000000002</v>
      </c>
      <c r="AA16" s="1296">
        <v>-6.0000000000000001E-3</v>
      </c>
      <c r="AB16" s="1136"/>
    </row>
    <row r="17" spans="1:28">
      <c r="A17" s="1254" t="s">
        <v>399</v>
      </c>
      <c r="B17" s="1165"/>
      <c r="C17" s="1291"/>
      <c r="D17" s="1292">
        <v>312.16000000000003</v>
      </c>
      <c r="E17" s="1292"/>
      <c r="F17" s="1293">
        <v>312.16000000000003</v>
      </c>
      <c r="G17" s="1294">
        <v>6.94</v>
      </c>
      <c r="H17" s="1295">
        <v>2.3E-2</v>
      </c>
      <c r="I17" s="1286"/>
      <c r="J17" s="1291"/>
      <c r="K17" s="1292"/>
      <c r="L17" s="1292"/>
      <c r="M17" s="1293"/>
      <c r="N17" s="1294"/>
      <c r="O17" s="1296"/>
      <c r="P17" s="1279"/>
      <c r="Q17" s="1291"/>
      <c r="R17" s="1292"/>
      <c r="S17" s="1292"/>
      <c r="T17" s="1293"/>
      <c r="U17" s="1294"/>
      <c r="V17" s="1296"/>
      <c r="W17" s="1279"/>
      <c r="X17" s="1299">
        <v>312.16000000000003</v>
      </c>
      <c r="Y17" s="1280"/>
      <c r="Z17" s="1298">
        <v>6.94</v>
      </c>
      <c r="AA17" s="1296">
        <v>2.3E-2</v>
      </c>
      <c r="AB17" s="1136"/>
    </row>
    <row r="18" spans="1:28">
      <c r="A18" s="1254" t="s">
        <v>401</v>
      </c>
      <c r="B18" s="1165"/>
      <c r="C18" s="1300"/>
      <c r="D18" s="1301"/>
      <c r="E18" s="1301"/>
      <c r="F18" s="1302"/>
      <c r="G18" s="1294"/>
      <c r="H18" s="1295"/>
      <c r="I18" s="1303"/>
      <c r="J18" s="1300">
        <v>362.9</v>
      </c>
      <c r="K18" s="1301">
        <v>370.92</v>
      </c>
      <c r="L18" s="1301">
        <v>377.55</v>
      </c>
      <c r="M18" s="1302">
        <v>372.77</v>
      </c>
      <c r="N18" s="1294">
        <v>4.6399999999999997</v>
      </c>
      <c r="O18" s="1296">
        <v>1.2999999999999999E-2</v>
      </c>
      <c r="P18" s="1279"/>
      <c r="Q18" s="1300"/>
      <c r="R18" s="1301"/>
      <c r="S18" s="1301"/>
      <c r="T18" s="1302"/>
      <c r="U18" s="1294"/>
      <c r="V18" s="1296"/>
      <c r="W18" s="1279"/>
      <c r="X18" s="1299">
        <v>372.77</v>
      </c>
      <c r="Y18" s="1289"/>
      <c r="Z18" s="1298">
        <v>4.6399999999999997</v>
      </c>
      <c r="AA18" s="1296">
        <v>1.2999999999999999E-2</v>
      </c>
      <c r="AB18" s="1135"/>
    </row>
    <row r="19" spans="1:28">
      <c r="A19" s="1254" t="s">
        <v>402</v>
      </c>
      <c r="B19" s="1165"/>
      <c r="C19" s="1291"/>
      <c r="D19" s="1292">
        <v>418.11</v>
      </c>
      <c r="E19" s="1292">
        <v>409.35</v>
      </c>
      <c r="F19" s="1293">
        <v>413.42</v>
      </c>
      <c r="G19" s="1294" t="s">
        <v>478</v>
      </c>
      <c r="H19" s="1295" t="s">
        <v>478</v>
      </c>
      <c r="I19" s="1286"/>
      <c r="J19" s="1291"/>
      <c r="K19" s="1292"/>
      <c r="L19" s="1292"/>
      <c r="M19" s="1293"/>
      <c r="N19" s="1294"/>
      <c r="O19" s="1296"/>
      <c r="P19" s="1279"/>
      <c r="Q19" s="1291"/>
      <c r="R19" s="1292"/>
      <c r="S19" s="1292"/>
      <c r="T19" s="1293"/>
      <c r="U19" s="1294"/>
      <c r="V19" s="1296"/>
      <c r="W19" s="1279"/>
      <c r="X19" s="1299">
        <v>413.42</v>
      </c>
      <c r="Y19" s="1289"/>
      <c r="Z19" s="1298"/>
      <c r="AA19" s="1296"/>
      <c r="AB19" s="1136"/>
    </row>
    <row r="20" spans="1:28">
      <c r="A20" s="1254" t="s">
        <v>403</v>
      </c>
      <c r="B20" s="1165"/>
      <c r="C20" s="1291">
        <v>335.24</v>
      </c>
      <c r="D20" s="1292">
        <v>338.47</v>
      </c>
      <c r="E20" s="1292"/>
      <c r="F20" s="1293">
        <v>336.3</v>
      </c>
      <c r="G20" s="1294">
        <v>0.7</v>
      </c>
      <c r="H20" s="1295">
        <v>2E-3</v>
      </c>
      <c r="I20" s="1286"/>
      <c r="J20" s="1291"/>
      <c r="K20" s="1292"/>
      <c r="L20" s="1292"/>
      <c r="M20" s="1293"/>
      <c r="N20" s="1294"/>
      <c r="O20" s="1296"/>
      <c r="P20" s="1279"/>
      <c r="Q20" s="1291">
        <v>356.31</v>
      </c>
      <c r="R20" s="1292">
        <v>358.24</v>
      </c>
      <c r="S20" s="1292"/>
      <c r="T20" s="1293">
        <v>358.61</v>
      </c>
      <c r="U20" s="1294">
        <v>-3.85</v>
      </c>
      <c r="V20" s="1296">
        <v>-1.0999999999999999E-2</v>
      </c>
      <c r="W20" s="1279"/>
      <c r="X20" s="1299">
        <v>350.94</v>
      </c>
      <c r="Y20" s="1289"/>
      <c r="Z20" s="1298">
        <v>-2.29</v>
      </c>
      <c r="AA20" s="1296">
        <v>-6.0000000000000001E-3</v>
      </c>
      <c r="AB20" s="1136"/>
    </row>
    <row r="21" spans="1:28">
      <c r="A21" s="1254" t="s">
        <v>404</v>
      </c>
      <c r="B21" s="1165"/>
      <c r="C21" s="1300">
        <v>370.93</v>
      </c>
      <c r="D21" s="1301">
        <v>365.82</v>
      </c>
      <c r="E21" s="1301">
        <v>338.11</v>
      </c>
      <c r="F21" s="1302">
        <v>364.01</v>
      </c>
      <c r="G21" s="1294">
        <v>-0.39</v>
      </c>
      <c r="H21" s="1295">
        <v>-1E-3</v>
      </c>
      <c r="I21" s="1286"/>
      <c r="J21" s="1300">
        <v>404.21</v>
      </c>
      <c r="K21" s="1301">
        <v>377.84</v>
      </c>
      <c r="L21" s="1301">
        <v>337.58</v>
      </c>
      <c r="M21" s="1302">
        <v>357.7</v>
      </c>
      <c r="N21" s="1294">
        <v>1.75</v>
      </c>
      <c r="O21" s="1296">
        <v>5.0000000000000001E-3</v>
      </c>
      <c r="P21" s="1279"/>
      <c r="Q21" s="1300"/>
      <c r="R21" s="1301"/>
      <c r="S21" s="1301"/>
      <c r="T21" s="1302"/>
      <c r="U21" s="1294"/>
      <c r="V21" s="1296"/>
      <c r="W21" s="1279"/>
      <c r="X21" s="1299">
        <v>363.08</v>
      </c>
      <c r="Y21" s="1280"/>
      <c r="Z21" s="1298">
        <v>-0.08</v>
      </c>
      <c r="AA21" s="1296">
        <v>0</v>
      </c>
      <c r="AB21" s="1135"/>
    </row>
    <row r="22" spans="1:28">
      <c r="A22" s="1254" t="s">
        <v>405</v>
      </c>
      <c r="B22" s="1165"/>
      <c r="C22" s="1300">
        <v>320.25</v>
      </c>
      <c r="D22" s="1301">
        <v>333.78</v>
      </c>
      <c r="E22" s="1301"/>
      <c r="F22" s="1302">
        <v>330</v>
      </c>
      <c r="G22" s="1294">
        <v>3.88</v>
      </c>
      <c r="H22" s="1295">
        <v>1.2E-2</v>
      </c>
      <c r="I22" s="1286"/>
      <c r="J22" s="1300"/>
      <c r="K22" s="1301"/>
      <c r="L22" s="1301"/>
      <c r="M22" s="1302"/>
      <c r="N22" s="1294"/>
      <c r="O22" s="1296"/>
      <c r="P22" s="1279"/>
      <c r="Q22" s="1300"/>
      <c r="R22" s="1301"/>
      <c r="S22" s="1301"/>
      <c r="T22" s="1302"/>
      <c r="U22" s="1294"/>
      <c r="V22" s="1296"/>
      <c r="W22" s="1279"/>
      <c r="X22" s="1299">
        <v>330</v>
      </c>
      <c r="Y22" s="1280"/>
      <c r="Z22" s="1298">
        <v>3.88</v>
      </c>
      <c r="AA22" s="1296">
        <v>1.2E-2</v>
      </c>
      <c r="AB22" s="1136"/>
    </row>
    <row r="23" spans="1:28">
      <c r="A23" s="1254" t="s">
        <v>406</v>
      </c>
      <c r="B23" s="1165"/>
      <c r="C23" s="1291">
        <v>359.25</v>
      </c>
      <c r="D23" s="1292">
        <v>349.14</v>
      </c>
      <c r="E23" s="1292">
        <v>323.26</v>
      </c>
      <c r="F23" s="1293">
        <v>356.59</v>
      </c>
      <c r="G23" s="1304">
        <v>-18.14</v>
      </c>
      <c r="H23" s="1295">
        <v>-4.8000000000000001E-2</v>
      </c>
      <c r="I23" s="1286"/>
      <c r="J23" s="1291"/>
      <c r="K23" s="1292"/>
      <c r="L23" s="1292"/>
      <c r="M23" s="1293"/>
      <c r="N23" s="1294"/>
      <c r="O23" s="1296"/>
      <c r="P23" s="1279"/>
      <c r="Q23" s="1291">
        <v>444.91</v>
      </c>
      <c r="R23" s="1292">
        <v>341.98</v>
      </c>
      <c r="S23" s="1292">
        <v>393.71</v>
      </c>
      <c r="T23" s="1293">
        <v>396.76</v>
      </c>
      <c r="U23" s="1294">
        <v>6.05</v>
      </c>
      <c r="V23" s="1296">
        <v>1.4999999999999999E-2</v>
      </c>
      <c r="W23" s="1279"/>
      <c r="X23" s="1299">
        <v>359.49</v>
      </c>
      <c r="Y23" s="1280"/>
      <c r="Z23" s="1298">
        <v>-16.39</v>
      </c>
      <c r="AA23" s="1296">
        <v>-4.3999999999999997E-2</v>
      </c>
      <c r="AB23" s="1136"/>
    </row>
    <row r="24" spans="1:28">
      <c r="A24" s="1254" t="s">
        <v>407</v>
      </c>
      <c r="B24" s="1165"/>
      <c r="C24" s="1291"/>
      <c r="D24" s="1292"/>
      <c r="E24" s="1292"/>
      <c r="F24" s="1293"/>
      <c r="G24" s="1294" t="s">
        <v>478</v>
      </c>
      <c r="H24" s="1295" t="s">
        <v>478</v>
      </c>
      <c r="I24" s="1286"/>
      <c r="J24" s="1291"/>
      <c r="K24" s="1292"/>
      <c r="L24" s="1292"/>
      <c r="M24" s="1293"/>
      <c r="N24" s="1294"/>
      <c r="O24" s="1296"/>
      <c r="P24" s="1279"/>
      <c r="Q24" s="1291"/>
      <c r="R24" s="1292"/>
      <c r="S24" s="1292"/>
      <c r="T24" s="1293"/>
      <c r="U24" s="1294"/>
      <c r="V24" s="1296"/>
      <c r="W24" s="1279"/>
      <c r="X24" s="1299"/>
      <c r="Y24" s="1289"/>
      <c r="Z24" s="1298"/>
      <c r="AA24" s="1296"/>
      <c r="AB24" s="1135"/>
    </row>
    <row r="25" spans="1:28">
      <c r="A25" s="1254" t="s">
        <v>408</v>
      </c>
      <c r="B25" s="1165"/>
      <c r="C25" s="1291"/>
      <c r="D25" s="1292">
        <v>257.87</v>
      </c>
      <c r="E25" s="1292"/>
      <c r="F25" s="1293">
        <v>257.87</v>
      </c>
      <c r="G25" s="1294">
        <v>-43.68</v>
      </c>
      <c r="H25" s="1295">
        <v>-0.14499999999999999</v>
      </c>
      <c r="I25" s="1286"/>
      <c r="J25" s="1291"/>
      <c r="K25" s="1292"/>
      <c r="L25" s="1292"/>
      <c r="M25" s="1293"/>
      <c r="N25" s="1294"/>
      <c r="O25" s="1296"/>
      <c r="P25" s="1279"/>
      <c r="Q25" s="1291"/>
      <c r="R25" s="1292">
        <v>207.14</v>
      </c>
      <c r="S25" s="1292"/>
      <c r="T25" s="1293">
        <v>207.14</v>
      </c>
      <c r="U25" s="1294"/>
      <c r="V25" s="1296"/>
      <c r="W25" s="1279"/>
      <c r="X25" s="1299">
        <v>247.04</v>
      </c>
      <c r="Y25" s="1289"/>
      <c r="Z25" s="1298">
        <v>-54.52</v>
      </c>
      <c r="AA25" s="1296">
        <v>-0.18099999999999999</v>
      </c>
      <c r="AB25" s="1136"/>
    </row>
    <row r="26" spans="1:28">
      <c r="A26" s="1254" t="s">
        <v>409</v>
      </c>
      <c r="B26" s="1165"/>
      <c r="C26" s="1291"/>
      <c r="D26" s="1292">
        <v>270.67</v>
      </c>
      <c r="E26" s="1292">
        <v>281.58</v>
      </c>
      <c r="F26" s="1293">
        <v>278.87</v>
      </c>
      <c r="G26" s="1294">
        <v>4.58</v>
      </c>
      <c r="H26" s="1295">
        <v>1.7000000000000001E-2</v>
      </c>
      <c r="I26" s="1286"/>
      <c r="J26" s="1291"/>
      <c r="K26" s="1292"/>
      <c r="L26" s="1292"/>
      <c r="M26" s="1293"/>
      <c r="N26" s="1294"/>
      <c r="O26" s="1296"/>
      <c r="P26" s="1279"/>
      <c r="Q26" s="1291"/>
      <c r="R26" s="1292" t="s">
        <v>400</v>
      </c>
      <c r="S26" s="1292"/>
      <c r="T26" s="1293" t="s">
        <v>400</v>
      </c>
      <c r="U26" s="1294"/>
      <c r="V26" s="1296"/>
      <c r="W26" s="1279"/>
      <c r="X26" s="1299" t="s">
        <v>400</v>
      </c>
      <c r="Y26" s="1289"/>
      <c r="Z26" s="1298"/>
      <c r="AA26" s="1296"/>
      <c r="AB26" s="1136"/>
    </row>
    <row r="27" spans="1:28">
      <c r="A27" s="1254" t="s">
        <v>410</v>
      </c>
      <c r="B27" s="1165"/>
      <c r="C27" s="1291">
        <v>386.76</v>
      </c>
      <c r="D27" s="1301">
        <v>369.07</v>
      </c>
      <c r="E27" s="1301"/>
      <c r="F27" s="1302">
        <v>382.19</v>
      </c>
      <c r="G27" s="1294">
        <v>3.7</v>
      </c>
      <c r="H27" s="1295">
        <v>0.01</v>
      </c>
      <c r="I27" s="1286"/>
      <c r="J27" s="1291"/>
      <c r="K27" s="1301"/>
      <c r="L27" s="1301"/>
      <c r="M27" s="1302"/>
      <c r="N27" s="1294"/>
      <c r="O27" s="1296"/>
      <c r="P27" s="1279"/>
      <c r="Q27" s="1291"/>
      <c r="R27" s="1301"/>
      <c r="S27" s="1301"/>
      <c r="T27" s="1302"/>
      <c r="U27" s="1294"/>
      <c r="V27" s="1296"/>
      <c r="W27" s="1279"/>
      <c r="X27" s="1299">
        <v>382.19</v>
      </c>
      <c r="Y27" s="1289"/>
      <c r="Z27" s="1298">
        <v>3.7</v>
      </c>
      <c r="AA27" s="1296">
        <v>0.01</v>
      </c>
      <c r="AB27" s="1135"/>
    </row>
    <row r="28" spans="1:28">
      <c r="A28" s="1254" t="s">
        <v>411</v>
      </c>
      <c r="B28" s="1165"/>
      <c r="C28" s="1291"/>
      <c r="D28" s="1301">
        <v>213.62</v>
      </c>
      <c r="E28" s="1301"/>
      <c r="F28" s="1302">
        <v>213.62</v>
      </c>
      <c r="G28" s="1294">
        <v>11.4</v>
      </c>
      <c r="H28" s="1295">
        <v>5.6000000000000001E-2</v>
      </c>
      <c r="I28" s="1286"/>
      <c r="J28" s="1291"/>
      <c r="K28" s="1301"/>
      <c r="L28" s="1301"/>
      <c r="M28" s="1302"/>
      <c r="N28" s="1294"/>
      <c r="O28" s="1296"/>
      <c r="P28" s="1279"/>
      <c r="Q28" s="1291"/>
      <c r="R28" s="1301"/>
      <c r="S28" s="1301"/>
      <c r="T28" s="1302"/>
      <c r="U28" s="1294"/>
      <c r="V28" s="1296"/>
      <c r="W28" s="1279"/>
      <c r="X28" s="1299">
        <v>213.62</v>
      </c>
      <c r="Y28" s="1289"/>
      <c r="Z28" s="1298">
        <v>11.4</v>
      </c>
      <c r="AA28" s="1296">
        <v>5.6000000000000001E-2</v>
      </c>
      <c r="AB28" s="1136"/>
    </row>
    <row r="29" spans="1:28">
      <c r="A29" s="1254" t="s">
        <v>412</v>
      </c>
      <c r="B29" s="1165"/>
      <c r="C29" s="1291"/>
      <c r="D29" s="1301"/>
      <c r="E29" s="1301"/>
      <c r="F29" s="1302"/>
      <c r="G29" s="1294" t="s">
        <v>478</v>
      </c>
      <c r="H29" s="1295"/>
      <c r="I29" s="1286"/>
      <c r="J29" s="1291"/>
      <c r="K29" s="1301"/>
      <c r="L29" s="1301"/>
      <c r="M29" s="1302"/>
      <c r="N29" s="1294"/>
      <c r="O29" s="1296"/>
      <c r="P29" s="1279"/>
      <c r="Q29" s="1291"/>
      <c r="R29" s="1301"/>
      <c r="S29" s="1301"/>
      <c r="T29" s="1302"/>
      <c r="U29" s="1294"/>
      <c r="V29" s="1296"/>
      <c r="W29" s="1279"/>
      <c r="X29" s="1299"/>
      <c r="Y29" s="1289"/>
      <c r="Z29" s="1298"/>
      <c r="AA29" s="1296"/>
      <c r="AB29" s="1136"/>
    </row>
    <row r="30" spans="1:28">
      <c r="A30" s="1254" t="s">
        <v>413</v>
      </c>
      <c r="B30" s="1165"/>
      <c r="C30" s="1291"/>
      <c r="D30" s="1292">
        <v>308.98</v>
      </c>
      <c r="E30" s="1292">
        <v>285.02999999999997</v>
      </c>
      <c r="F30" s="1293">
        <v>296.87</v>
      </c>
      <c r="G30" s="1294">
        <v>6.14</v>
      </c>
      <c r="H30" s="1295">
        <v>2.1000000000000001E-2</v>
      </c>
      <c r="I30" s="1286"/>
      <c r="J30" s="1291"/>
      <c r="K30" s="1292"/>
      <c r="L30" s="1292"/>
      <c r="M30" s="1293"/>
      <c r="N30" s="1294"/>
      <c r="O30" s="1296"/>
      <c r="P30" s="1279"/>
      <c r="Q30" s="1291"/>
      <c r="R30" s="1292">
        <v>296.01</v>
      </c>
      <c r="S30" s="1292">
        <v>263.51</v>
      </c>
      <c r="T30" s="1293">
        <v>266.98</v>
      </c>
      <c r="U30" s="1294">
        <v>0.09</v>
      </c>
      <c r="V30" s="1296">
        <v>0</v>
      </c>
      <c r="W30" s="1279"/>
      <c r="X30" s="1299">
        <v>274.02999999999997</v>
      </c>
      <c r="Y30" s="1280"/>
      <c r="Z30" s="1298">
        <v>1.52</v>
      </c>
      <c r="AA30" s="1296">
        <v>6.0000000000000001E-3</v>
      </c>
      <c r="AB30" s="1135"/>
    </row>
    <row r="31" spans="1:28">
      <c r="A31" s="1254" t="s">
        <v>414</v>
      </c>
      <c r="B31" s="1165"/>
      <c r="C31" s="1291">
        <v>340.39</v>
      </c>
      <c r="D31" s="1292">
        <v>340.23</v>
      </c>
      <c r="E31" s="1292"/>
      <c r="F31" s="1293">
        <v>340.33</v>
      </c>
      <c r="G31" s="1294">
        <v>0.73</v>
      </c>
      <c r="H31" s="1295">
        <v>2E-3</v>
      </c>
      <c r="I31" s="1286"/>
      <c r="J31" s="1291"/>
      <c r="K31" s="1292"/>
      <c r="L31" s="1292"/>
      <c r="M31" s="1293"/>
      <c r="N31" s="1294"/>
      <c r="O31" s="1296"/>
      <c r="P31" s="1279"/>
      <c r="Q31" s="1291">
        <v>450.91</v>
      </c>
      <c r="R31" s="1292">
        <v>445.82</v>
      </c>
      <c r="S31" s="1292"/>
      <c r="T31" s="1293">
        <v>449.55</v>
      </c>
      <c r="U31" s="1294">
        <v>-12.4</v>
      </c>
      <c r="V31" s="1296">
        <v>-2.7E-2</v>
      </c>
      <c r="W31" s="1279"/>
      <c r="X31" s="1299">
        <v>344.89</v>
      </c>
      <c r="Y31" s="1280"/>
      <c r="Z31" s="1298">
        <v>0.18</v>
      </c>
      <c r="AA31" s="1296">
        <v>1E-3</v>
      </c>
      <c r="AB31" s="1136"/>
    </row>
    <row r="32" spans="1:28">
      <c r="A32" s="1254" t="s">
        <v>415</v>
      </c>
      <c r="B32" s="1165"/>
      <c r="C32" s="1291"/>
      <c r="D32" s="1292">
        <v>277.73</v>
      </c>
      <c r="E32" s="1292">
        <v>285.55</v>
      </c>
      <c r="F32" s="1293">
        <v>282.7</v>
      </c>
      <c r="G32" s="1294">
        <v>-1.1599999999999999</v>
      </c>
      <c r="H32" s="1295">
        <v>-4.0000000000000001E-3</v>
      </c>
      <c r="I32" s="1286"/>
      <c r="J32" s="1291"/>
      <c r="K32" s="1292"/>
      <c r="L32" s="1292"/>
      <c r="M32" s="1293"/>
      <c r="N32" s="1294"/>
      <c r="O32" s="1296"/>
      <c r="P32" s="1279"/>
      <c r="Q32" s="1291"/>
      <c r="R32" s="1292"/>
      <c r="S32" s="1292">
        <v>273.02999999999997</v>
      </c>
      <c r="T32" s="1293">
        <v>273.02999999999997</v>
      </c>
      <c r="U32" s="1294">
        <v>-17.239999999999998</v>
      </c>
      <c r="V32" s="1296">
        <v>-5.8999999999999997E-2</v>
      </c>
      <c r="W32" s="1279"/>
      <c r="X32" s="1299">
        <v>282.64</v>
      </c>
      <c r="Y32" s="1280"/>
      <c r="Z32" s="1298">
        <v>-1.26</v>
      </c>
      <c r="AA32" s="1296">
        <v>-4.0000000000000001E-3</v>
      </c>
      <c r="AB32" s="1136"/>
    </row>
    <row r="33" spans="1:28">
      <c r="A33" s="1254" t="s">
        <v>416</v>
      </c>
      <c r="B33" s="1165"/>
      <c r="C33" s="1291">
        <v>356.76</v>
      </c>
      <c r="D33" s="1292">
        <v>360.42</v>
      </c>
      <c r="E33" s="1292"/>
      <c r="F33" s="1293">
        <v>358.49</v>
      </c>
      <c r="G33" s="1294">
        <v>6.74</v>
      </c>
      <c r="H33" s="1295">
        <v>1.9E-2</v>
      </c>
      <c r="I33" s="1286"/>
      <c r="J33" s="1291"/>
      <c r="K33" s="1292"/>
      <c r="L33" s="1292"/>
      <c r="M33" s="1293"/>
      <c r="N33" s="1294"/>
      <c r="O33" s="1296"/>
      <c r="P33" s="1279"/>
      <c r="Q33" s="1291">
        <v>355.04</v>
      </c>
      <c r="R33" s="1292">
        <v>344.45</v>
      </c>
      <c r="S33" s="1292"/>
      <c r="T33" s="1293">
        <v>346.02</v>
      </c>
      <c r="U33" s="1294">
        <v>-17.64</v>
      </c>
      <c r="V33" s="1296">
        <v>-4.9000000000000002E-2</v>
      </c>
      <c r="W33" s="1279"/>
      <c r="X33" s="1299">
        <v>352.96</v>
      </c>
      <c r="Y33" s="1280"/>
      <c r="Z33" s="1298">
        <v>-4.07</v>
      </c>
      <c r="AA33" s="1296">
        <v>-1.0999999999999999E-2</v>
      </c>
      <c r="AB33" s="1135"/>
    </row>
    <row r="34" spans="1:28">
      <c r="A34" s="1254" t="s">
        <v>417</v>
      </c>
      <c r="B34" s="1165"/>
      <c r="C34" s="1291">
        <v>297.47000000000003</v>
      </c>
      <c r="D34" s="1292">
        <v>307.8</v>
      </c>
      <c r="E34" s="1292">
        <v>299.16000000000003</v>
      </c>
      <c r="F34" s="1293">
        <v>300.97000000000003</v>
      </c>
      <c r="G34" s="1294">
        <v>-14.56</v>
      </c>
      <c r="H34" s="1295">
        <v>-4.5999999999999999E-2</v>
      </c>
      <c r="I34" s="1286"/>
      <c r="J34" s="1291"/>
      <c r="K34" s="1292"/>
      <c r="L34" s="1292"/>
      <c r="M34" s="1293"/>
      <c r="N34" s="1294"/>
      <c r="O34" s="1296"/>
      <c r="P34" s="1279"/>
      <c r="Q34" s="1291"/>
      <c r="R34" s="1292">
        <v>380.77</v>
      </c>
      <c r="S34" s="1292">
        <v>306.20999999999998</v>
      </c>
      <c r="T34" s="1293">
        <v>313.95</v>
      </c>
      <c r="U34" s="1294">
        <v>0.56999999999999995</v>
      </c>
      <c r="V34" s="1296">
        <v>2E-3</v>
      </c>
      <c r="W34" s="1279"/>
      <c r="X34" s="1299">
        <v>309.58999999999997</v>
      </c>
      <c r="Y34" s="1280"/>
      <c r="Z34" s="1298">
        <v>-4.51</v>
      </c>
      <c r="AA34" s="1296">
        <v>-1.4E-2</v>
      </c>
      <c r="AB34" s="1136"/>
    </row>
    <row r="35" spans="1:28">
      <c r="A35" s="1254" t="s">
        <v>418</v>
      </c>
      <c r="B35" s="1165"/>
      <c r="C35" s="1291">
        <v>301.52</v>
      </c>
      <c r="D35" s="1292">
        <v>308.82</v>
      </c>
      <c r="E35" s="1292">
        <v>290.95999999999998</v>
      </c>
      <c r="F35" s="1293">
        <v>304.32</v>
      </c>
      <c r="G35" s="1294">
        <v>1.89</v>
      </c>
      <c r="H35" s="1295">
        <v>6.0000000000000001E-3</v>
      </c>
      <c r="I35" s="1286"/>
      <c r="J35" s="1291"/>
      <c r="K35" s="1292"/>
      <c r="L35" s="1292"/>
      <c r="M35" s="1293"/>
      <c r="N35" s="1294"/>
      <c r="O35" s="1296"/>
      <c r="P35" s="1279"/>
      <c r="Q35" s="1291"/>
      <c r="R35" s="1292"/>
      <c r="S35" s="1292"/>
      <c r="T35" s="1293"/>
      <c r="U35" s="1294"/>
      <c r="V35" s="1296"/>
      <c r="W35" s="1279"/>
      <c r="X35" s="1299">
        <v>304.32</v>
      </c>
      <c r="Y35" s="1280"/>
      <c r="Z35" s="1298">
        <v>1.89</v>
      </c>
      <c r="AA35" s="1296">
        <v>6.0000000000000001E-3</v>
      </c>
      <c r="AB35" s="1136"/>
    </row>
    <row r="36" spans="1:28">
      <c r="A36" s="1254" t="s">
        <v>419</v>
      </c>
      <c r="B36" s="1165"/>
      <c r="C36" s="1291"/>
      <c r="D36" s="1292">
        <v>341.29</v>
      </c>
      <c r="E36" s="1292">
        <v>319.41000000000003</v>
      </c>
      <c r="F36" s="1293">
        <v>327.72</v>
      </c>
      <c r="G36" s="1294">
        <v>-7.52</v>
      </c>
      <c r="H36" s="1295">
        <v>-2.1999999999999999E-2</v>
      </c>
      <c r="I36" s="1286"/>
      <c r="J36" s="1291"/>
      <c r="K36" s="1292"/>
      <c r="L36" s="1292"/>
      <c r="M36" s="1293"/>
      <c r="N36" s="1294"/>
      <c r="O36" s="1296"/>
      <c r="P36" s="1279"/>
      <c r="Q36" s="1291"/>
      <c r="R36" s="1292"/>
      <c r="S36" s="1292" t="s">
        <v>400</v>
      </c>
      <c r="T36" s="1293" t="s">
        <v>400</v>
      </c>
      <c r="U36" s="1294"/>
      <c r="V36" s="1296"/>
      <c r="W36" s="1279"/>
      <c r="X36" s="1299" t="s">
        <v>400</v>
      </c>
      <c r="Y36" s="1280"/>
      <c r="Z36" s="1298"/>
      <c r="AA36" s="1296"/>
      <c r="AB36" s="1135"/>
    </row>
    <row r="37" spans="1:28">
      <c r="A37" s="1254" t="s">
        <v>420</v>
      </c>
      <c r="B37" s="1165"/>
      <c r="C37" s="1291"/>
      <c r="D37" s="1292">
        <v>379.95</v>
      </c>
      <c r="E37" s="1292">
        <v>368.98</v>
      </c>
      <c r="F37" s="1293">
        <v>370.52</v>
      </c>
      <c r="G37" s="1294">
        <v>-3.04</v>
      </c>
      <c r="H37" s="1295">
        <v>-8.0000000000000002E-3</v>
      </c>
      <c r="I37" s="1286"/>
      <c r="J37" s="1291"/>
      <c r="K37" s="1292"/>
      <c r="L37" s="1292"/>
      <c r="M37" s="1293"/>
      <c r="N37" s="1294"/>
      <c r="O37" s="1296"/>
      <c r="P37" s="1279"/>
      <c r="Q37" s="1291"/>
      <c r="R37" s="1292"/>
      <c r="S37" s="1292"/>
      <c r="T37" s="1293"/>
      <c r="U37" s="1294"/>
      <c r="V37" s="1296"/>
      <c r="W37" s="1279"/>
      <c r="X37" s="1299">
        <v>370.52</v>
      </c>
      <c r="Y37" s="1280"/>
      <c r="Z37" s="1298">
        <v>-3.04</v>
      </c>
      <c r="AA37" s="1296">
        <v>-8.0000000000000002E-3</v>
      </c>
      <c r="AB37" s="1136"/>
    </row>
    <row r="38" spans="1:28">
      <c r="A38" s="1254" t="s">
        <v>421</v>
      </c>
      <c r="B38" s="1165"/>
      <c r="C38" s="1291"/>
      <c r="D38" s="1292">
        <v>425.71</v>
      </c>
      <c r="E38" s="1292">
        <v>440.54</v>
      </c>
      <c r="F38" s="1293">
        <v>434.91</v>
      </c>
      <c r="G38" s="1294">
        <v>11.35</v>
      </c>
      <c r="H38" s="1295">
        <v>2.7E-2</v>
      </c>
      <c r="I38" s="1286"/>
      <c r="J38" s="1291"/>
      <c r="K38" s="1292"/>
      <c r="L38" s="1292"/>
      <c r="M38" s="1293"/>
      <c r="N38" s="1294"/>
      <c r="O38" s="1296"/>
      <c r="P38" s="1279"/>
      <c r="Q38" s="1291"/>
      <c r="R38" s="1292">
        <v>447.91</v>
      </c>
      <c r="S38" s="1292"/>
      <c r="T38" s="1293">
        <v>447.91</v>
      </c>
      <c r="U38" s="1294">
        <v>-13.68</v>
      </c>
      <c r="V38" s="1296">
        <v>-0.03</v>
      </c>
      <c r="W38" s="1279"/>
      <c r="X38" s="1299">
        <v>435.73</v>
      </c>
      <c r="Y38" s="1280"/>
      <c r="Z38" s="1298">
        <v>9.76</v>
      </c>
      <c r="AA38" s="1296">
        <v>2.3E-2</v>
      </c>
      <c r="AB38" s="1081"/>
    </row>
    <row r="39" spans="1:28">
      <c r="A39" s="1255" t="s">
        <v>422</v>
      </c>
      <c r="B39" s="1165"/>
      <c r="C39" s="1305">
        <v>389.71</v>
      </c>
      <c r="D39" s="1306">
        <v>398.26</v>
      </c>
      <c r="E39" s="1307">
        <v>378.98</v>
      </c>
      <c r="F39" s="1306">
        <v>388.99</v>
      </c>
      <c r="G39" s="1308">
        <v>4.53</v>
      </c>
      <c r="H39" s="1309">
        <v>1.2E-2</v>
      </c>
      <c r="I39" s="1303"/>
      <c r="J39" s="1305">
        <v>400.01</v>
      </c>
      <c r="K39" s="1307">
        <v>418.64</v>
      </c>
      <c r="L39" s="1307">
        <v>417.34</v>
      </c>
      <c r="M39" s="1306">
        <v>414.62</v>
      </c>
      <c r="N39" s="1308">
        <v>3.15</v>
      </c>
      <c r="O39" s="1310">
        <v>8.0000000000000002E-3</v>
      </c>
      <c r="P39" s="1279"/>
      <c r="Q39" s="1305"/>
      <c r="R39" s="1306">
        <v>337.13</v>
      </c>
      <c r="S39" s="1307">
        <v>362.76</v>
      </c>
      <c r="T39" s="1306">
        <v>360.91</v>
      </c>
      <c r="U39" s="1308"/>
      <c r="V39" s="1310"/>
      <c r="W39" s="1279"/>
      <c r="X39" s="1311">
        <v>407.89</v>
      </c>
      <c r="Y39" s="1280"/>
      <c r="Z39" s="1312">
        <v>3.5</v>
      </c>
      <c r="AA39" s="1310">
        <v>8.9999999999999993E-3</v>
      </c>
      <c r="AB39" s="106"/>
    </row>
    <row r="40" spans="1:28" ht="13.5" thickBot="1">
      <c r="A40" s="1256" t="s">
        <v>423</v>
      </c>
      <c r="B40" s="1165"/>
      <c r="C40" s="1313">
        <v>383.88</v>
      </c>
      <c r="D40" s="1314">
        <v>396.75</v>
      </c>
      <c r="E40" s="1314">
        <v>395.01</v>
      </c>
      <c r="F40" s="1314">
        <v>392.74</v>
      </c>
      <c r="G40" s="1315">
        <v>5.65</v>
      </c>
      <c r="H40" s="1316">
        <v>1.4999999999999999E-2</v>
      </c>
      <c r="I40" s="1303"/>
      <c r="J40" s="1313">
        <v>393.08</v>
      </c>
      <c r="K40" s="1314">
        <v>410.79</v>
      </c>
      <c r="L40" s="1314">
        <v>421.94</v>
      </c>
      <c r="M40" s="1314">
        <v>411.74</v>
      </c>
      <c r="N40" s="1315">
        <v>3.88</v>
      </c>
      <c r="O40" s="1317">
        <v>0.01</v>
      </c>
      <c r="P40" s="1279"/>
      <c r="Q40" s="1313"/>
      <c r="R40" s="1314"/>
      <c r="S40" s="1314"/>
      <c r="T40" s="1314"/>
      <c r="U40" s="1315"/>
      <c r="V40" s="1317"/>
      <c r="W40" s="1279"/>
      <c r="X40" s="1318">
        <v>405.32</v>
      </c>
      <c r="Y40" s="1280"/>
      <c r="Z40" s="1319">
        <v>4.4800000000000004</v>
      </c>
      <c r="AA40" s="1317">
        <v>1.0999999999999999E-2</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M24" sqref="M24"/>
    </sheetView>
  </sheetViews>
  <sheetFormatPr defaultRowHeight="12.75"/>
  <cols>
    <col min="1" max="1" width="18.85546875" style="1144" customWidth="1"/>
    <col min="2" max="2" width="14.28515625" style="1144" customWidth="1"/>
    <col min="3" max="3" width="13.7109375" style="1144" customWidth="1"/>
    <col min="4" max="4" width="15" style="1144" customWidth="1"/>
    <col min="5" max="5" width="13.42578125" style="1144" customWidth="1"/>
    <col min="6" max="6" width="17.5703125" style="1144" customWidth="1"/>
    <col min="7" max="7" width="9.140625" style="1144"/>
    <col min="8" max="8" width="18.85546875" style="1144" bestFit="1" customWidth="1"/>
    <col min="9" max="9" width="12.5703125" style="1144" customWidth="1"/>
    <col min="10" max="251" width="9.140625" style="1144"/>
    <col min="252" max="252" width="4.42578125" style="1144" customWidth="1"/>
    <col min="253" max="253" width="20.85546875" style="1144" customWidth="1"/>
    <col min="254" max="255" width="12" style="1144" customWidth="1"/>
    <col min="256" max="256" width="14.5703125" style="1144" customWidth="1"/>
    <col min="257" max="257" width="12.42578125" style="1144" customWidth="1"/>
    <col min="258" max="258" width="19.7109375" style="1144" customWidth="1"/>
    <col min="259" max="259" width="9.140625" style="1144"/>
    <col min="260" max="260" width="16.85546875" style="1144" customWidth="1"/>
    <col min="261" max="261" width="12.5703125" style="1144" customWidth="1"/>
    <col min="262" max="262" width="11.7109375" style="1144" customWidth="1"/>
    <col min="263" max="263" width="12.28515625" style="1144" customWidth="1"/>
    <col min="264" max="507" width="9.140625" style="1144"/>
    <col min="508" max="508" width="4.42578125" style="1144" customWidth="1"/>
    <col min="509" max="509" width="20.85546875" style="1144" customWidth="1"/>
    <col min="510" max="511" width="12" style="1144" customWidth="1"/>
    <col min="512" max="512" width="14.5703125" style="1144" customWidth="1"/>
    <col min="513" max="513" width="12.42578125" style="1144" customWidth="1"/>
    <col min="514" max="514" width="19.7109375" style="1144" customWidth="1"/>
    <col min="515" max="515" width="9.140625" style="1144"/>
    <col min="516" max="516" width="16.85546875" style="1144" customWidth="1"/>
    <col min="517" max="517" width="12.5703125" style="1144" customWidth="1"/>
    <col min="518" max="518" width="11.7109375" style="1144" customWidth="1"/>
    <col min="519" max="519" width="12.28515625" style="1144" customWidth="1"/>
    <col min="520" max="763" width="9.140625" style="1144"/>
    <col min="764" max="764" width="4.42578125" style="1144" customWidth="1"/>
    <col min="765" max="765" width="20.85546875" style="1144" customWidth="1"/>
    <col min="766" max="767" width="12" style="1144" customWidth="1"/>
    <col min="768" max="768" width="14.5703125" style="1144" customWidth="1"/>
    <col min="769" max="769" width="12.42578125" style="1144" customWidth="1"/>
    <col min="770" max="770" width="19.7109375" style="1144" customWidth="1"/>
    <col min="771" max="771" width="9.140625" style="1144"/>
    <col min="772" max="772" width="16.85546875" style="1144" customWidth="1"/>
    <col min="773" max="773" width="12.5703125" style="1144" customWidth="1"/>
    <col min="774" max="774" width="11.7109375" style="1144" customWidth="1"/>
    <col min="775" max="775" width="12.28515625" style="1144" customWidth="1"/>
    <col min="776" max="1019" width="9.140625" style="1144"/>
    <col min="1020" max="1020" width="4.42578125" style="1144" customWidth="1"/>
    <col min="1021" max="1021" width="20.85546875" style="1144" customWidth="1"/>
    <col min="1022" max="1023" width="12" style="1144" customWidth="1"/>
    <col min="1024" max="1024" width="14.5703125" style="1144" customWidth="1"/>
    <col min="1025" max="1025" width="12.42578125" style="1144" customWidth="1"/>
    <col min="1026" max="1026" width="19.7109375" style="1144" customWidth="1"/>
    <col min="1027" max="1027" width="9.140625" style="1144"/>
    <col min="1028" max="1028" width="16.85546875" style="1144" customWidth="1"/>
    <col min="1029" max="1029" width="12.5703125" style="1144" customWidth="1"/>
    <col min="1030" max="1030" width="11.7109375" style="1144" customWidth="1"/>
    <col min="1031" max="1031" width="12.28515625" style="1144" customWidth="1"/>
    <col min="1032" max="1275" width="9.140625" style="1144"/>
    <col min="1276" max="1276" width="4.42578125" style="1144" customWidth="1"/>
    <col min="1277" max="1277" width="20.85546875" style="1144" customWidth="1"/>
    <col min="1278" max="1279" width="12" style="1144" customWidth="1"/>
    <col min="1280" max="1280" width="14.5703125" style="1144" customWidth="1"/>
    <col min="1281" max="1281" width="12.42578125" style="1144" customWidth="1"/>
    <col min="1282" max="1282" width="19.7109375" style="1144" customWidth="1"/>
    <col min="1283" max="1283" width="9.140625" style="1144"/>
    <col min="1284" max="1284" width="16.85546875" style="1144" customWidth="1"/>
    <col min="1285" max="1285" width="12.5703125" style="1144" customWidth="1"/>
    <col min="1286" max="1286" width="11.7109375" style="1144" customWidth="1"/>
    <col min="1287" max="1287" width="12.28515625" style="1144" customWidth="1"/>
    <col min="1288" max="1531" width="9.140625" style="1144"/>
    <col min="1532" max="1532" width="4.42578125" style="1144" customWidth="1"/>
    <col min="1533" max="1533" width="20.85546875" style="1144" customWidth="1"/>
    <col min="1534" max="1535" width="12" style="1144" customWidth="1"/>
    <col min="1536" max="1536" width="14.5703125" style="1144" customWidth="1"/>
    <col min="1537" max="1537" width="12.42578125" style="1144" customWidth="1"/>
    <col min="1538" max="1538" width="19.7109375" style="1144" customWidth="1"/>
    <col min="1539" max="1539" width="9.140625" style="1144"/>
    <col min="1540" max="1540" width="16.85546875" style="1144" customWidth="1"/>
    <col min="1541" max="1541" width="12.5703125" style="1144" customWidth="1"/>
    <col min="1542" max="1542" width="11.7109375" style="1144" customWidth="1"/>
    <col min="1543" max="1543" width="12.28515625" style="1144" customWidth="1"/>
    <col min="1544" max="1787" width="9.140625" style="1144"/>
    <col min="1788" max="1788" width="4.42578125" style="1144" customWidth="1"/>
    <col min="1789" max="1789" width="20.85546875" style="1144" customWidth="1"/>
    <col min="1790" max="1791" width="12" style="1144" customWidth="1"/>
    <col min="1792" max="1792" width="14.5703125" style="1144" customWidth="1"/>
    <col min="1793" max="1793" width="12.42578125" style="1144" customWidth="1"/>
    <col min="1794" max="1794" width="19.7109375" style="1144" customWidth="1"/>
    <col min="1795" max="1795" width="9.140625" style="1144"/>
    <col min="1796" max="1796" width="16.85546875" style="1144" customWidth="1"/>
    <col min="1797" max="1797" width="12.5703125" style="1144" customWidth="1"/>
    <col min="1798" max="1798" width="11.7109375" style="1144" customWidth="1"/>
    <col min="1799" max="1799" width="12.28515625" style="1144" customWidth="1"/>
    <col min="1800" max="2043" width="9.140625" style="1144"/>
    <col min="2044" max="2044" width="4.42578125" style="1144" customWidth="1"/>
    <col min="2045" max="2045" width="20.85546875" style="1144" customWidth="1"/>
    <col min="2046" max="2047" width="12" style="1144" customWidth="1"/>
    <col min="2048" max="2048" width="14.5703125" style="1144" customWidth="1"/>
    <col min="2049" max="2049" width="12.42578125" style="1144" customWidth="1"/>
    <col min="2050" max="2050" width="19.7109375" style="1144" customWidth="1"/>
    <col min="2051" max="2051" width="9.140625" style="1144"/>
    <col min="2052" max="2052" width="16.85546875" style="1144" customWidth="1"/>
    <col min="2053" max="2053" width="12.5703125" style="1144" customWidth="1"/>
    <col min="2054" max="2054" width="11.7109375" style="1144" customWidth="1"/>
    <col min="2055" max="2055" width="12.28515625" style="1144" customWidth="1"/>
    <col min="2056" max="2299" width="9.140625" style="1144"/>
    <col min="2300" max="2300" width="4.42578125" style="1144" customWidth="1"/>
    <col min="2301" max="2301" width="20.85546875" style="1144" customWidth="1"/>
    <col min="2302" max="2303" width="12" style="1144" customWidth="1"/>
    <col min="2304" max="2304" width="14.5703125" style="1144" customWidth="1"/>
    <col min="2305" max="2305" width="12.42578125" style="1144" customWidth="1"/>
    <col min="2306" max="2306" width="19.7109375" style="1144" customWidth="1"/>
    <col min="2307" max="2307" width="9.140625" style="1144"/>
    <col min="2308" max="2308" width="16.85546875" style="1144" customWidth="1"/>
    <col min="2309" max="2309" width="12.5703125" style="1144" customWidth="1"/>
    <col min="2310" max="2310" width="11.7109375" style="1144" customWidth="1"/>
    <col min="2311" max="2311" width="12.28515625" style="1144" customWidth="1"/>
    <col min="2312" max="2555" width="9.140625" style="1144"/>
    <col min="2556" max="2556" width="4.42578125" style="1144" customWidth="1"/>
    <col min="2557" max="2557" width="20.85546875" style="1144" customWidth="1"/>
    <col min="2558" max="2559" width="12" style="1144" customWidth="1"/>
    <col min="2560" max="2560" width="14.5703125" style="1144" customWidth="1"/>
    <col min="2561" max="2561" width="12.42578125" style="1144" customWidth="1"/>
    <col min="2562" max="2562" width="19.7109375" style="1144" customWidth="1"/>
    <col min="2563" max="2563" width="9.140625" style="1144"/>
    <col min="2564" max="2564" width="16.85546875" style="1144" customWidth="1"/>
    <col min="2565" max="2565" width="12.5703125" style="1144" customWidth="1"/>
    <col min="2566" max="2566" width="11.7109375" style="1144" customWidth="1"/>
    <col min="2567" max="2567" width="12.28515625" style="1144" customWidth="1"/>
    <col min="2568" max="2811" width="9.140625" style="1144"/>
    <col min="2812" max="2812" width="4.42578125" style="1144" customWidth="1"/>
    <col min="2813" max="2813" width="20.85546875" style="1144" customWidth="1"/>
    <col min="2814" max="2815" width="12" style="1144" customWidth="1"/>
    <col min="2816" max="2816" width="14.5703125" style="1144" customWidth="1"/>
    <col min="2817" max="2817" width="12.42578125" style="1144" customWidth="1"/>
    <col min="2818" max="2818" width="19.7109375" style="1144" customWidth="1"/>
    <col min="2819" max="2819" width="9.140625" style="1144"/>
    <col min="2820" max="2820" width="16.85546875" style="1144" customWidth="1"/>
    <col min="2821" max="2821" width="12.5703125" style="1144" customWidth="1"/>
    <col min="2822" max="2822" width="11.7109375" style="1144" customWidth="1"/>
    <col min="2823" max="2823" width="12.28515625" style="1144" customWidth="1"/>
    <col min="2824" max="3067" width="9.140625" style="1144"/>
    <col min="3068" max="3068" width="4.42578125" style="1144" customWidth="1"/>
    <col min="3069" max="3069" width="20.85546875" style="1144" customWidth="1"/>
    <col min="3070" max="3071" width="12" style="1144" customWidth="1"/>
    <col min="3072" max="3072" width="14.5703125" style="1144" customWidth="1"/>
    <col min="3073" max="3073" width="12.42578125" style="1144" customWidth="1"/>
    <col min="3074" max="3074" width="19.7109375" style="1144" customWidth="1"/>
    <col min="3075" max="3075" width="9.140625" style="1144"/>
    <col min="3076" max="3076" width="16.85546875" style="1144" customWidth="1"/>
    <col min="3077" max="3077" width="12.5703125" style="1144" customWidth="1"/>
    <col min="3078" max="3078" width="11.7109375" style="1144" customWidth="1"/>
    <col min="3079" max="3079" width="12.28515625" style="1144" customWidth="1"/>
    <col min="3080" max="3323" width="9.140625" style="1144"/>
    <col min="3324" max="3324" width="4.42578125" style="1144" customWidth="1"/>
    <col min="3325" max="3325" width="20.85546875" style="1144" customWidth="1"/>
    <col min="3326" max="3327" width="12" style="1144" customWidth="1"/>
    <col min="3328" max="3328" width="14.5703125" style="1144" customWidth="1"/>
    <col min="3329" max="3329" width="12.42578125" style="1144" customWidth="1"/>
    <col min="3330" max="3330" width="19.7109375" style="1144" customWidth="1"/>
    <col min="3331" max="3331" width="9.140625" style="1144"/>
    <col min="3332" max="3332" width="16.85546875" style="1144" customWidth="1"/>
    <col min="3333" max="3333" width="12.5703125" style="1144" customWidth="1"/>
    <col min="3334" max="3334" width="11.7109375" style="1144" customWidth="1"/>
    <col min="3335" max="3335" width="12.28515625" style="1144" customWidth="1"/>
    <col min="3336" max="3579" width="9.140625" style="1144"/>
    <col min="3580" max="3580" width="4.42578125" style="1144" customWidth="1"/>
    <col min="3581" max="3581" width="20.85546875" style="1144" customWidth="1"/>
    <col min="3582" max="3583" width="12" style="1144" customWidth="1"/>
    <col min="3584" max="3584" width="14.5703125" style="1144" customWidth="1"/>
    <col min="3585" max="3585" width="12.42578125" style="1144" customWidth="1"/>
    <col min="3586" max="3586" width="19.7109375" style="1144" customWidth="1"/>
    <col min="3587" max="3587" width="9.140625" style="1144"/>
    <col min="3588" max="3588" width="16.85546875" style="1144" customWidth="1"/>
    <col min="3589" max="3589" width="12.5703125" style="1144" customWidth="1"/>
    <col min="3590" max="3590" width="11.7109375" style="1144" customWidth="1"/>
    <col min="3591" max="3591" width="12.28515625" style="1144" customWidth="1"/>
    <col min="3592" max="3835" width="9.140625" style="1144"/>
    <col min="3836" max="3836" width="4.42578125" style="1144" customWidth="1"/>
    <col min="3837" max="3837" width="20.85546875" style="1144" customWidth="1"/>
    <col min="3838" max="3839" width="12" style="1144" customWidth="1"/>
    <col min="3840" max="3840" width="14.5703125" style="1144" customWidth="1"/>
    <col min="3841" max="3841" width="12.42578125" style="1144" customWidth="1"/>
    <col min="3842" max="3842" width="19.7109375" style="1144" customWidth="1"/>
    <col min="3843" max="3843" width="9.140625" style="1144"/>
    <col min="3844" max="3844" width="16.85546875" style="1144" customWidth="1"/>
    <col min="3845" max="3845" width="12.5703125" style="1144" customWidth="1"/>
    <col min="3846" max="3846" width="11.7109375" style="1144" customWidth="1"/>
    <col min="3847" max="3847" width="12.28515625" style="1144" customWidth="1"/>
    <col min="3848" max="4091" width="9.140625" style="1144"/>
    <col min="4092" max="4092" width="4.42578125" style="1144" customWidth="1"/>
    <col min="4093" max="4093" width="20.85546875" style="1144" customWidth="1"/>
    <col min="4094" max="4095" width="12" style="1144" customWidth="1"/>
    <col min="4096" max="4096" width="14.5703125" style="1144" customWidth="1"/>
    <col min="4097" max="4097" width="12.42578125" style="1144" customWidth="1"/>
    <col min="4098" max="4098" width="19.7109375" style="1144" customWidth="1"/>
    <col min="4099" max="4099" width="9.140625" style="1144"/>
    <col min="4100" max="4100" width="16.85546875" style="1144" customWidth="1"/>
    <col min="4101" max="4101" width="12.5703125" style="1144" customWidth="1"/>
    <col min="4102" max="4102" width="11.7109375" style="1144" customWidth="1"/>
    <col min="4103" max="4103" width="12.28515625" style="1144" customWidth="1"/>
    <col min="4104" max="4347" width="9.140625" style="1144"/>
    <col min="4348" max="4348" width="4.42578125" style="1144" customWidth="1"/>
    <col min="4349" max="4349" width="20.85546875" style="1144" customWidth="1"/>
    <col min="4350" max="4351" width="12" style="1144" customWidth="1"/>
    <col min="4352" max="4352" width="14.5703125" style="1144" customWidth="1"/>
    <col min="4353" max="4353" width="12.42578125" style="1144" customWidth="1"/>
    <col min="4354" max="4354" width="19.7109375" style="1144" customWidth="1"/>
    <col min="4355" max="4355" width="9.140625" style="1144"/>
    <col min="4356" max="4356" width="16.85546875" style="1144" customWidth="1"/>
    <col min="4357" max="4357" width="12.5703125" style="1144" customWidth="1"/>
    <col min="4358" max="4358" width="11.7109375" style="1144" customWidth="1"/>
    <col min="4359" max="4359" width="12.28515625" style="1144" customWidth="1"/>
    <col min="4360" max="4603" width="9.140625" style="1144"/>
    <col min="4604" max="4604" width="4.42578125" style="1144" customWidth="1"/>
    <col min="4605" max="4605" width="20.85546875" style="1144" customWidth="1"/>
    <col min="4606" max="4607" width="12" style="1144" customWidth="1"/>
    <col min="4608" max="4608" width="14.5703125" style="1144" customWidth="1"/>
    <col min="4609" max="4609" width="12.42578125" style="1144" customWidth="1"/>
    <col min="4610" max="4610" width="19.7109375" style="1144" customWidth="1"/>
    <col min="4611" max="4611" width="9.140625" style="1144"/>
    <col min="4612" max="4612" width="16.85546875" style="1144" customWidth="1"/>
    <col min="4613" max="4613" width="12.5703125" style="1144" customWidth="1"/>
    <col min="4614" max="4614" width="11.7109375" style="1144" customWidth="1"/>
    <col min="4615" max="4615" width="12.28515625" style="1144" customWidth="1"/>
    <col min="4616" max="4859" width="9.140625" style="1144"/>
    <col min="4860" max="4860" width="4.42578125" style="1144" customWidth="1"/>
    <col min="4861" max="4861" width="20.85546875" style="1144" customWidth="1"/>
    <col min="4862" max="4863" width="12" style="1144" customWidth="1"/>
    <col min="4864" max="4864" width="14.5703125" style="1144" customWidth="1"/>
    <col min="4865" max="4865" width="12.42578125" style="1144" customWidth="1"/>
    <col min="4866" max="4866" width="19.7109375" style="1144" customWidth="1"/>
    <col min="4867" max="4867" width="9.140625" style="1144"/>
    <col min="4868" max="4868" width="16.85546875" style="1144" customWidth="1"/>
    <col min="4869" max="4869" width="12.5703125" style="1144" customWidth="1"/>
    <col min="4870" max="4870" width="11.7109375" style="1144" customWidth="1"/>
    <col min="4871" max="4871" width="12.28515625" style="1144" customWidth="1"/>
    <col min="4872" max="5115" width="9.140625" style="1144"/>
    <col min="5116" max="5116" width="4.42578125" style="1144" customWidth="1"/>
    <col min="5117" max="5117" width="20.85546875" style="1144" customWidth="1"/>
    <col min="5118" max="5119" width="12" style="1144" customWidth="1"/>
    <col min="5120" max="5120" width="14.5703125" style="1144" customWidth="1"/>
    <col min="5121" max="5121" width="12.42578125" style="1144" customWidth="1"/>
    <col min="5122" max="5122" width="19.7109375" style="1144" customWidth="1"/>
    <col min="5123" max="5123" width="9.140625" style="1144"/>
    <col min="5124" max="5124" width="16.85546875" style="1144" customWidth="1"/>
    <col min="5125" max="5125" width="12.5703125" style="1144" customWidth="1"/>
    <col min="5126" max="5126" width="11.7109375" style="1144" customWidth="1"/>
    <col min="5127" max="5127" width="12.28515625" style="1144" customWidth="1"/>
    <col min="5128" max="5371" width="9.140625" style="1144"/>
    <col min="5372" max="5372" width="4.42578125" style="1144" customWidth="1"/>
    <col min="5373" max="5373" width="20.85546875" style="1144" customWidth="1"/>
    <col min="5374" max="5375" width="12" style="1144" customWidth="1"/>
    <col min="5376" max="5376" width="14.5703125" style="1144" customWidth="1"/>
    <col min="5377" max="5377" width="12.42578125" style="1144" customWidth="1"/>
    <col min="5378" max="5378" width="19.7109375" style="1144" customWidth="1"/>
    <col min="5379" max="5379" width="9.140625" style="1144"/>
    <col min="5380" max="5380" width="16.85546875" style="1144" customWidth="1"/>
    <col min="5381" max="5381" width="12.5703125" style="1144" customWidth="1"/>
    <col min="5382" max="5382" width="11.7109375" style="1144" customWidth="1"/>
    <col min="5383" max="5383" width="12.28515625" style="1144" customWidth="1"/>
    <col min="5384" max="5627" width="9.140625" style="1144"/>
    <col min="5628" max="5628" width="4.42578125" style="1144" customWidth="1"/>
    <col min="5629" max="5629" width="20.85546875" style="1144" customWidth="1"/>
    <col min="5630" max="5631" width="12" style="1144" customWidth="1"/>
    <col min="5632" max="5632" width="14.5703125" style="1144" customWidth="1"/>
    <col min="5633" max="5633" width="12.42578125" style="1144" customWidth="1"/>
    <col min="5634" max="5634" width="19.7109375" style="1144" customWidth="1"/>
    <col min="5635" max="5635" width="9.140625" style="1144"/>
    <col min="5636" max="5636" width="16.85546875" style="1144" customWidth="1"/>
    <col min="5637" max="5637" width="12.5703125" style="1144" customWidth="1"/>
    <col min="5638" max="5638" width="11.7109375" style="1144" customWidth="1"/>
    <col min="5639" max="5639" width="12.28515625" style="1144" customWidth="1"/>
    <col min="5640" max="5883" width="9.140625" style="1144"/>
    <col min="5884" max="5884" width="4.42578125" style="1144" customWidth="1"/>
    <col min="5885" max="5885" width="20.85546875" style="1144" customWidth="1"/>
    <col min="5886" max="5887" width="12" style="1144" customWidth="1"/>
    <col min="5888" max="5888" width="14.5703125" style="1144" customWidth="1"/>
    <col min="5889" max="5889" width="12.42578125" style="1144" customWidth="1"/>
    <col min="5890" max="5890" width="19.7109375" style="1144" customWidth="1"/>
    <col min="5891" max="5891" width="9.140625" style="1144"/>
    <col min="5892" max="5892" width="16.85546875" style="1144" customWidth="1"/>
    <col min="5893" max="5893" width="12.5703125" style="1144" customWidth="1"/>
    <col min="5894" max="5894" width="11.7109375" style="1144" customWidth="1"/>
    <col min="5895" max="5895" width="12.28515625" style="1144" customWidth="1"/>
    <col min="5896" max="6139" width="9.140625" style="1144"/>
    <col min="6140" max="6140" width="4.42578125" style="1144" customWidth="1"/>
    <col min="6141" max="6141" width="20.85546875" style="1144" customWidth="1"/>
    <col min="6142" max="6143" width="12" style="1144" customWidth="1"/>
    <col min="6144" max="6144" width="14.5703125" style="1144" customWidth="1"/>
    <col min="6145" max="6145" width="12.42578125" style="1144" customWidth="1"/>
    <col min="6146" max="6146" width="19.7109375" style="1144" customWidth="1"/>
    <col min="6147" max="6147" width="9.140625" style="1144"/>
    <col min="6148" max="6148" width="16.85546875" style="1144" customWidth="1"/>
    <col min="6149" max="6149" width="12.5703125" style="1144" customWidth="1"/>
    <col min="6150" max="6150" width="11.7109375" style="1144" customWidth="1"/>
    <col min="6151" max="6151" width="12.28515625" style="1144" customWidth="1"/>
    <col min="6152" max="6395" width="9.140625" style="1144"/>
    <col min="6396" max="6396" width="4.42578125" style="1144" customWidth="1"/>
    <col min="6397" max="6397" width="20.85546875" style="1144" customWidth="1"/>
    <col min="6398" max="6399" width="12" style="1144" customWidth="1"/>
    <col min="6400" max="6400" width="14.5703125" style="1144" customWidth="1"/>
    <col min="6401" max="6401" width="12.42578125" style="1144" customWidth="1"/>
    <col min="6402" max="6402" width="19.7109375" style="1144" customWidth="1"/>
    <col min="6403" max="6403" width="9.140625" style="1144"/>
    <col min="6404" max="6404" width="16.85546875" style="1144" customWidth="1"/>
    <col min="6405" max="6405" width="12.5703125" style="1144" customWidth="1"/>
    <col min="6406" max="6406" width="11.7109375" style="1144" customWidth="1"/>
    <col min="6407" max="6407" width="12.28515625" style="1144" customWidth="1"/>
    <col min="6408" max="6651" width="9.140625" style="1144"/>
    <col min="6652" max="6652" width="4.42578125" style="1144" customWidth="1"/>
    <col min="6653" max="6653" width="20.85546875" style="1144" customWidth="1"/>
    <col min="6654" max="6655" width="12" style="1144" customWidth="1"/>
    <col min="6656" max="6656" width="14.5703125" style="1144" customWidth="1"/>
    <col min="6657" max="6657" width="12.42578125" style="1144" customWidth="1"/>
    <col min="6658" max="6658" width="19.7109375" style="1144" customWidth="1"/>
    <col min="6659" max="6659" width="9.140625" style="1144"/>
    <col min="6660" max="6660" width="16.85546875" style="1144" customWidth="1"/>
    <col min="6661" max="6661" width="12.5703125" style="1144" customWidth="1"/>
    <col min="6662" max="6662" width="11.7109375" style="1144" customWidth="1"/>
    <col min="6663" max="6663" width="12.28515625" style="1144" customWidth="1"/>
    <col min="6664" max="6907" width="9.140625" style="1144"/>
    <col min="6908" max="6908" width="4.42578125" style="1144" customWidth="1"/>
    <col min="6909" max="6909" width="20.85546875" style="1144" customWidth="1"/>
    <col min="6910" max="6911" width="12" style="1144" customWidth="1"/>
    <col min="6912" max="6912" width="14.5703125" style="1144" customWidth="1"/>
    <col min="6913" max="6913" width="12.42578125" style="1144" customWidth="1"/>
    <col min="6914" max="6914" width="19.7109375" style="1144" customWidth="1"/>
    <col min="6915" max="6915" width="9.140625" style="1144"/>
    <col min="6916" max="6916" width="16.85546875" style="1144" customWidth="1"/>
    <col min="6917" max="6917" width="12.5703125" style="1144" customWidth="1"/>
    <col min="6918" max="6918" width="11.7109375" style="1144" customWidth="1"/>
    <col min="6919" max="6919" width="12.28515625" style="1144" customWidth="1"/>
    <col min="6920" max="7163" width="9.140625" style="1144"/>
    <col min="7164" max="7164" width="4.42578125" style="1144" customWidth="1"/>
    <col min="7165" max="7165" width="20.85546875" style="1144" customWidth="1"/>
    <col min="7166" max="7167" width="12" style="1144" customWidth="1"/>
    <col min="7168" max="7168" width="14.5703125" style="1144" customWidth="1"/>
    <col min="7169" max="7169" width="12.42578125" style="1144" customWidth="1"/>
    <col min="7170" max="7170" width="19.7109375" style="1144" customWidth="1"/>
    <col min="7171" max="7171" width="9.140625" style="1144"/>
    <col min="7172" max="7172" width="16.85546875" style="1144" customWidth="1"/>
    <col min="7173" max="7173" width="12.5703125" style="1144" customWidth="1"/>
    <col min="7174" max="7174" width="11.7109375" style="1144" customWidth="1"/>
    <col min="7175" max="7175" width="12.28515625" style="1144" customWidth="1"/>
    <col min="7176" max="7419" width="9.140625" style="1144"/>
    <col min="7420" max="7420" width="4.42578125" style="1144" customWidth="1"/>
    <col min="7421" max="7421" width="20.85546875" style="1144" customWidth="1"/>
    <col min="7422" max="7423" width="12" style="1144" customWidth="1"/>
    <col min="7424" max="7424" width="14.5703125" style="1144" customWidth="1"/>
    <col min="7425" max="7425" width="12.42578125" style="1144" customWidth="1"/>
    <col min="7426" max="7426" width="19.7109375" style="1144" customWidth="1"/>
    <col min="7427" max="7427" width="9.140625" style="1144"/>
    <col min="7428" max="7428" width="16.85546875" style="1144" customWidth="1"/>
    <col min="7429" max="7429" width="12.5703125" style="1144" customWidth="1"/>
    <col min="7430" max="7430" width="11.7109375" style="1144" customWidth="1"/>
    <col min="7431" max="7431" width="12.28515625" style="1144" customWidth="1"/>
    <col min="7432" max="7675" width="9.140625" style="1144"/>
    <col min="7676" max="7676" width="4.42578125" style="1144" customWidth="1"/>
    <col min="7677" max="7677" width="20.85546875" style="1144" customWidth="1"/>
    <col min="7678" max="7679" width="12" style="1144" customWidth="1"/>
    <col min="7680" max="7680" width="14.5703125" style="1144" customWidth="1"/>
    <col min="7681" max="7681" width="12.42578125" style="1144" customWidth="1"/>
    <col min="7682" max="7682" width="19.7109375" style="1144" customWidth="1"/>
    <col min="7683" max="7683" width="9.140625" style="1144"/>
    <col min="7684" max="7684" width="16.85546875" style="1144" customWidth="1"/>
    <col min="7685" max="7685" width="12.5703125" style="1144" customWidth="1"/>
    <col min="7686" max="7686" width="11.7109375" style="1144" customWidth="1"/>
    <col min="7687" max="7687" width="12.28515625" style="1144" customWidth="1"/>
    <col min="7688" max="7931" width="9.140625" style="1144"/>
    <col min="7932" max="7932" width="4.42578125" style="1144" customWidth="1"/>
    <col min="7933" max="7933" width="20.85546875" style="1144" customWidth="1"/>
    <col min="7934" max="7935" width="12" style="1144" customWidth="1"/>
    <col min="7936" max="7936" width="14.5703125" style="1144" customWidth="1"/>
    <col min="7937" max="7937" width="12.42578125" style="1144" customWidth="1"/>
    <col min="7938" max="7938" width="19.7109375" style="1144" customWidth="1"/>
    <col min="7939" max="7939" width="9.140625" style="1144"/>
    <col min="7940" max="7940" width="16.85546875" style="1144" customWidth="1"/>
    <col min="7941" max="7941" width="12.5703125" style="1144" customWidth="1"/>
    <col min="7942" max="7942" width="11.7109375" style="1144" customWidth="1"/>
    <col min="7943" max="7943" width="12.28515625" style="1144" customWidth="1"/>
    <col min="7944" max="8187" width="9.140625" style="1144"/>
    <col min="8188" max="8188" width="4.42578125" style="1144" customWidth="1"/>
    <col min="8189" max="8189" width="20.85546875" style="1144" customWidth="1"/>
    <col min="8190" max="8191" width="12" style="1144" customWidth="1"/>
    <col min="8192" max="8192" width="14.5703125" style="1144" customWidth="1"/>
    <col min="8193" max="8193" width="12.42578125" style="1144" customWidth="1"/>
    <col min="8194" max="8194" width="19.7109375" style="1144" customWidth="1"/>
    <col min="8195" max="8195" width="9.140625" style="1144"/>
    <col min="8196" max="8196" width="16.85546875" style="1144" customWidth="1"/>
    <col min="8197" max="8197" width="12.5703125" style="1144" customWidth="1"/>
    <col min="8198" max="8198" width="11.7109375" style="1144" customWidth="1"/>
    <col min="8199" max="8199" width="12.28515625" style="1144" customWidth="1"/>
    <col min="8200" max="8443" width="9.140625" style="1144"/>
    <col min="8444" max="8444" width="4.42578125" style="1144" customWidth="1"/>
    <col min="8445" max="8445" width="20.85546875" style="1144" customWidth="1"/>
    <col min="8446" max="8447" width="12" style="1144" customWidth="1"/>
    <col min="8448" max="8448" width="14.5703125" style="1144" customWidth="1"/>
    <col min="8449" max="8449" width="12.42578125" style="1144" customWidth="1"/>
    <col min="8450" max="8450" width="19.7109375" style="1144" customWidth="1"/>
    <col min="8451" max="8451" width="9.140625" style="1144"/>
    <col min="8452" max="8452" width="16.85546875" style="1144" customWidth="1"/>
    <col min="8453" max="8453" width="12.5703125" style="1144" customWidth="1"/>
    <col min="8454" max="8454" width="11.7109375" style="1144" customWidth="1"/>
    <col min="8455" max="8455" width="12.28515625" style="1144" customWidth="1"/>
    <col min="8456" max="8699" width="9.140625" style="1144"/>
    <col min="8700" max="8700" width="4.42578125" style="1144" customWidth="1"/>
    <col min="8701" max="8701" width="20.85546875" style="1144" customWidth="1"/>
    <col min="8702" max="8703" width="12" style="1144" customWidth="1"/>
    <col min="8704" max="8704" width="14.5703125" style="1144" customWidth="1"/>
    <col min="8705" max="8705" width="12.42578125" style="1144" customWidth="1"/>
    <col min="8706" max="8706" width="19.7109375" style="1144" customWidth="1"/>
    <col min="8707" max="8707" width="9.140625" style="1144"/>
    <col min="8708" max="8708" width="16.85546875" style="1144" customWidth="1"/>
    <col min="8709" max="8709" width="12.5703125" style="1144" customWidth="1"/>
    <col min="8710" max="8710" width="11.7109375" style="1144" customWidth="1"/>
    <col min="8711" max="8711" width="12.28515625" style="1144" customWidth="1"/>
    <col min="8712" max="8955" width="9.140625" style="1144"/>
    <col min="8956" max="8956" width="4.42578125" style="1144" customWidth="1"/>
    <col min="8957" max="8957" width="20.85546875" style="1144" customWidth="1"/>
    <col min="8958" max="8959" width="12" style="1144" customWidth="1"/>
    <col min="8960" max="8960" width="14.5703125" style="1144" customWidth="1"/>
    <col min="8961" max="8961" width="12.42578125" style="1144" customWidth="1"/>
    <col min="8962" max="8962" width="19.7109375" style="1144" customWidth="1"/>
    <col min="8963" max="8963" width="9.140625" style="1144"/>
    <col min="8964" max="8964" width="16.85546875" style="1144" customWidth="1"/>
    <col min="8965" max="8965" width="12.5703125" style="1144" customWidth="1"/>
    <col min="8966" max="8966" width="11.7109375" style="1144" customWidth="1"/>
    <col min="8967" max="8967" width="12.28515625" style="1144" customWidth="1"/>
    <col min="8968" max="9211" width="9.140625" style="1144"/>
    <col min="9212" max="9212" width="4.42578125" style="1144" customWidth="1"/>
    <col min="9213" max="9213" width="20.85546875" style="1144" customWidth="1"/>
    <col min="9214" max="9215" width="12" style="1144" customWidth="1"/>
    <col min="9216" max="9216" width="14.5703125" style="1144" customWidth="1"/>
    <col min="9217" max="9217" width="12.42578125" style="1144" customWidth="1"/>
    <col min="9218" max="9218" width="19.7109375" style="1144" customWidth="1"/>
    <col min="9219" max="9219" width="9.140625" style="1144"/>
    <col min="9220" max="9220" width="16.85546875" style="1144" customWidth="1"/>
    <col min="9221" max="9221" width="12.5703125" style="1144" customWidth="1"/>
    <col min="9222" max="9222" width="11.7109375" style="1144" customWidth="1"/>
    <col min="9223" max="9223" width="12.28515625" style="1144" customWidth="1"/>
    <col min="9224" max="9467" width="9.140625" style="1144"/>
    <col min="9468" max="9468" width="4.42578125" style="1144" customWidth="1"/>
    <col min="9469" max="9469" width="20.85546875" style="1144" customWidth="1"/>
    <col min="9470" max="9471" width="12" style="1144" customWidth="1"/>
    <col min="9472" max="9472" width="14.5703125" style="1144" customWidth="1"/>
    <col min="9473" max="9473" width="12.42578125" style="1144" customWidth="1"/>
    <col min="9474" max="9474" width="19.7109375" style="1144" customWidth="1"/>
    <col min="9475" max="9475" width="9.140625" style="1144"/>
    <col min="9476" max="9476" width="16.85546875" style="1144" customWidth="1"/>
    <col min="9477" max="9477" width="12.5703125" style="1144" customWidth="1"/>
    <col min="9478" max="9478" width="11.7109375" style="1144" customWidth="1"/>
    <col min="9479" max="9479" width="12.28515625" style="1144" customWidth="1"/>
    <col min="9480" max="9723" width="9.140625" style="1144"/>
    <col min="9724" max="9724" width="4.42578125" style="1144" customWidth="1"/>
    <col min="9725" max="9725" width="20.85546875" style="1144" customWidth="1"/>
    <col min="9726" max="9727" width="12" style="1144" customWidth="1"/>
    <col min="9728" max="9728" width="14.5703125" style="1144" customWidth="1"/>
    <col min="9729" max="9729" width="12.42578125" style="1144" customWidth="1"/>
    <col min="9730" max="9730" width="19.7109375" style="1144" customWidth="1"/>
    <col min="9731" max="9731" width="9.140625" style="1144"/>
    <col min="9732" max="9732" width="16.85546875" style="1144" customWidth="1"/>
    <col min="9733" max="9733" width="12.5703125" style="1144" customWidth="1"/>
    <col min="9734" max="9734" width="11.7109375" style="1144" customWidth="1"/>
    <col min="9735" max="9735" width="12.28515625" style="1144" customWidth="1"/>
    <col min="9736" max="9979" width="9.140625" style="1144"/>
    <col min="9980" max="9980" width="4.42578125" style="1144" customWidth="1"/>
    <col min="9981" max="9981" width="20.85546875" style="1144" customWidth="1"/>
    <col min="9982" max="9983" width="12" style="1144" customWidth="1"/>
    <col min="9984" max="9984" width="14.5703125" style="1144" customWidth="1"/>
    <col min="9985" max="9985" width="12.42578125" style="1144" customWidth="1"/>
    <col min="9986" max="9986" width="19.7109375" style="1144" customWidth="1"/>
    <col min="9987" max="9987" width="9.140625" style="1144"/>
    <col min="9988" max="9988" width="16.85546875" style="1144" customWidth="1"/>
    <col min="9989" max="9989" width="12.5703125" style="1144" customWidth="1"/>
    <col min="9990" max="9990" width="11.7109375" style="1144" customWidth="1"/>
    <col min="9991" max="9991" width="12.28515625" style="1144" customWidth="1"/>
    <col min="9992" max="10235" width="9.140625" style="1144"/>
    <col min="10236" max="10236" width="4.42578125" style="1144" customWidth="1"/>
    <col min="10237" max="10237" width="20.85546875" style="1144" customWidth="1"/>
    <col min="10238" max="10239" width="12" style="1144" customWidth="1"/>
    <col min="10240" max="10240" width="14.5703125" style="1144" customWidth="1"/>
    <col min="10241" max="10241" width="12.42578125" style="1144" customWidth="1"/>
    <col min="10242" max="10242" width="19.7109375" style="1144" customWidth="1"/>
    <col min="10243" max="10243" width="9.140625" style="1144"/>
    <col min="10244" max="10244" width="16.85546875" style="1144" customWidth="1"/>
    <col min="10245" max="10245" width="12.5703125" style="1144" customWidth="1"/>
    <col min="10246" max="10246" width="11.7109375" style="1144" customWidth="1"/>
    <col min="10247" max="10247" width="12.28515625" style="1144" customWidth="1"/>
    <col min="10248" max="10491" width="9.140625" style="1144"/>
    <col min="10492" max="10492" width="4.42578125" style="1144" customWidth="1"/>
    <col min="10493" max="10493" width="20.85546875" style="1144" customWidth="1"/>
    <col min="10494" max="10495" width="12" style="1144" customWidth="1"/>
    <col min="10496" max="10496" width="14.5703125" style="1144" customWidth="1"/>
    <col min="10497" max="10497" width="12.42578125" style="1144" customWidth="1"/>
    <col min="10498" max="10498" width="19.7109375" style="1144" customWidth="1"/>
    <col min="10499" max="10499" width="9.140625" style="1144"/>
    <col min="10500" max="10500" width="16.85546875" style="1144" customWidth="1"/>
    <col min="10501" max="10501" width="12.5703125" style="1144" customWidth="1"/>
    <col min="10502" max="10502" width="11.7109375" style="1144" customWidth="1"/>
    <col min="10503" max="10503" width="12.28515625" style="1144" customWidth="1"/>
    <col min="10504" max="10747" width="9.140625" style="1144"/>
    <col min="10748" max="10748" width="4.42578125" style="1144" customWidth="1"/>
    <col min="10749" max="10749" width="20.85546875" style="1144" customWidth="1"/>
    <col min="10750" max="10751" width="12" style="1144" customWidth="1"/>
    <col min="10752" max="10752" width="14.5703125" style="1144" customWidth="1"/>
    <col min="10753" max="10753" width="12.42578125" style="1144" customWidth="1"/>
    <col min="10754" max="10754" width="19.7109375" style="1144" customWidth="1"/>
    <col min="10755" max="10755" width="9.140625" style="1144"/>
    <col min="10756" max="10756" width="16.85546875" style="1144" customWidth="1"/>
    <col min="10757" max="10757" width="12.5703125" style="1144" customWidth="1"/>
    <col min="10758" max="10758" width="11.7109375" style="1144" customWidth="1"/>
    <col min="10759" max="10759" width="12.28515625" style="1144" customWidth="1"/>
    <col min="10760" max="11003" width="9.140625" style="1144"/>
    <col min="11004" max="11004" width="4.42578125" style="1144" customWidth="1"/>
    <col min="11005" max="11005" width="20.85546875" style="1144" customWidth="1"/>
    <col min="11006" max="11007" width="12" style="1144" customWidth="1"/>
    <col min="11008" max="11008" width="14.5703125" style="1144" customWidth="1"/>
    <col min="11009" max="11009" width="12.42578125" style="1144" customWidth="1"/>
    <col min="11010" max="11010" width="19.7109375" style="1144" customWidth="1"/>
    <col min="11011" max="11011" width="9.140625" style="1144"/>
    <col min="11012" max="11012" width="16.85546875" style="1144" customWidth="1"/>
    <col min="11013" max="11013" width="12.5703125" style="1144" customWidth="1"/>
    <col min="11014" max="11014" width="11.7109375" style="1144" customWidth="1"/>
    <col min="11015" max="11015" width="12.28515625" style="1144" customWidth="1"/>
    <col min="11016" max="11259" width="9.140625" style="1144"/>
    <col min="11260" max="11260" width="4.42578125" style="1144" customWidth="1"/>
    <col min="11261" max="11261" width="20.85546875" style="1144" customWidth="1"/>
    <col min="11262" max="11263" width="12" style="1144" customWidth="1"/>
    <col min="11264" max="11264" width="14.5703125" style="1144" customWidth="1"/>
    <col min="11265" max="11265" width="12.42578125" style="1144" customWidth="1"/>
    <col min="11266" max="11266" width="19.7109375" style="1144" customWidth="1"/>
    <col min="11267" max="11267" width="9.140625" style="1144"/>
    <col min="11268" max="11268" width="16.85546875" style="1144" customWidth="1"/>
    <col min="11269" max="11269" width="12.5703125" style="1144" customWidth="1"/>
    <col min="11270" max="11270" width="11.7109375" style="1144" customWidth="1"/>
    <col min="11271" max="11271" width="12.28515625" style="1144" customWidth="1"/>
    <col min="11272" max="11515" width="9.140625" style="1144"/>
    <col min="11516" max="11516" width="4.42578125" style="1144" customWidth="1"/>
    <col min="11517" max="11517" width="20.85546875" style="1144" customWidth="1"/>
    <col min="11518" max="11519" width="12" style="1144" customWidth="1"/>
    <col min="11520" max="11520" width="14.5703125" style="1144" customWidth="1"/>
    <col min="11521" max="11521" width="12.42578125" style="1144" customWidth="1"/>
    <col min="11522" max="11522" width="19.7109375" style="1144" customWidth="1"/>
    <col min="11523" max="11523" width="9.140625" style="1144"/>
    <col min="11524" max="11524" width="16.85546875" style="1144" customWidth="1"/>
    <col min="11525" max="11525" width="12.5703125" style="1144" customWidth="1"/>
    <col min="11526" max="11526" width="11.7109375" style="1144" customWidth="1"/>
    <col min="11527" max="11527" width="12.28515625" style="1144" customWidth="1"/>
    <col min="11528" max="11771" width="9.140625" style="1144"/>
    <col min="11772" max="11772" width="4.42578125" style="1144" customWidth="1"/>
    <col min="11773" max="11773" width="20.85546875" style="1144" customWidth="1"/>
    <col min="11774" max="11775" width="12" style="1144" customWidth="1"/>
    <col min="11776" max="11776" width="14.5703125" style="1144" customWidth="1"/>
    <col min="11777" max="11777" width="12.42578125" style="1144" customWidth="1"/>
    <col min="11778" max="11778" width="19.7109375" style="1144" customWidth="1"/>
    <col min="11779" max="11779" width="9.140625" style="1144"/>
    <col min="11780" max="11780" width="16.85546875" style="1144" customWidth="1"/>
    <col min="11781" max="11781" width="12.5703125" style="1144" customWidth="1"/>
    <col min="11782" max="11782" width="11.7109375" style="1144" customWidth="1"/>
    <col min="11783" max="11783" width="12.28515625" style="1144" customWidth="1"/>
    <col min="11784" max="12027" width="9.140625" style="1144"/>
    <col min="12028" max="12028" width="4.42578125" style="1144" customWidth="1"/>
    <col min="12029" max="12029" width="20.85546875" style="1144" customWidth="1"/>
    <col min="12030" max="12031" width="12" style="1144" customWidth="1"/>
    <col min="12032" max="12032" width="14.5703125" style="1144" customWidth="1"/>
    <col min="12033" max="12033" width="12.42578125" style="1144" customWidth="1"/>
    <col min="12034" max="12034" width="19.7109375" style="1144" customWidth="1"/>
    <col min="12035" max="12035" width="9.140625" style="1144"/>
    <col min="12036" max="12036" width="16.85546875" style="1144" customWidth="1"/>
    <col min="12037" max="12037" width="12.5703125" style="1144" customWidth="1"/>
    <col min="12038" max="12038" width="11.7109375" style="1144" customWidth="1"/>
    <col min="12039" max="12039" width="12.28515625" style="1144" customWidth="1"/>
    <col min="12040" max="12283" width="9.140625" style="1144"/>
    <col min="12284" max="12284" width="4.42578125" style="1144" customWidth="1"/>
    <col min="12285" max="12285" width="20.85546875" style="1144" customWidth="1"/>
    <col min="12286" max="12287" width="12" style="1144" customWidth="1"/>
    <col min="12288" max="12288" width="14.5703125" style="1144" customWidth="1"/>
    <col min="12289" max="12289" width="12.42578125" style="1144" customWidth="1"/>
    <col min="12290" max="12290" width="19.7109375" style="1144" customWidth="1"/>
    <col min="12291" max="12291" width="9.140625" style="1144"/>
    <col min="12292" max="12292" width="16.85546875" style="1144" customWidth="1"/>
    <col min="12293" max="12293" width="12.5703125" style="1144" customWidth="1"/>
    <col min="12294" max="12294" width="11.7109375" style="1144" customWidth="1"/>
    <col min="12295" max="12295" width="12.28515625" style="1144" customWidth="1"/>
    <col min="12296" max="12539" width="9.140625" style="1144"/>
    <col min="12540" max="12540" width="4.42578125" style="1144" customWidth="1"/>
    <col min="12541" max="12541" width="20.85546875" style="1144" customWidth="1"/>
    <col min="12542" max="12543" width="12" style="1144" customWidth="1"/>
    <col min="12544" max="12544" width="14.5703125" style="1144" customWidth="1"/>
    <col min="12545" max="12545" width="12.42578125" style="1144" customWidth="1"/>
    <col min="12546" max="12546" width="19.7109375" style="1144" customWidth="1"/>
    <col min="12547" max="12547" width="9.140625" style="1144"/>
    <col min="12548" max="12548" width="16.85546875" style="1144" customWidth="1"/>
    <col min="12549" max="12549" width="12.5703125" style="1144" customWidth="1"/>
    <col min="12550" max="12550" width="11.7109375" style="1144" customWidth="1"/>
    <col min="12551" max="12551" width="12.28515625" style="1144" customWidth="1"/>
    <col min="12552" max="12795" width="9.140625" style="1144"/>
    <col min="12796" max="12796" width="4.42578125" style="1144" customWidth="1"/>
    <col min="12797" max="12797" width="20.85546875" style="1144" customWidth="1"/>
    <col min="12798" max="12799" width="12" style="1144" customWidth="1"/>
    <col min="12800" max="12800" width="14.5703125" style="1144" customWidth="1"/>
    <col min="12801" max="12801" width="12.42578125" style="1144" customWidth="1"/>
    <col min="12802" max="12802" width="19.7109375" style="1144" customWidth="1"/>
    <col min="12803" max="12803" width="9.140625" style="1144"/>
    <col min="12804" max="12804" width="16.85546875" style="1144" customWidth="1"/>
    <col min="12805" max="12805" width="12.5703125" style="1144" customWidth="1"/>
    <col min="12806" max="12806" width="11.7109375" style="1144" customWidth="1"/>
    <col min="12807" max="12807" width="12.28515625" style="1144" customWidth="1"/>
    <col min="12808" max="13051" width="9.140625" style="1144"/>
    <col min="13052" max="13052" width="4.42578125" style="1144" customWidth="1"/>
    <col min="13053" max="13053" width="20.85546875" style="1144" customWidth="1"/>
    <col min="13054" max="13055" width="12" style="1144" customWidth="1"/>
    <col min="13056" max="13056" width="14.5703125" style="1144" customWidth="1"/>
    <col min="13057" max="13057" width="12.42578125" style="1144" customWidth="1"/>
    <col min="13058" max="13058" width="19.7109375" style="1144" customWidth="1"/>
    <col min="13059" max="13059" width="9.140625" style="1144"/>
    <col min="13060" max="13060" width="16.85546875" style="1144" customWidth="1"/>
    <col min="13061" max="13061" width="12.5703125" style="1144" customWidth="1"/>
    <col min="13062" max="13062" width="11.7109375" style="1144" customWidth="1"/>
    <col min="13063" max="13063" width="12.28515625" style="1144" customWidth="1"/>
    <col min="13064" max="13307" width="9.140625" style="1144"/>
    <col min="13308" max="13308" width="4.42578125" style="1144" customWidth="1"/>
    <col min="13309" max="13309" width="20.85546875" style="1144" customWidth="1"/>
    <col min="13310" max="13311" width="12" style="1144" customWidth="1"/>
    <col min="13312" max="13312" width="14.5703125" style="1144" customWidth="1"/>
    <col min="13313" max="13313" width="12.42578125" style="1144" customWidth="1"/>
    <col min="13314" max="13314" width="19.7109375" style="1144" customWidth="1"/>
    <col min="13315" max="13315" width="9.140625" style="1144"/>
    <col min="13316" max="13316" width="16.85546875" style="1144" customWidth="1"/>
    <col min="13317" max="13317" width="12.5703125" style="1144" customWidth="1"/>
    <col min="13318" max="13318" width="11.7109375" style="1144" customWidth="1"/>
    <col min="13319" max="13319" width="12.28515625" style="1144" customWidth="1"/>
    <col min="13320" max="13563" width="9.140625" style="1144"/>
    <col min="13564" max="13564" width="4.42578125" style="1144" customWidth="1"/>
    <col min="13565" max="13565" width="20.85546875" style="1144" customWidth="1"/>
    <col min="13566" max="13567" width="12" style="1144" customWidth="1"/>
    <col min="13568" max="13568" width="14.5703125" style="1144" customWidth="1"/>
    <col min="13569" max="13569" width="12.42578125" style="1144" customWidth="1"/>
    <col min="13570" max="13570" width="19.7109375" style="1144" customWidth="1"/>
    <col min="13571" max="13571" width="9.140625" style="1144"/>
    <col min="13572" max="13572" width="16.85546875" style="1144" customWidth="1"/>
    <col min="13573" max="13573" width="12.5703125" style="1144" customWidth="1"/>
    <col min="13574" max="13574" width="11.7109375" style="1144" customWidth="1"/>
    <col min="13575" max="13575" width="12.28515625" style="1144" customWidth="1"/>
    <col min="13576" max="13819" width="9.140625" style="1144"/>
    <col min="13820" max="13820" width="4.42578125" style="1144" customWidth="1"/>
    <col min="13821" max="13821" width="20.85546875" style="1144" customWidth="1"/>
    <col min="13822" max="13823" width="12" style="1144" customWidth="1"/>
    <col min="13824" max="13824" width="14.5703125" style="1144" customWidth="1"/>
    <col min="13825" max="13825" width="12.42578125" style="1144" customWidth="1"/>
    <col min="13826" max="13826" width="19.7109375" style="1144" customWidth="1"/>
    <col min="13827" max="13827" width="9.140625" style="1144"/>
    <col min="13828" max="13828" width="16.85546875" style="1144" customWidth="1"/>
    <col min="13829" max="13829" width="12.5703125" style="1144" customWidth="1"/>
    <col min="13830" max="13830" width="11.7109375" style="1144" customWidth="1"/>
    <col min="13831" max="13831" width="12.28515625" style="1144" customWidth="1"/>
    <col min="13832" max="14075" width="9.140625" style="1144"/>
    <col min="14076" max="14076" width="4.42578125" style="1144" customWidth="1"/>
    <col min="14077" max="14077" width="20.85546875" style="1144" customWidth="1"/>
    <col min="14078" max="14079" width="12" style="1144" customWidth="1"/>
    <col min="14080" max="14080" width="14.5703125" style="1144" customWidth="1"/>
    <col min="14081" max="14081" width="12.42578125" style="1144" customWidth="1"/>
    <col min="14082" max="14082" width="19.7109375" style="1144" customWidth="1"/>
    <col min="14083" max="14083" width="9.140625" style="1144"/>
    <col min="14084" max="14084" width="16.85546875" style="1144" customWidth="1"/>
    <col min="14085" max="14085" width="12.5703125" style="1144" customWidth="1"/>
    <col min="14086" max="14086" width="11.7109375" style="1144" customWidth="1"/>
    <col min="14087" max="14087" width="12.28515625" style="1144" customWidth="1"/>
    <col min="14088" max="14331" width="9.140625" style="1144"/>
    <col min="14332" max="14332" width="4.42578125" style="1144" customWidth="1"/>
    <col min="14333" max="14333" width="20.85546875" style="1144" customWidth="1"/>
    <col min="14334" max="14335" width="12" style="1144" customWidth="1"/>
    <col min="14336" max="14336" width="14.5703125" style="1144" customWidth="1"/>
    <col min="14337" max="14337" width="12.42578125" style="1144" customWidth="1"/>
    <col min="14338" max="14338" width="19.7109375" style="1144" customWidth="1"/>
    <col min="14339" max="14339" width="9.140625" style="1144"/>
    <col min="14340" max="14340" width="16.85546875" style="1144" customWidth="1"/>
    <col min="14341" max="14341" width="12.5703125" style="1144" customWidth="1"/>
    <col min="14342" max="14342" width="11.7109375" style="1144" customWidth="1"/>
    <col min="14343" max="14343" width="12.28515625" style="1144" customWidth="1"/>
    <col min="14344" max="14587" width="9.140625" style="1144"/>
    <col min="14588" max="14588" width="4.42578125" style="1144" customWidth="1"/>
    <col min="14589" max="14589" width="20.85546875" style="1144" customWidth="1"/>
    <col min="14590" max="14591" width="12" style="1144" customWidth="1"/>
    <col min="14592" max="14592" width="14.5703125" style="1144" customWidth="1"/>
    <col min="14593" max="14593" width="12.42578125" style="1144" customWidth="1"/>
    <col min="14594" max="14594" width="19.7109375" style="1144" customWidth="1"/>
    <col min="14595" max="14595" width="9.140625" style="1144"/>
    <col min="14596" max="14596" width="16.85546875" style="1144" customWidth="1"/>
    <col min="14597" max="14597" width="12.5703125" style="1144" customWidth="1"/>
    <col min="14598" max="14598" width="11.7109375" style="1144" customWidth="1"/>
    <col min="14599" max="14599" width="12.28515625" style="1144" customWidth="1"/>
    <col min="14600" max="14843" width="9.140625" style="1144"/>
    <col min="14844" max="14844" width="4.42578125" style="1144" customWidth="1"/>
    <col min="14845" max="14845" width="20.85546875" style="1144" customWidth="1"/>
    <col min="14846" max="14847" width="12" style="1144" customWidth="1"/>
    <col min="14848" max="14848" width="14.5703125" style="1144" customWidth="1"/>
    <col min="14849" max="14849" width="12.42578125" style="1144" customWidth="1"/>
    <col min="14850" max="14850" width="19.7109375" style="1144" customWidth="1"/>
    <col min="14851" max="14851" width="9.140625" style="1144"/>
    <col min="14852" max="14852" width="16.85546875" style="1144" customWidth="1"/>
    <col min="14853" max="14853" width="12.5703125" style="1144" customWidth="1"/>
    <col min="14854" max="14854" width="11.7109375" style="1144" customWidth="1"/>
    <col min="14855" max="14855" width="12.28515625" style="1144" customWidth="1"/>
    <col min="14856" max="15099" width="9.140625" style="1144"/>
    <col min="15100" max="15100" width="4.42578125" style="1144" customWidth="1"/>
    <col min="15101" max="15101" width="20.85546875" style="1144" customWidth="1"/>
    <col min="15102" max="15103" width="12" style="1144" customWidth="1"/>
    <col min="15104" max="15104" width="14.5703125" style="1144" customWidth="1"/>
    <col min="15105" max="15105" width="12.42578125" style="1144" customWidth="1"/>
    <col min="15106" max="15106" width="19.7109375" style="1144" customWidth="1"/>
    <col min="15107" max="15107" width="9.140625" style="1144"/>
    <col min="15108" max="15108" width="16.85546875" style="1144" customWidth="1"/>
    <col min="15109" max="15109" width="12.5703125" style="1144" customWidth="1"/>
    <col min="15110" max="15110" width="11.7109375" style="1144" customWidth="1"/>
    <col min="15111" max="15111" width="12.28515625" style="1144" customWidth="1"/>
    <col min="15112" max="15355" width="9.140625" style="1144"/>
    <col min="15356" max="15356" width="4.42578125" style="1144" customWidth="1"/>
    <col min="15357" max="15357" width="20.85546875" style="1144" customWidth="1"/>
    <col min="15358" max="15359" width="12" style="1144" customWidth="1"/>
    <col min="15360" max="15360" width="14.5703125" style="1144" customWidth="1"/>
    <col min="15361" max="15361" width="12.42578125" style="1144" customWidth="1"/>
    <col min="15362" max="15362" width="19.7109375" style="1144" customWidth="1"/>
    <col min="15363" max="15363" width="9.140625" style="1144"/>
    <col min="15364" max="15364" width="16.85546875" style="1144" customWidth="1"/>
    <col min="15365" max="15365" width="12.5703125" style="1144" customWidth="1"/>
    <col min="15366" max="15366" width="11.7109375" style="1144" customWidth="1"/>
    <col min="15367" max="15367" width="12.28515625" style="1144" customWidth="1"/>
    <col min="15368" max="15611" width="9.140625" style="1144"/>
    <col min="15612" max="15612" width="4.42578125" style="1144" customWidth="1"/>
    <col min="15613" max="15613" width="20.85546875" style="1144" customWidth="1"/>
    <col min="15614" max="15615" width="12" style="1144" customWidth="1"/>
    <col min="15616" max="15616" width="14.5703125" style="1144" customWidth="1"/>
    <col min="15617" max="15617" width="12.42578125" style="1144" customWidth="1"/>
    <col min="15618" max="15618" width="19.7109375" style="1144" customWidth="1"/>
    <col min="15619" max="15619" width="9.140625" style="1144"/>
    <col min="15620" max="15620" width="16.85546875" style="1144" customWidth="1"/>
    <col min="15621" max="15621" width="12.5703125" style="1144" customWidth="1"/>
    <col min="15622" max="15622" width="11.7109375" style="1144" customWidth="1"/>
    <col min="15623" max="15623" width="12.28515625" style="1144" customWidth="1"/>
    <col min="15624" max="15867" width="9.140625" style="1144"/>
    <col min="15868" max="15868" width="4.42578125" style="1144" customWidth="1"/>
    <col min="15869" max="15869" width="20.85546875" style="1144" customWidth="1"/>
    <col min="15870" max="15871" width="12" style="1144" customWidth="1"/>
    <col min="15872" max="15872" width="14.5703125" style="1144" customWidth="1"/>
    <col min="15873" max="15873" width="12.42578125" style="1144" customWidth="1"/>
    <col min="15874" max="15874" width="19.7109375" style="1144" customWidth="1"/>
    <col min="15875" max="15875" width="9.140625" style="1144"/>
    <col min="15876" max="15876" width="16.85546875" style="1144" customWidth="1"/>
    <col min="15877" max="15877" width="12.5703125" style="1144" customWidth="1"/>
    <col min="15878" max="15878" width="11.7109375" style="1144" customWidth="1"/>
    <col min="15879" max="15879" width="12.28515625" style="1144" customWidth="1"/>
    <col min="15880" max="16123" width="9.140625" style="1144"/>
    <col min="16124" max="16124" width="4.42578125" style="1144" customWidth="1"/>
    <col min="16125" max="16125" width="20.85546875" style="1144" customWidth="1"/>
    <col min="16126" max="16127" width="12" style="1144" customWidth="1"/>
    <col min="16128" max="16128" width="14.5703125" style="1144" customWidth="1"/>
    <col min="16129" max="16129" width="12.42578125" style="1144" customWidth="1"/>
    <col min="16130" max="16130" width="19.7109375" style="1144" customWidth="1"/>
    <col min="16131" max="16131" width="9.140625" style="1144"/>
    <col min="16132" max="16132" width="16.85546875" style="1144" customWidth="1"/>
    <col min="16133" max="16133" width="12.5703125" style="1144" customWidth="1"/>
    <col min="16134" max="16134" width="11.7109375" style="1144" customWidth="1"/>
    <col min="16135" max="16135" width="12.28515625" style="1144" customWidth="1"/>
    <col min="16136" max="16384" width="9.140625" style="1144"/>
  </cols>
  <sheetData>
    <row r="1" spans="1:10" ht="15.75">
      <c r="A1" s="566" t="s">
        <v>304</v>
      </c>
    </row>
    <row r="2" spans="1:10" ht="26.25" customHeight="1">
      <c r="A2" s="567" t="s">
        <v>305</v>
      </c>
    </row>
    <row r="5" spans="1:10" ht="38.25" customHeight="1" thickBot="1">
      <c r="A5" s="1393" t="s">
        <v>469</v>
      </c>
      <c r="B5" s="1393"/>
      <c r="C5" s="1393"/>
      <c r="D5" s="1393"/>
      <c r="E5" s="1393"/>
      <c r="F5" s="1393"/>
      <c r="H5" s="651" t="s">
        <v>331</v>
      </c>
    </row>
    <row r="6" spans="1:10" ht="15.75" customHeight="1" thickBot="1">
      <c r="A6" s="1394" t="s">
        <v>170</v>
      </c>
      <c r="B6" s="1396" t="s">
        <v>470</v>
      </c>
      <c r="C6" s="1397"/>
      <c r="D6" s="1398"/>
      <c r="E6" s="1399" t="s">
        <v>471</v>
      </c>
      <c r="F6" s="1401" t="s">
        <v>472</v>
      </c>
    </row>
    <row r="7" spans="1:10" ht="21" customHeight="1" thickBot="1">
      <c r="A7" s="1395"/>
      <c r="B7" s="1159" t="s">
        <v>312</v>
      </c>
      <c r="C7" s="1159" t="s">
        <v>320</v>
      </c>
      <c r="D7" s="1159" t="s">
        <v>321</v>
      </c>
      <c r="E7" s="1400"/>
      <c r="F7" s="1402"/>
    </row>
    <row r="8" spans="1:10" ht="17.25" customHeight="1" thickBot="1">
      <c r="A8" s="849" t="s">
        <v>171</v>
      </c>
      <c r="B8" s="735">
        <v>5321.0050000000001</v>
      </c>
      <c r="C8" s="735">
        <v>931.04700000000003</v>
      </c>
      <c r="D8" s="887">
        <f t="shared" ref="D8:D13" si="0">(C8/B8)*100</f>
        <v>17.497577995134378</v>
      </c>
      <c r="E8" s="735">
        <v>4792.3959999999997</v>
      </c>
      <c r="F8" s="887">
        <f t="shared" ref="F8:F13" si="1">((B8-E8)/E8)*100</f>
        <v>11.03016111356408</v>
      </c>
      <c r="H8" s="680" t="s">
        <v>172</v>
      </c>
    </row>
    <row r="9" spans="1:10" ht="18" customHeight="1" thickBot="1">
      <c r="A9" s="850" t="s">
        <v>173</v>
      </c>
      <c r="B9" s="736">
        <v>16526</v>
      </c>
      <c r="C9" s="736">
        <v>2160</v>
      </c>
      <c r="D9" s="888">
        <f t="shared" si="0"/>
        <v>13.070313445479851</v>
      </c>
      <c r="E9" s="736">
        <v>16379</v>
      </c>
      <c r="F9" s="888">
        <f t="shared" si="1"/>
        <v>0.89749068929727094</v>
      </c>
      <c r="H9" s="650">
        <f>B9-E9</f>
        <v>147</v>
      </c>
    </row>
    <row r="10" spans="1:10" ht="15" customHeight="1" thickBot="1">
      <c r="A10" s="851" t="s">
        <v>306</v>
      </c>
      <c r="B10" s="737">
        <v>5463</v>
      </c>
      <c r="C10" s="1099">
        <v>0</v>
      </c>
      <c r="D10" s="888">
        <f t="shared" si="0"/>
        <v>0</v>
      </c>
      <c r="E10" s="738">
        <v>5162</v>
      </c>
      <c r="F10" s="888">
        <f t="shared" si="1"/>
        <v>5.8310732274312285</v>
      </c>
    </row>
    <row r="11" spans="1:10" ht="17.25" customHeight="1" thickBot="1">
      <c r="A11" s="850" t="s">
        <v>174</v>
      </c>
      <c r="B11" s="1233">
        <v>106497.425</v>
      </c>
      <c r="C11" s="740">
        <v>4390.9040000000005</v>
      </c>
      <c r="D11" s="889">
        <f t="shared" si="0"/>
        <v>4.1230142418936424</v>
      </c>
      <c r="E11" s="740">
        <v>108052.136</v>
      </c>
      <c r="F11" s="889">
        <f t="shared" si="1"/>
        <v>-1.4388526294380666</v>
      </c>
      <c r="J11" s="846"/>
    </row>
    <row r="12" spans="1:10" ht="15" customHeight="1" thickBot="1">
      <c r="A12" s="849" t="s">
        <v>175</v>
      </c>
      <c r="B12" s="735">
        <v>39675.964999999997</v>
      </c>
      <c r="C12" s="735">
        <v>7645.04</v>
      </c>
      <c r="D12" s="888">
        <f t="shared" si="0"/>
        <v>19.268693275639297</v>
      </c>
      <c r="E12" s="735">
        <v>43984.7</v>
      </c>
      <c r="F12" s="888">
        <f t="shared" si="1"/>
        <v>-9.7959858769071992</v>
      </c>
    </row>
    <row r="13" spans="1:10" ht="15" customHeight="1" thickBot="1">
      <c r="A13" s="849" t="s">
        <v>176</v>
      </c>
      <c r="B13" s="735">
        <f>B11+B12</f>
        <v>146173.39000000001</v>
      </c>
      <c r="C13" s="735">
        <f>C11+C12</f>
        <v>12035.944</v>
      </c>
      <c r="D13" s="890">
        <f t="shared" si="0"/>
        <v>8.2340185173238432</v>
      </c>
      <c r="E13" s="735">
        <f>E11+E12</f>
        <v>152036.83600000001</v>
      </c>
      <c r="F13" s="890">
        <f t="shared" si="1"/>
        <v>-3.8565956476494918</v>
      </c>
    </row>
    <row r="16" spans="1:10" ht="15.75">
      <c r="A16" s="570" t="s">
        <v>307</v>
      </c>
    </row>
    <row r="18" spans="1:16" ht="33" customHeight="1" thickBot="1">
      <c r="A18" s="1393" t="s">
        <v>477</v>
      </c>
      <c r="B18" s="1393"/>
      <c r="C18" s="1393"/>
      <c r="D18" s="1393"/>
      <c r="E18" s="1393"/>
      <c r="F18" s="1393"/>
    </row>
    <row r="19" spans="1:16" ht="16.5" customHeight="1" thickBot="1">
      <c r="A19" s="1404" t="s">
        <v>177</v>
      </c>
      <c r="B19" s="1396" t="s">
        <v>470</v>
      </c>
      <c r="C19" s="1397"/>
      <c r="D19" s="1398"/>
      <c r="E19" s="1399" t="s">
        <v>471</v>
      </c>
      <c r="F19" s="1401" t="s">
        <v>472</v>
      </c>
    </row>
    <row r="20" spans="1:16" ht="21" customHeight="1" thickBot="1">
      <c r="A20" s="1405"/>
      <c r="B20" s="848" t="s">
        <v>312</v>
      </c>
      <c r="C20" s="848" t="s">
        <v>458</v>
      </c>
      <c r="D20" s="848" t="s">
        <v>459</v>
      </c>
      <c r="E20" s="1400"/>
      <c r="F20" s="1402"/>
      <c r="L20" s="1181"/>
    </row>
    <row r="21" spans="1:16" ht="15.75" thickBot="1">
      <c r="A21" s="568" t="s">
        <v>171</v>
      </c>
      <c r="B21" s="735">
        <v>12027.405000000001</v>
      </c>
      <c r="C21" s="741">
        <v>0</v>
      </c>
      <c r="D21" s="887">
        <f t="shared" ref="D21:D26" si="2">(C21/B21)*100</f>
        <v>0</v>
      </c>
      <c r="E21" s="735">
        <v>15582.699000000001</v>
      </c>
      <c r="F21" s="887">
        <f t="shared" ref="F21:F26" si="3">((B21-E21)/E21)*100</f>
        <v>-22.815649586762856</v>
      </c>
      <c r="H21" s="680" t="s">
        <v>178</v>
      </c>
    </row>
    <row r="22" spans="1:16" ht="15.75" thickBot="1">
      <c r="A22" s="568" t="s">
        <v>173</v>
      </c>
      <c r="B22" s="735">
        <v>48153</v>
      </c>
      <c r="C22" s="741">
        <v>0</v>
      </c>
      <c r="D22" s="888">
        <f t="shared" si="2"/>
        <v>0</v>
      </c>
      <c r="E22" s="735">
        <v>75910</v>
      </c>
      <c r="F22" s="888">
        <f t="shared" si="3"/>
        <v>-36.5656698722171</v>
      </c>
      <c r="H22" s="650">
        <f>B22-E22</f>
        <v>-27757</v>
      </c>
    </row>
    <row r="23" spans="1:16" ht="15.75" thickBot="1">
      <c r="A23" s="569" t="s">
        <v>306</v>
      </c>
      <c r="B23" s="738">
        <v>14015</v>
      </c>
      <c r="C23" s="742">
        <v>0</v>
      </c>
      <c r="D23" s="888">
        <f t="shared" si="2"/>
        <v>0</v>
      </c>
      <c r="E23" s="738">
        <v>27881</v>
      </c>
      <c r="F23" s="888">
        <f t="shared" si="3"/>
        <v>-49.732792941429651</v>
      </c>
    </row>
    <row r="24" spans="1:16" ht="15.75" thickBot="1">
      <c r="A24" s="568" t="s">
        <v>174</v>
      </c>
      <c r="B24" s="735">
        <v>5682.0619999999999</v>
      </c>
      <c r="C24" s="743">
        <v>7.4779999999999998</v>
      </c>
      <c r="D24" s="889">
        <f t="shared" si="2"/>
        <v>0.13160715247387303</v>
      </c>
      <c r="E24" s="735">
        <v>6981.2280000000001</v>
      </c>
      <c r="F24" s="889">
        <f t="shared" si="3"/>
        <v>-18.609419431653002</v>
      </c>
    </row>
    <row r="25" spans="1:16" ht="15.75" thickBot="1">
      <c r="A25" s="568" t="s">
        <v>175</v>
      </c>
      <c r="B25" s="735">
        <v>2439.2150000000001</v>
      </c>
      <c r="C25" s="743">
        <v>7.0880000000000001</v>
      </c>
      <c r="D25" s="888">
        <f t="shared" si="2"/>
        <v>0.2905852907595271</v>
      </c>
      <c r="E25" s="735">
        <v>2211.15</v>
      </c>
      <c r="F25" s="888">
        <f t="shared" si="3"/>
        <v>10.314316079867943</v>
      </c>
    </row>
    <row r="26" spans="1:16" ht="15.75" thickBot="1">
      <c r="A26" s="568" t="s">
        <v>176</v>
      </c>
      <c r="B26" s="735">
        <f>B24+B25</f>
        <v>8121.277</v>
      </c>
      <c r="C26" s="744">
        <f>C24+C25</f>
        <v>14.565999999999999</v>
      </c>
      <c r="D26" s="890">
        <f t="shared" si="2"/>
        <v>0.17935602984604512</v>
      </c>
      <c r="E26" s="735">
        <f>E24+E25</f>
        <v>9192.3780000000006</v>
      </c>
      <c r="F26" s="890">
        <f t="shared" si="3"/>
        <v>-11.65205564871245</v>
      </c>
      <c r="P26" s="1086"/>
    </row>
    <row r="27" spans="1:16" ht="16.5" customHeight="1">
      <c r="A27" s="1406"/>
      <c r="B27" s="1406"/>
      <c r="C27" s="1406"/>
      <c r="D27" s="1406"/>
      <c r="E27" s="1406"/>
      <c r="F27" s="1406"/>
    </row>
    <row r="28" spans="1:16">
      <c r="B28" s="573"/>
      <c r="C28" s="574"/>
      <c r="D28" s="574"/>
      <c r="E28" s="574"/>
      <c r="F28" s="575"/>
    </row>
    <row r="29" spans="1:16" ht="15">
      <c r="A29" s="1234" t="s">
        <v>463</v>
      </c>
      <c r="B29" s="577"/>
      <c r="C29" s="578"/>
      <c r="D29" s="578"/>
      <c r="E29" s="578"/>
      <c r="F29" s="575"/>
      <c r="K29" s="1181"/>
    </row>
    <row r="30" spans="1:16">
      <c r="A30" s="573"/>
      <c r="B30" s="582"/>
      <c r="C30" s="571"/>
      <c r="D30" s="571"/>
      <c r="E30" s="571"/>
      <c r="F30" s="571"/>
      <c r="G30" s="571"/>
    </row>
    <row r="31" spans="1:16">
      <c r="A31" s="573"/>
      <c r="B31" s="583"/>
      <c r="C31" s="571"/>
      <c r="D31" s="584"/>
      <c r="E31" s="585"/>
      <c r="F31" s="571"/>
      <c r="G31" s="571"/>
      <c r="H31" s="576"/>
    </row>
    <row r="32" spans="1:16">
      <c r="A32" s="577"/>
      <c r="B32" s="571"/>
      <c r="C32" s="1403"/>
      <c r="D32" s="1403"/>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1"/>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03"/>
      <c r="C43" s="1403"/>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topLeftCell="A12" workbookViewId="0">
      <selection activeCell="R34" sqref="R34"/>
    </sheetView>
  </sheetViews>
  <sheetFormatPr defaultRowHeight="12.75"/>
  <cols>
    <col min="1" max="1" width="21.7109375" style="1144" customWidth="1"/>
    <col min="2" max="2" width="11.140625" style="1144" customWidth="1"/>
    <col min="3" max="3" width="12.140625" style="1144" customWidth="1"/>
    <col min="4" max="4" width="8.85546875" style="1144" bestFit="1" customWidth="1"/>
    <col min="5" max="5" width="3" style="1144" customWidth="1"/>
    <col min="6" max="6" width="20.28515625" style="1144" customWidth="1"/>
    <col min="7" max="7" width="10.5703125" style="1144" customWidth="1"/>
    <col min="8" max="8" width="9.85546875" style="846" bestFit="1" customWidth="1"/>
    <col min="9" max="9" width="8.85546875" style="1144" bestFit="1" customWidth="1"/>
    <col min="10" max="10" width="2.85546875" style="1144" customWidth="1"/>
    <col min="11" max="11" width="19.85546875" style="1144" customWidth="1"/>
    <col min="12" max="12" width="12.140625" style="1144" customWidth="1"/>
    <col min="13" max="13" width="11.7109375" style="1144" customWidth="1"/>
    <col min="14" max="14" width="8.85546875" style="1144" bestFit="1" customWidth="1"/>
    <col min="15" max="15" width="4.42578125" style="1144" customWidth="1"/>
    <col min="16" max="16" width="14.5703125" style="1144" customWidth="1"/>
    <col min="17" max="17" width="12.42578125" style="1144" customWidth="1"/>
    <col min="18" max="18" width="15" style="1144" customWidth="1"/>
    <col min="19" max="19" width="8.85546875" style="1144" bestFit="1" customWidth="1"/>
    <col min="20" max="252" width="9.140625" style="1144"/>
    <col min="253" max="253" width="5" style="1144" customWidth="1"/>
    <col min="254" max="254" width="17.7109375" style="1144" customWidth="1"/>
    <col min="255" max="255" width="13.85546875" style="1144" customWidth="1"/>
    <col min="256" max="256" width="13.140625" style="1144" customWidth="1"/>
    <col min="257" max="257" width="12.28515625" style="1144" customWidth="1"/>
    <col min="258" max="258" width="3" style="1144" customWidth="1"/>
    <col min="259" max="259" width="20.28515625" style="1144" customWidth="1"/>
    <col min="260" max="260" width="12.5703125" style="1144" customWidth="1"/>
    <col min="261" max="261" width="11.7109375" style="1144" customWidth="1"/>
    <col min="262" max="262" width="9.140625" style="1144"/>
    <col min="263" max="263" width="2.85546875" style="1144" customWidth="1"/>
    <col min="264" max="264" width="18.5703125" style="1144" customWidth="1"/>
    <col min="265" max="265" width="14.42578125" style="1144" customWidth="1"/>
    <col min="266" max="266" width="13.7109375" style="1144" customWidth="1"/>
    <col min="267" max="267" width="10.140625" style="1144" customWidth="1"/>
    <col min="268" max="268" width="4.42578125" style="1144" customWidth="1"/>
    <col min="269" max="269" width="24" style="1144" customWidth="1"/>
    <col min="270" max="270" width="13.140625" style="1144" customWidth="1"/>
    <col min="271" max="271" width="13" style="1144" customWidth="1"/>
    <col min="272" max="272" width="10.42578125" style="1144" customWidth="1"/>
    <col min="273" max="508" width="9.140625" style="1144"/>
    <col min="509" max="509" width="5" style="1144" customWidth="1"/>
    <col min="510" max="510" width="17.7109375" style="1144" customWidth="1"/>
    <col min="511" max="511" width="13.85546875" style="1144" customWidth="1"/>
    <col min="512" max="512" width="13.140625" style="1144" customWidth="1"/>
    <col min="513" max="513" width="12.28515625" style="1144" customWidth="1"/>
    <col min="514" max="514" width="3" style="1144" customWidth="1"/>
    <col min="515" max="515" width="20.28515625" style="1144" customWidth="1"/>
    <col min="516" max="516" width="12.5703125" style="1144" customWidth="1"/>
    <col min="517" max="517" width="11.7109375" style="1144" customWidth="1"/>
    <col min="518" max="518" width="9.140625" style="1144"/>
    <col min="519" max="519" width="2.85546875" style="1144" customWidth="1"/>
    <col min="520" max="520" width="18.5703125" style="1144" customWidth="1"/>
    <col min="521" max="521" width="14.42578125" style="1144" customWidth="1"/>
    <col min="522" max="522" width="13.7109375" style="1144" customWidth="1"/>
    <col min="523" max="523" width="10.140625" style="1144" customWidth="1"/>
    <col min="524" max="524" width="4.42578125" style="1144" customWidth="1"/>
    <col min="525" max="525" width="24" style="1144" customWidth="1"/>
    <col min="526" max="526" width="13.140625" style="1144" customWidth="1"/>
    <col min="527" max="527" width="13" style="1144" customWidth="1"/>
    <col min="528" max="528" width="10.42578125" style="1144" customWidth="1"/>
    <col min="529" max="764" width="9.140625" style="1144"/>
    <col min="765" max="765" width="5" style="1144" customWidth="1"/>
    <col min="766" max="766" width="17.7109375" style="1144" customWidth="1"/>
    <col min="767" max="767" width="13.85546875" style="1144" customWidth="1"/>
    <col min="768" max="768" width="13.140625" style="1144" customWidth="1"/>
    <col min="769" max="769" width="12.28515625" style="1144" customWidth="1"/>
    <col min="770" max="770" width="3" style="1144" customWidth="1"/>
    <col min="771" max="771" width="20.28515625" style="1144" customWidth="1"/>
    <col min="772" max="772" width="12.5703125" style="1144" customWidth="1"/>
    <col min="773" max="773" width="11.7109375" style="1144" customWidth="1"/>
    <col min="774" max="774" width="9.140625" style="1144"/>
    <col min="775" max="775" width="2.85546875" style="1144" customWidth="1"/>
    <col min="776" max="776" width="18.5703125" style="1144" customWidth="1"/>
    <col min="777" max="777" width="14.42578125" style="1144" customWidth="1"/>
    <col min="778" max="778" width="13.7109375" style="1144" customWidth="1"/>
    <col min="779" max="779" width="10.140625" style="1144" customWidth="1"/>
    <col min="780" max="780" width="4.42578125" style="1144" customWidth="1"/>
    <col min="781" max="781" width="24" style="1144" customWidth="1"/>
    <col min="782" max="782" width="13.140625" style="1144" customWidth="1"/>
    <col min="783" max="783" width="13" style="1144" customWidth="1"/>
    <col min="784" max="784" width="10.42578125" style="1144" customWidth="1"/>
    <col min="785" max="1020" width="9.140625" style="1144"/>
    <col min="1021" max="1021" width="5" style="1144" customWidth="1"/>
    <col min="1022" max="1022" width="17.7109375" style="1144" customWidth="1"/>
    <col min="1023" max="1023" width="13.85546875" style="1144" customWidth="1"/>
    <col min="1024" max="1024" width="13.140625" style="1144" customWidth="1"/>
    <col min="1025" max="1025" width="12.28515625" style="1144" customWidth="1"/>
    <col min="1026" max="1026" width="3" style="1144" customWidth="1"/>
    <col min="1027" max="1027" width="20.28515625" style="1144" customWidth="1"/>
    <col min="1028" max="1028" width="12.5703125" style="1144" customWidth="1"/>
    <col min="1029" max="1029" width="11.7109375" style="1144" customWidth="1"/>
    <col min="1030" max="1030" width="9.140625" style="1144"/>
    <col min="1031" max="1031" width="2.85546875" style="1144" customWidth="1"/>
    <col min="1032" max="1032" width="18.5703125" style="1144" customWidth="1"/>
    <col min="1033" max="1033" width="14.42578125" style="1144" customWidth="1"/>
    <col min="1034" max="1034" width="13.7109375" style="1144" customWidth="1"/>
    <col min="1035" max="1035" width="10.140625" style="1144" customWidth="1"/>
    <col min="1036" max="1036" width="4.42578125" style="1144" customWidth="1"/>
    <col min="1037" max="1037" width="24" style="1144" customWidth="1"/>
    <col min="1038" max="1038" width="13.140625" style="1144" customWidth="1"/>
    <col min="1039" max="1039" width="13" style="1144" customWidth="1"/>
    <col min="1040" max="1040" width="10.42578125" style="1144" customWidth="1"/>
    <col min="1041" max="1276" width="9.140625" style="1144"/>
    <col min="1277" max="1277" width="5" style="1144" customWidth="1"/>
    <col min="1278" max="1278" width="17.7109375" style="1144" customWidth="1"/>
    <col min="1279" max="1279" width="13.85546875" style="1144" customWidth="1"/>
    <col min="1280" max="1280" width="13.140625" style="1144" customWidth="1"/>
    <col min="1281" max="1281" width="12.28515625" style="1144" customWidth="1"/>
    <col min="1282" max="1282" width="3" style="1144" customWidth="1"/>
    <col min="1283" max="1283" width="20.28515625" style="1144" customWidth="1"/>
    <col min="1284" max="1284" width="12.5703125" style="1144" customWidth="1"/>
    <col min="1285" max="1285" width="11.7109375" style="1144" customWidth="1"/>
    <col min="1286" max="1286" width="9.140625" style="1144"/>
    <col min="1287" max="1287" width="2.85546875" style="1144" customWidth="1"/>
    <col min="1288" max="1288" width="18.5703125" style="1144" customWidth="1"/>
    <col min="1289" max="1289" width="14.42578125" style="1144" customWidth="1"/>
    <col min="1290" max="1290" width="13.7109375" style="1144" customWidth="1"/>
    <col min="1291" max="1291" width="10.140625" style="1144" customWidth="1"/>
    <col min="1292" max="1292" width="4.42578125" style="1144" customWidth="1"/>
    <col min="1293" max="1293" width="24" style="1144" customWidth="1"/>
    <col min="1294" max="1294" width="13.140625" style="1144" customWidth="1"/>
    <col min="1295" max="1295" width="13" style="1144" customWidth="1"/>
    <col min="1296" max="1296" width="10.42578125" style="1144" customWidth="1"/>
    <col min="1297" max="1532" width="9.140625" style="1144"/>
    <col min="1533" max="1533" width="5" style="1144" customWidth="1"/>
    <col min="1534" max="1534" width="17.7109375" style="1144" customWidth="1"/>
    <col min="1535" max="1535" width="13.85546875" style="1144" customWidth="1"/>
    <col min="1536" max="1536" width="13.140625" style="1144" customWidth="1"/>
    <col min="1537" max="1537" width="12.28515625" style="1144" customWidth="1"/>
    <col min="1538" max="1538" width="3" style="1144" customWidth="1"/>
    <col min="1539" max="1539" width="20.28515625" style="1144" customWidth="1"/>
    <col min="1540" max="1540" width="12.5703125" style="1144" customWidth="1"/>
    <col min="1541" max="1541" width="11.7109375" style="1144" customWidth="1"/>
    <col min="1542" max="1542" width="9.140625" style="1144"/>
    <col min="1543" max="1543" width="2.85546875" style="1144" customWidth="1"/>
    <col min="1544" max="1544" width="18.5703125" style="1144" customWidth="1"/>
    <col min="1545" max="1545" width="14.42578125" style="1144" customWidth="1"/>
    <col min="1546" max="1546" width="13.7109375" style="1144" customWidth="1"/>
    <col min="1547" max="1547" width="10.140625" style="1144" customWidth="1"/>
    <col min="1548" max="1548" width="4.42578125" style="1144" customWidth="1"/>
    <col min="1549" max="1549" width="24" style="1144" customWidth="1"/>
    <col min="1550" max="1550" width="13.140625" style="1144" customWidth="1"/>
    <col min="1551" max="1551" width="13" style="1144" customWidth="1"/>
    <col min="1552" max="1552" width="10.42578125" style="1144" customWidth="1"/>
    <col min="1553" max="1788" width="9.140625" style="1144"/>
    <col min="1789" max="1789" width="5" style="1144" customWidth="1"/>
    <col min="1790" max="1790" width="17.7109375" style="1144" customWidth="1"/>
    <col min="1791" max="1791" width="13.85546875" style="1144" customWidth="1"/>
    <col min="1792" max="1792" width="13.140625" style="1144" customWidth="1"/>
    <col min="1793" max="1793" width="12.28515625" style="1144" customWidth="1"/>
    <col min="1794" max="1794" width="3" style="1144" customWidth="1"/>
    <col min="1795" max="1795" width="20.28515625" style="1144" customWidth="1"/>
    <col min="1796" max="1796" width="12.5703125" style="1144" customWidth="1"/>
    <col min="1797" max="1797" width="11.7109375" style="1144" customWidth="1"/>
    <col min="1798" max="1798" width="9.140625" style="1144"/>
    <col min="1799" max="1799" width="2.85546875" style="1144" customWidth="1"/>
    <col min="1800" max="1800" width="18.5703125" style="1144" customWidth="1"/>
    <col min="1801" max="1801" width="14.42578125" style="1144" customWidth="1"/>
    <col min="1802" max="1802" width="13.7109375" style="1144" customWidth="1"/>
    <col min="1803" max="1803" width="10.140625" style="1144" customWidth="1"/>
    <col min="1804" max="1804" width="4.42578125" style="1144" customWidth="1"/>
    <col min="1805" max="1805" width="24" style="1144" customWidth="1"/>
    <col min="1806" max="1806" width="13.140625" style="1144" customWidth="1"/>
    <col min="1807" max="1807" width="13" style="1144" customWidth="1"/>
    <col min="1808" max="1808" width="10.42578125" style="1144" customWidth="1"/>
    <col min="1809" max="2044" width="9.140625" style="1144"/>
    <col min="2045" max="2045" width="5" style="1144" customWidth="1"/>
    <col min="2046" max="2046" width="17.7109375" style="1144" customWidth="1"/>
    <col min="2047" max="2047" width="13.85546875" style="1144" customWidth="1"/>
    <col min="2048" max="2048" width="13.140625" style="1144" customWidth="1"/>
    <col min="2049" max="2049" width="12.28515625" style="1144" customWidth="1"/>
    <col min="2050" max="2050" width="3" style="1144" customWidth="1"/>
    <col min="2051" max="2051" width="20.28515625" style="1144" customWidth="1"/>
    <col min="2052" max="2052" width="12.5703125" style="1144" customWidth="1"/>
    <col min="2053" max="2053" width="11.7109375" style="1144" customWidth="1"/>
    <col min="2054" max="2054" width="9.140625" style="1144"/>
    <col min="2055" max="2055" width="2.85546875" style="1144" customWidth="1"/>
    <col min="2056" max="2056" width="18.5703125" style="1144" customWidth="1"/>
    <col min="2057" max="2057" width="14.42578125" style="1144" customWidth="1"/>
    <col min="2058" max="2058" width="13.7109375" style="1144" customWidth="1"/>
    <col min="2059" max="2059" width="10.140625" style="1144" customWidth="1"/>
    <col min="2060" max="2060" width="4.42578125" style="1144" customWidth="1"/>
    <col min="2061" max="2061" width="24" style="1144" customWidth="1"/>
    <col min="2062" max="2062" width="13.140625" style="1144" customWidth="1"/>
    <col min="2063" max="2063" width="13" style="1144" customWidth="1"/>
    <col min="2064" max="2064" width="10.42578125" style="1144" customWidth="1"/>
    <col min="2065" max="2300" width="9.140625" style="1144"/>
    <col min="2301" max="2301" width="5" style="1144" customWidth="1"/>
    <col min="2302" max="2302" width="17.7109375" style="1144" customWidth="1"/>
    <col min="2303" max="2303" width="13.85546875" style="1144" customWidth="1"/>
    <col min="2304" max="2304" width="13.140625" style="1144" customWidth="1"/>
    <col min="2305" max="2305" width="12.28515625" style="1144" customWidth="1"/>
    <col min="2306" max="2306" width="3" style="1144" customWidth="1"/>
    <col min="2307" max="2307" width="20.28515625" style="1144" customWidth="1"/>
    <col min="2308" max="2308" width="12.5703125" style="1144" customWidth="1"/>
    <col min="2309" max="2309" width="11.7109375" style="1144" customWidth="1"/>
    <col min="2310" max="2310" width="9.140625" style="1144"/>
    <col min="2311" max="2311" width="2.85546875" style="1144" customWidth="1"/>
    <col min="2312" max="2312" width="18.5703125" style="1144" customWidth="1"/>
    <col min="2313" max="2313" width="14.42578125" style="1144" customWidth="1"/>
    <col min="2314" max="2314" width="13.7109375" style="1144" customWidth="1"/>
    <col min="2315" max="2315" width="10.140625" style="1144" customWidth="1"/>
    <col min="2316" max="2316" width="4.42578125" style="1144" customWidth="1"/>
    <col min="2317" max="2317" width="24" style="1144" customWidth="1"/>
    <col min="2318" max="2318" width="13.140625" style="1144" customWidth="1"/>
    <col min="2319" max="2319" width="13" style="1144" customWidth="1"/>
    <col min="2320" max="2320" width="10.42578125" style="1144" customWidth="1"/>
    <col min="2321" max="2556" width="9.140625" style="1144"/>
    <col min="2557" max="2557" width="5" style="1144" customWidth="1"/>
    <col min="2558" max="2558" width="17.7109375" style="1144" customWidth="1"/>
    <col min="2559" max="2559" width="13.85546875" style="1144" customWidth="1"/>
    <col min="2560" max="2560" width="13.140625" style="1144" customWidth="1"/>
    <col min="2561" max="2561" width="12.28515625" style="1144" customWidth="1"/>
    <col min="2562" max="2562" width="3" style="1144" customWidth="1"/>
    <col min="2563" max="2563" width="20.28515625" style="1144" customWidth="1"/>
    <col min="2564" max="2564" width="12.5703125" style="1144" customWidth="1"/>
    <col min="2565" max="2565" width="11.7109375" style="1144" customWidth="1"/>
    <col min="2566" max="2566" width="9.140625" style="1144"/>
    <col min="2567" max="2567" width="2.85546875" style="1144" customWidth="1"/>
    <col min="2568" max="2568" width="18.5703125" style="1144" customWidth="1"/>
    <col min="2569" max="2569" width="14.42578125" style="1144" customWidth="1"/>
    <col min="2570" max="2570" width="13.7109375" style="1144" customWidth="1"/>
    <col min="2571" max="2571" width="10.140625" style="1144" customWidth="1"/>
    <col min="2572" max="2572" width="4.42578125" style="1144" customWidth="1"/>
    <col min="2573" max="2573" width="24" style="1144" customWidth="1"/>
    <col min="2574" max="2574" width="13.140625" style="1144" customWidth="1"/>
    <col min="2575" max="2575" width="13" style="1144" customWidth="1"/>
    <col min="2576" max="2576" width="10.42578125" style="1144" customWidth="1"/>
    <col min="2577" max="2812" width="9.140625" style="1144"/>
    <col min="2813" max="2813" width="5" style="1144" customWidth="1"/>
    <col min="2814" max="2814" width="17.7109375" style="1144" customWidth="1"/>
    <col min="2815" max="2815" width="13.85546875" style="1144" customWidth="1"/>
    <col min="2816" max="2816" width="13.140625" style="1144" customWidth="1"/>
    <col min="2817" max="2817" width="12.28515625" style="1144" customWidth="1"/>
    <col min="2818" max="2818" width="3" style="1144" customWidth="1"/>
    <col min="2819" max="2819" width="20.28515625" style="1144" customWidth="1"/>
    <col min="2820" max="2820" width="12.5703125" style="1144" customWidth="1"/>
    <col min="2821" max="2821" width="11.7109375" style="1144" customWidth="1"/>
    <col min="2822" max="2822" width="9.140625" style="1144"/>
    <col min="2823" max="2823" width="2.85546875" style="1144" customWidth="1"/>
    <col min="2824" max="2824" width="18.5703125" style="1144" customWidth="1"/>
    <col min="2825" max="2825" width="14.42578125" style="1144" customWidth="1"/>
    <col min="2826" max="2826" width="13.7109375" style="1144" customWidth="1"/>
    <col min="2827" max="2827" width="10.140625" style="1144" customWidth="1"/>
    <col min="2828" max="2828" width="4.42578125" style="1144" customWidth="1"/>
    <col min="2829" max="2829" width="24" style="1144" customWidth="1"/>
    <col min="2830" max="2830" width="13.140625" style="1144" customWidth="1"/>
    <col min="2831" max="2831" width="13" style="1144" customWidth="1"/>
    <col min="2832" max="2832" width="10.42578125" style="1144" customWidth="1"/>
    <col min="2833" max="3068" width="9.140625" style="1144"/>
    <col min="3069" max="3069" width="5" style="1144" customWidth="1"/>
    <col min="3070" max="3070" width="17.7109375" style="1144" customWidth="1"/>
    <col min="3071" max="3071" width="13.85546875" style="1144" customWidth="1"/>
    <col min="3072" max="3072" width="13.140625" style="1144" customWidth="1"/>
    <col min="3073" max="3073" width="12.28515625" style="1144" customWidth="1"/>
    <col min="3074" max="3074" width="3" style="1144" customWidth="1"/>
    <col min="3075" max="3075" width="20.28515625" style="1144" customWidth="1"/>
    <col min="3076" max="3076" width="12.5703125" style="1144" customWidth="1"/>
    <col min="3077" max="3077" width="11.7109375" style="1144" customWidth="1"/>
    <col min="3078" max="3078" width="9.140625" style="1144"/>
    <col min="3079" max="3079" width="2.85546875" style="1144" customWidth="1"/>
    <col min="3080" max="3080" width="18.5703125" style="1144" customWidth="1"/>
    <col min="3081" max="3081" width="14.42578125" style="1144" customWidth="1"/>
    <col min="3082" max="3082" width="13.7109375" style="1144" customWidth="1"/>
    <col min="3083" max="3083" width="10.140625" style="1144" customWidth="1"/>
    <col min="3084" max="3084" width="4.42578125" style="1144" customWidth="1"/>
    <col min="3085" max="3085" width="24" style="1144" customWidth="1"/>
    <col min="3086" max="3086" width="13.140625" style="1144" customWidth="1"/>
    <col min="3087" max="3087" width="13" style="1144" customWidth="1"/>
    <col min="3088" max="3088" width="10.42578125" style="1144" customWidth="1"/>
    <col min="3089" max="3324" width="9.140625" style="1144"/>
    <col min="3325" max="3325" width="5" style="1144" customWidth="1"/>
    <col min="3326" max="3326" width="17.7109375" style="1144" customWidth="1"/>
    <col min="3327" max="3327" width="13.85546875" style="1144" customWidth="1"/>
    <col min="3328" max="3328" width="13.140625" style="1144" customWidth="1"/>
    <col min="3329" max="3329" width="12.28515625" style="1144" customWidth="1"/>
    <col min="3330" max="3330" width="3" style="1144" customWidth="1"/>
    <col min="3331" max="3331" width="20.28515625" style="1144" customWidth="1"/>
    <col min="3332" max="3332" width="12.5703125" style="1144" customWidth="1"/>
    <col min="3333" max="3333" width="11.7109375" style="1144" customWidth="1"/>
    <col min="3334" max="3334" width="9.140625" style="1144"/>
    <col min="3335" max="3335" width="2.85546875" style="1144" customWidth="1"/>
    <col min="3336" max="3336" width="18.5703125" style="1144" customWidth="1"/>
    <col min="3337" max="3337" width="14.42578125" style="1144" customWidth="1"/>
    <col min="3338" max="3338" width="13.7109375" style="1144" customWidth="1"/>
    <col min="3339" max="3339" width="10.140625" style="1144" customWidth="1"/>
    <col min="3340" max="3340" width="4.42578125" style="1144" customWidth="1"/>
    <col min="3341" max="3341" width="24" style="1144" customWidth="1"/>
    <col min="3342" max="3342" width="13.140625" style="1144" customWidth="1"/>
    <col min="3343" max="3343" width="13" style="1144" customWidth="1"/>
    <col min="3344" max="3344" width="10.42578125" style="1144" customWidth="1"/>
    <col min="3345" max="3580" width="9.140625" style="1144"/>
    <col min="3581" max="3581" width="5" style="1144" customWidth="1"/>
    <col min="3582" max="3582" width="17.7109375" style="1144" customWidth="1"/>
    <col min="3583" max="3583" width="13.85546875" style="1144" customWidth="1"/>
    <col min="3584" max="3584" width="13.140625" style="1144" customWidth="1"/>
    <col min="3585" max="3585" width="12.28515625" style="1144" customWidth="1"/>
    <col min="3586" max="3586" width="3" style="1144" customWidth="1"/>
    <col min="3587" max="3587" width="20.28515625" style="1144" customWidth="1"/>
    <col min="3588" max="3588" width="12.5703125" style="1144" customWidth="1"/>
    <col min="3589" max="3589" width="11.7109375" style="1144" customWidth="1"/>
    <col min="3590" max="3590" width="9.140625" style="1144"/>
    <col min="3591" max="3591" width="2.85546875" style="1144" customWidth="1"/>
    <col min="3592" max="3592" width="18.5703125" style="1144" customWidth="1"/>
    <col min="3593" max="3593" width="14.42578125" style="1144" customWidth="1"/>
    <col min="3594" max="3594" width="13.7109375" style="1144" customWidth="1"/>
    <col min="3595" max="3595" width="10.140625" style="1144" customWidth="1"/>
    <col min="3596" max="3596" width="4.42578125" style="1144" customWidth="1"/>
    <col min="3597" max="3597" width="24" style="1144" customWidth="1"/>
    <col min="3598" max="3598" width="13.140625" style="1144" customWidth="1"/>
    <col min="3599" max="3599" width="13" style="1144" customWidth="1"/>
    <col min="3600" max="3600" width="10.42578125" style="1144" customWidth="1"/>
    <col min="3601" max="3836" width="9.140625" style="1144"/>
    <col min="3837" max="3837" width="5" style="1144" customWidth="1"/>
    <col min="3838" max="3838" width="17.7109375" style="1144" customWidth="1"/>
    <col min="3839" max="3839" width="13.85546875" style="1144" customWidth="1"/>
    <col min="3840" max="3840" width="13.140625" style="1144" customWidth="1"/>
    <col min="3841" max="3841" width="12.28515625" style="1144" customWidth="1"/>
    <col min="3842" max="3842" width="3" style="1144" customWidth="1"/>
    <col min="3843" max="3843" width="20.28515625" style="1144" customWidth="1"/>
    <col min="3844" max="3844" width="12.5703125" style="1144" customWidth="1"/>
    <col min="3845" max="3845" width="11.7109375" style="1144" customWidth="1"/>
    <col min="3846" max="3846" width="9.140625" style="1144"/>
    <col min="3847" max="3847" width="2.85546875" style="1144" customWidth="1"/>
    <col min="3848" max="3848" width="18.5703125" style="1144" customWidth="1"/>
    <col min="3849" max="3849" width="14.42578125" style="1144" customWidth="1"/>
    <col min="3850" max="3850" width="13.7109375" style="1144" customWidth="1"/>
    <col min="3851" max="3851" width="10.140625" style="1144" customWidth="1"/>
    <col min="3852" max="3852" width="4.42578125" style="1144" customWidth="1"/>
    <col min="3853" max="3853" width="24" style="1144" customWidth="1"/>
    <col min="3854" max="3854" width="13.140625" style="1144" customWidth="1"/>
    <col min="3855" max="3855" width="13" style="1144" customWidth="1"/>
    <col min="3856" max="3856" width="10.42578125" style="1144" customWidth="1"/>
    <col min="3857" max="4092" width="9.140625" style="1144"/>
    <col min="4093" max="4093" width="5" style="1144" customWidth="1"/>
    <col min="4094" max="4094" width="17.7109375" style="1144" customWidth="1"/>
    <col min="4095" max="4095" width="13.85546875" style="1144" customWidth="1"/>
    <col min="4096" max="4096" width="13.140625" style="1144" customWidth="1"/>
    <col min="4097" max="4097" width="12.28515625" style="1144" customWidth="1"/>
    <col min="4098" max="4098" width="3" style="1144" customWidth="1"/>
    <col min="4099" max="4099" width="20.28515625" style="1144" customWidth="1"/>
    <col min="4100" max="4100" width="12.5703125" style="1144" customWidth="1"/>
    <col min="4101" max="4101" width="11.7109375" style="1144" customWidth="1"/>
    <col min="4102" max="4102" width="9.140625" style="1144"/>
    <col min="4103" max="4103" width="2.85546875" style="1144" customWidth="1"/>
    <col min="4104" max="4104" width="18.5703125" style="1144" customWidth="1"/>
    <col min="4105" max="4105" width="14.42578125" style="1144" customWidth="1"/>
    <col min="4106" max="4106" width="13.7109375" style="1144" customWidth="1"/>
    <col min="4107" max="4107" width="10.140625" style="1144" customWidth="1"/>
    <col min="4108" max="4108" width="4.42578125" style="1144" customWidth="1"/>
    <col min="4109" max="4109" width="24" style="1144" customWidth="1"/>
    <col min="4110" max="4110" width="13.140625" style="1144" customWidth="1"/>
    <col min="4111" max="4111" width="13" style="1144" customWidth="1"/>
    <col min="4112" max="4112" width="10.42578125" style="1144" customWidth="1"/>
    <col min="4113" max="4348" width="9.140625" style="1144"/>
    <col min="4349" max="4349" width="5" style="1144" customWidth="1"/>
    <col min="4350" max="4350" width="17.7109375" style="1144" customWidth="1"/>
    <col min="4351" max="4351" width="13.85546875" style="1144" customWidth="1"/>
    <col min="4352" max="4352" width="13.140625" style="1144" customWidth="1"/>
    <col min="4353" max="4353" width="12.28515625" style="1144" customWidth="1"/>
    <col min="4354" max="4354" width="3" style="1144" customWidth="1"/>
    <col min="4355" max="4355" width="20.28515625" style="1144" customWidth="1"/>
    <col min="4356" max="4356" width="12.5703125" style="1144" customWidth="1"/>
    <col min="4357" max="4357" width="11.7109375" style="1144" customWidth="1"/>
    <col min="4358" max="4358" width="9.140625" style="1144"/>
    <col min="4359" max="4359" width="2.85546875" style="1144" customWidth="1"/>
    <col min="4360" max="4360" width="18.5703125" style="1144" customWidth="1"/>
    <col min="4361" max="4361" width="14.42578125" style="1144" customWidth="1"/>
    <col min="4362" max="4362" width="13.7109375" style="1144" customWidth="1"/>
    <col min="4363" max="4363" width="10.140625" style="1144" customWidth="1"/>
    <col min="4364" max="4364" width="4.42578125" style="1144" customWidth="1"/>
    <col min="4365" max="4365" width="24" style="1144" customWidth="1"/>
    <col min="4366" max="4366" width="13.140625" style="1144" customWidth="1"/>
    <col min="4367" max="4367" width="13" style="1144" customWidth="1"/>
    <col min="4368" max="4368" width="10.42578125" style="1144" customWidth="1"/>
    <col min="4369" max="4604" width="9.140625" style="1144"/>
    <col min="4605" max="4605" width="5" style="1144" customWidth="1"/>
    <col min="4606" max="4606" width="17.7109375" style="1144" customWidth="1"/>
    <col min="4607" max="4607" width="13.85546875" style="1144" customWidth="1"/>
    <col min="4608" max="4608" width="13.140625" style="1144" customWidth="1"/>
    <col min="4609" max="4609" width="12.28515625" style="1144" customWidth="1"/>
    <col min="4610" max="4610" width="3" style="1144" customWidth="1"/>
    <col min="4611" max="4611" width="20.28515625" style="1144" customWidth="1"/>
    <col min="4612" max="4612" width="12.5703125" style="1144" customWidth="1"/>
    <col min="4613" max="4613" width="11.7109375" style="1144" customWidth="1"/>
    <col min="4614" max="4614" width="9.140625" style="1144"/>
    <col min="4615" max="4615" width="2.85546875" style="1144" customWidth="1"/>
    <col min="4616" max="4616" width="18.5703125" style="1144" customWidth="1"/>
    <col min="4617" max="4617" width="14.42578125" style="1144" customWidth="1"/>
    <col min="4618" max="4618" width="13.7109375" style="1144" customWidth="1"/>
    <col min="4619" max="4619" width="10.140625" style="1144" customWidth="1"/>
    <col min="4620" max="4620" width="4.42578125" style="1144" customWidth="1"/>
    <col min="4621" max="4621" width="24" style="1144" customWidth="1"/>
    <col min="4622" max="4622" width="13.140625" style="1144" customWidth="1"/>
    <col min="4623" max="4623" width="13" style="1144" customWidth="1"/>
    <col min="4624" max="4624" width="10.42578125" style="1144" customWidth="1"/>
    <col min="4625" max="4860" width="9.140625" style="1144"/>
    <col min="4861" max="4861" width="5" style="1144" customWidth="1"/>
    <col min="4862" max="4862" width="17.7109375" style="1144" customWidth="1"/>
    <col min="4863" max="4863" width="13.85546875" style="1144" customWidth="1"/>
    <col min="4864" max="4864" width="13.140625" style="1144" customWidth="1"/>
    <col min="4865" max="4865" width="12.28515625" style="1144" customWidth="1"/>
    <col min="4866" max="4866" width="3" style="1144" customWidth="1"/>
    <col min="4867" max="4867" width="20.28515625" style="1144" customWidth="1"/>
    <col min="4868" max="4868" width="12.5703125" style="1144" customWidth="1"/>
    <col min="4869" max="4869" width="11.7109375" style="1144" customWidth="1"/>
    <col min="4870" max="4870" width="9.140625" style="1144"/>
    <col min="4871" max="4871" width="2.85546875" style="1144" customWidth="1"/>
    <col min="4872" max="4872" width="18.5703125" style="1144" customWidth="1"/>
    <col min="4873" max="4873" width="14.42578125" style="1144" customWidth="1"/>
    <col min="4874" max="4874" width="13.7109375" style="1144" customWidth="1"/>
    <col min="4875" max="4875" width="10.140625" style="1144" customWidth="1"/>
    <col min="4876" max="4876" width="4.42578125" style="1144" customWidth="1"/>
    <col min="4877" max="4877" width="24" style="1144" customWidth="1"/>
    <col min="4878" max="4878" width="13.140625" style="1144" customWidth="1"/>
    <col min="4879" max="4879" width="13" style="1144" customWidth="1"/>
    <col min="4880" max="4880" width="10.42578125" style="1144" customWidth="1"/>
    <col min="4881" max="5116" width="9.140625" style="1144"/>
    <col min="5117" max="5117" width="5" style="1144" customWidth="1"/>
    <col min="5118" max="5118" width="17.7109375" style="1144" customWidth="1"/>
    <col min="5119" max="5119" width="13.85546875" style="1144" customWidth="1"/>
    <col min="5120" max="5120" width="13.140625" style="1144" customWidth="1"/>
    <col min="5121" max="5121" width="12.28515625" style="1144" customWidth="1"/>
    <col min="5122" max="5122" width="3" style="1144" customWidth="1"/>
    <col min="5123" max="5123" width="20.28515625" style="1144" customWidth="1"/>
    <col min="5124" max="5124" width="12.5703125" style="1144" customWidth="1"/>
    <col min="5125" max="5125" width="11.7109375" style="1144" customWidth="1"/>
    <col min="5126" max="5126" width="9.140625" style="1144"/>
    <col min="5127" max="5127" width="2.85546875" style="1144" customWidth="1"/>
    <col min="5128" max="5128" width="18.5703125" style="1144" customWidth="1"/>
    <col min="5129" max="5129" width="14.42578125" style="1144" customWidth="1"/>
    <col min="5130" max="5130" width="13.7109375" style="1144" customWidth="1"/>
    <col min="5131" max="5131" width="10.140625" style="1144" customWidth="1"/>
    <col min="5132" max="5132" width="4.42578125" style="1144" customWidth="1"/>
    <col min="5133" max="5133" width="24" style="1144" customWidth="1"/>
    <col min="5134" max="5134" width="13.140625" style="1144" customWidth="1"/>
    <col min="5135" max="5135" width="13" style="1144" customWidth="1"/>
    <col min="5136" max="5136" width="10.42578125" style="1144" customWidth="1"/>
    <col min="5137" max="5372" width="9.140625" style="1144"/>
    <col min="5373" max="5373" width="5" style="1144" customWidth="1"/>
    <col min="5374" max="5374" width="17.7109375" style="1144" customWidth="1"/>
    <col min="5375" max="5375" width="13.85546875" style="1144" customWidth="1"/>
    <col min="5376" max="5376" width="13.140625" style="1144" customWidth="1"/>
    <col min="5377" max="5377" width="12.28515625" style="1144" customWidth="1"/>
    <col min="5378" max="5378" width="3" style="1144" customWidth="1"/>
    <col min="5379" max="5379" width="20.28515625" style="1144" customWidth="1"/>
    <col min="5380" max="5380" width="12.5703125" style="1144" customWidth="1"/>
    <col min="5381" max="5381" width="11.7109375" style="1144" customWidth="1"/>
    <col min="5382" max="5382" width="9.140625" style="1144"/>
    <col min="5383" max="5383" width="2.85546875" style="1144" customWidth="1"/>
    <col min="5384" max="5384" width="18.5703125" style="1144" customWidth="1"/>
    <col min="5385" max="5385" width="14.42578125" style="1144" customWidth="1"/>
    <col min="5386" max="5386" width="13.7109375" style="1144" customWidth="1"/>
    <col min="5387" max="5387" width="10.140625" style="1144" customWidth="1"/>
    <col min="5388" max="5388" width="4.42578125" style="1144" customWidth="1"/>
    <col min="5389" max="5389" width="24" style="1144" customWidth="1"/>
    <col min="5390" max="5390" width="13.140625" style="1144" customWidth="1"/>
    <col min="5391" max="5391" width="13" style="1144" customWidth="1"/>
    <col min="5392" max="5392" width="10.42578125" style="1144" customWidth="1"/>
    <col min="5393" max="5628" width="9.140625" style="1144"/>
    <col min="5629" max="5629" width="5" style="1144" customWidth="1"/>
    <col min="5630" max="5630" width="17.7109375" style="1144" customWidth="1"/>
    <col min="5631" max="5631" width="13.85546875" style="1144" customWidth="1"/>
    <col min="5632" max="5632" width="13.140625" style="1144" customWidth="1"/>
    <col min="5633" max="5633" width="12.28515625" style="1144" customWidth="1"/>
    <col min="5634" max="5634" width="3" style="1144" customWidth="1"/>
    <col min="5635" max="5635" width="20.28515625" style="1144" customWidth="1"/>
    <col min="5636" max="5636" width="12.5703125" style="1144" customWidth="1"/>
    <col min="5637" max="5637" width="11.7109375" style="1144" customWidth="1"/>
    <col min="5638" max="5638" width="9.140625" style="1144"/>
    <col min="5639" max="5639" width="2.85546875" style="1144" customWidth="1"/>
    <col min="5640" max="5640" width="18.5703125" style="1144" customWidth="1"/>
    <col min="5641" max="5641" width="14.42578125" style="1144" customWidth="1"/>
    <col min="5642" max="5642" width="13.7109375" style="1144" customWidth="1"/>
    <col min="5643" max="5643" width="10.140625" style="1144" customWidth="1"/>
    <col min="5644" max="5644" width="4.42578125" style="1144" customWidth="1"/>
    <col min="5645" max="5645" width="24" style="1144" customWidth="1"/>
    <col min="5646" max="5646" width="13.140625" style="1144" customWidth="1"/>
    <col min="5647" max="5647" width="13" style="1144" customWidth="1"/>
    <col min="5648" max="5648" width="10.42578125" style="1144" customWidth="1"/>
    <col min="5649" max="5884" width="9.140625" style="1144"/>
    <col min="5885" max="5885" width="5" style="1144" customWidth="1"/>
    <col min="5886" max="5886" width="17.7109375" style="1144" customWidth="1"/>
    <col min="5887" max="5887" width="13.85546875" style="1144" customWidth="1"/>
    <col min="5888" max="5888" width="13.140625" style="1144" customWidth="1"/>
    <col min="5889" max="5889" width="12.28515625" style="1144" customWidth="1"/>
    <col min="5890" max="5890" width="3" style="1144" customWidth="1"/>
    <col min="5891" max="5891" width="20.28515625" style="1144" customWidth="1"/>
    <col min="5892" max="5892" width="12.5703125" style="1144" customWidth="1"/>
    <col min="5893" max="5893" width="11.7109375" style="1144" customWidth="1"/>
    <col min="5894" max="5894" width="9.140625" style="1144"/>
    <col min="5895" max="5895" width="2.85546875" style="1144" customWidth="1"/>
    <col min="5896" max="5896" width="18.5703125" style="1144" customWidth="1"/>
    <col min="5897" max="5897" width="14.42578125" style="1144" customWidth="1"/>
    <col min="5898" max="5898" width="13.7109375" style="1144" customWidth="1"/>
    <col min="5899" max="5899" width="10.140625" style="1144" customWidth="1"/>
    <col min="5900" max="5900" width="4.42578125" style="1144" customWidth="1"/>
    <col min="5901" max="5901" width="24" style="1144" customWidth="1"/>
    <col min="5902" max="5902" width="13.140625" style="1144" customWidth="1"/>
    <col min="5903" max="5903" width="13" style="1144" customWidth="1"/>
    <col min="5904" max="5904" width="10.42578125" style="1144" customWidth="1"/>
    <col min="5905" max="6140" width="9.140625" style="1144"/>
    <col min="6141" max="6141" width="5" style="1144" customWidth="1"/>
    <col min="6142" max="6142" width="17.7109375" style="1144" customWidth="1"/>
    <col min="6143" max="6143" width="13.85546875" style="1144" customWidth="1"/>
    <col min="6144" max="6144" width="13.140625" style="1144" customWidth="1"/>
    <col min="6145" max="6145" width="12.28515625" style="1144" customWidth="1"/>
    <col min="6146" max="6146" width="3" style="1144" customWidth="1"/>
    <col min="6147" max="6147" width="20.28515625" style="1144" customWidth="1"/>
    <col min="6148" max="6148" width="12.5703125" style="1144" customWidth="1"/>
    <col min="6149" max="6149" width="11.7109375" style="1144" customWidth="1"/>
    <col min="6150" max="6150" width="9.140625" style="1144"/>
    <col min="6151" max="6151" width="2.85546875" style="1144" customWidth="1"/>
    <col min="6152" max="6152" width="18.5703125" style="1144" customWidth="1"/>
    <col min="6153" max="6153" width="14.42578125" style="1144" customWidth="1"/>
    <col min="6154" max="6154" width="13.7109375" style="1144" customWidth="1"/>
    <col min="6155" max="6155" width="10.140625" style="1144" customWidth="1"/>
    <col min="6156" max="6156" width="4.42578125" style="1144" customWidth="1"/>
    <col min="6157" max="6157" width="24" style="1144" customWidth="1"/>
    <col min="6158" max="6158" width="13.140625" style="1144" customWidth="1"/>
    <col min="6159" max="6159" width="13" style="1144" customWidth="1"/>
    <col min="6160" max="6160" width="10.42578125" style="1144" customWidth="1"/>
    <col min="6161" max="6396" width="9.140625" style="1144"/>
    <col min="6397" max="6397" width="5" style="1144" customWidth="1"/>
    <col min="6398" max="6398" width="17.7109375" style="1144" customWidth="1"/>
    <col min="6399" max="6399" width="13.85546875" style="1144" customWidth="1"/>
    <col min="6400" max="6400" width="13.140625" style="1144" customWidth="1"/>
    <col min="6401" max="6401" width="12.28515625" style="1144" customWidth="1"/>
    <col min="6402" max="6402" width="3" style="1144" customWidth="1"/>
    <col min="6403" max="6403" width="20.28515625" style="1144" customWidth="1"/>
    <col min="6404" max="6404" width="12.5703125" style="1144" customWidth="1"/>
    <col min="6405" max="6405" width="11.7109375" style="1144" customWidth="1"/>
    <col min="6406" max="6406" width="9.140625" style="1144"/>
    <col min="6407" max="6407" width="2.85546875" style="1144" customWidth="1"/>
    <col min="6408" max="6408" width="18.5703125" style="1144" customWidth="1"/>
    <col min="6409" max="6409" width="14.42578125" style="1144" customWidth="1"/>
    <col min="6410" max="6410" width="13.7109375" style="1144" customWidth="1"/>
    <col min="6411" max="6411" width="10.140625" style="1144" customWidth="1"/>
    <col min="6412" max="6412" width="4.42578125" style="1144" customWidth="1"/>
    <col min="6413" max="6413" width="24" style="1144" customWidth="1"/>
    <col min="6414" max="6414" width="13.140625" style="1144" customWidth="1"/>
    <col min="6415" max="6415" width="13" style="1144" customWidth="1"/>
    <col min="6416" max="6416" width="10.42578125" style="1144" customWidth="1"/>
    <col min="6417" max="6652" width="9.140625" style="1144"/>
    <col min="6653" max="6653" width="5" style="1144" customWidth="1"/>
    <col min="6654" max="6654" width="17.7109375" style="1144" customWidth="1"/>
    <col min="6655" max="6655" width="13.85546875" style="1144" customWidth="1"/>
    <col min="6656" max="6656" width="13.140625" style="1144" customWidth="1"/>
    <col min="6657" max="6657" width="12.28515625" style="1144" customWidth="1"/>
    <col min="6658" max="6658" width="3" style="1144" customWidth="1"/>
    <col min="6659" max="6659" width="20.28515625" style="1144" customWidth="1"/>
    <col min="6660" max="6660" width="12.5703125" style="1144" customWidth="1"/>
    <col min="6661" max="6661" width="11.7109375" style="1144" customWidth="1"/>
    <col min="6662" max="6662" width="9.140625" style="1144"/>
    <col min="6663" max="6663" width="2.85546875" style="1144" customWidth="1"/>
    <col min="6664" max="6664" width="18.5703125" style="1144" customWidth="1"/>
    <col min="6665" max="6665" width="14.42578125" style="1144" customWidth="1"/>
    <col min="6666" max="6666" width="13.7109375" style="1144" customWidth="1"/>
    <col min="6667" max="6667" width="10.140625" style="1144" customWidth="1"/>
    <col min="6668" max="6668" width="4.42578125" style="1144" customWidth="1"/>
    <col min="6669" max="6669" width="24" style="1144" customWidth="1"/>
    <col min="6670" max="6670" width="13.140625" style="1144" customWidth="1"/>
    <col min="6671" max="6671" width="13" style="1144" customWidth="1"/>
    <col min="6672" max="6672" width="10.42578125" style="1144" customWidth="1"/>
    <col min="6673" max="6908" width="9.140625" style="1144"/>
    <col min="6909" max="6909" width="5" style="1144" customWidth="1"/>
    <col min="6910" max="6910" width="17.7109375" style="1144" customWidth="1"/>
    <col min="6911" max="6911" width="13.85546875" style="1144" customWidth="1"/>
    <col min="6912" max="6912" width="13.140625" style="1144" customWidth="1"/>
    <col min="6913" max="6913" width="12.28515625" style="1144" customWidth="1"/>
    <col min="6914" max="6914" width="3" style="1144" customWidth="1"/>
    <col min="6915" max="6915" width="20.28515625" style="1144" customWidth="1"/>
    <col min="6916" max="6916" width="12.5703125" style="1144" customWidth="1"/>
    <col min="6917" max="6917" width="11.7109375" style="1144" customWidth="1"/>
    <col min="6918" max="6918" width="9.140625" style="1144"/>
    <col min="6919" max="6919" width="2.85546875" style="1144" customWidth="1"/>
    <col min="6920" max="6920" width="18.5703125" style="1144" customWidth="1"/>
    <col min="6921" max="6921" width="14.42578125" style="1144" customWidth="1"/>
    <col min="6922" max="6922" width="13.7109375" style="1144" customWidth="1"/>
    <col min="6923" max="6923" width="10.140625" style="1144" customWidth="1"/>
    <col min="6924" max="6924" width="4.42578125" style="1144" customWidth="1"/>
    <col min="6925" max="6925" width="24" style="1144" customWidth="1"/>
    <col min="6926" max="6926" width="13.140625" style="1144" customWidth="1"/>
    <col min="6927" max="6927" width="13" style="1144" customWidth="1"/>
    <col min="6928" max="6928" width="10.42578125" style="1144" customWidth="1"/>
    <col min="6929" max="7164" width="9.140625" style="1144"/>
    <col min="7165" max="7165" width="5" style="1144" customWidth="1"/>
    <col min="7166" max="7166" width="17.7109375" style="1144" customWidth="1"/>
    <col min="7167" max="7167" width="13.85546875" style="1144" customWidth="1"/>
    <col min="7168" max="7168" width="13.140625" style="1144" customWidth="1"/>
    <col min="7169" max="7169" width="12.28515625" style="1144" customWidth="1"/>
    <col min="7170" max="7170" width="3" style="1144" customWidth="1"/>
    <col min="7171" max="7171" width="20.28515625" style="1144" customWidth="1"/>
    <col min="7172" max="7172" width="12.5703125" style="1144" customWidth="1"/>
    <col min="7173" max="7173" width="11.7109375" style="1144" customWidth="1"/>
    <col min="7174" max="7174" width="9.140625" style="1144"/>
    <col min="7175" max="7175" width="2.85546875" style="1144" customWidth="1"/>
    <col min="7176" max="7176" width="18.5703125" style="1144" customWidth="1"/>
    <col min="7177" max="7177" width="14.42578125" style="1144" customWidth="1"/>
    <col min="7178" max="7178" width="13.7109375" style="1144" customWidth="1"/>
    <col min="7179" max="7179" width="10.140625" style="1144" customWidth="1"/>
    <col min="7180" max="7180" width="4.42578125" style="1144" customWidth="1"/>
    <col min="7181" max="7181" width="24" style="1144" customWidth="1"/>
    <col min="7182" max="7182" width="13.140625" style="1144" customWidth="1"/>
    <col min="7183" max="7183" width="13" style="1144" customWidth="1"/>
    <col min="7184" max="7184" width="10.42578125" style="1144" customWidth="1"/>
    <col min="7185" max="7420" width="9.140625" style="1144"/>
    <col min="7421" max="7421" width="5" style="1144" customWidth="1"/>
    <col min="7422" max="7422" width="17.7109375" style="1144" customWidth="1"/>
    <col min="7423" max="7423" width="13.85546875" style="1144" customWidth="1"/>
    <col min="7424" max="7424" width="13.140625" style="1144" customWidth="1"/>
    <col min="7425" max="7425" width="12.28515625" style="1144" customWidth="1"/>
    <col min="7426" max="7426" width="3" style="1144" customWidth="1"/>
    <col min="7427" max="7427" width="20.28515625" style="1144" customWidth="1"/>
    <col min="7428" max="7428" width="12.5703125" style="1144" customWidth="1"/>
    <col min="7429" max="7429" width="11.7109375" style="1144" customWidth="1"/>
    <col min="7430" max="7430" width="9.140625" style="1144"/>
    <col min="7431" max="7431" width="2.85546875" style="1144" customWidth="1"/>
    <col min="7432" max="7432" width="18.5703125" style="1144" customWidth="1"/>
    <col min="7433" max="7433" width="14.42578125" style="1144" customWidth="1"/>
    <col min="7434" max="7434" width="13.7109375" style="1144" customWidth="1"/>
    <col min="7435" max="7435" width="10.140625" style="1144" customWidth="1"/>
    <col min="7436" max="7436" width="4.42578125" style="1144" customWidth="1"/>
    <col min="7437" max="7437" width="24" style="1144" customWidth="1"/>
    <col min="7438" max="7438" width="13.140625" style="1144" customWidth="1"/>
    <col min="7439" max="7439" width="13" style="1144" customWidth="1"/>
    <col min="7440" max="7440" width="10.42578125" style="1144" customWidth="1"/>
    <col min="7441" max="7676" width="9.140625" style="1144"/>
    <col min="7677" max="7677" width="5" style="1144" customWidth="1"/>
    <col min="7678" max="7678" width="17.7109375" style="1144" customWidth="1"/>
    <col min="7679" max="7679" width="13.85546875" style="1144" customWidth="1"/>
    <col min="7680" max="7680" width="13.140625" style="1144" customWidth="1"/>
    <col min="7681" max="7681" width="12.28515625" style="1144" customWidth="1"/>
    <col min="7682" max="7682" width="3" style="1144" customWidth="1"/>
    <col min="7683" max="7683" width="20.28515625" style="1144" customWidth="1"/>
    <col min="7684" max="7684" width="12.5703125" style="1144" customWidth="1"/>
    <col min="7685" max="7685" width="11.7109375" style="1144" customWidth="1"/>
    <col min="7686" max="7686" width="9.140625" style="1144"/>
    <col min="7687" max="7687" width="2.85546875" style="1144" customWidth="1"/>
    <col min="7688" max="7688" width="18.5703125" style="1144" customWidth="1"/>
    <col min="7689" max="7689" width="14.42578125" style="1144" customWidth="1"/>
    <col min="7690" max="7690" width="13.7109375" style="1144" customWidth="1"/>
    <col min="7691" max="7691" width="10.140625" style="1144" customWidth="1"/>
    <col min="7692" max="7692" width="4.42578125" style="1144" customWidth="1"/>
    <col min="7693" max="7693" width="24" style="1144" customWidth="1"/>
    <col min="7694" max="7694" width="13.140625" style="1144" customWidth="1"/>
    <col min="7695" max="7695" width="13" style="1144" customWidth="1"/>
    <col min="7696" max="7696" width="10.42578125" style="1144" customWidth="1"/>
    <col min="7697" max="7932" width="9.140625" style="1144"/>
    <col min="7933" max="7933" width="5" style="1144" customWidth="1"/>
    <col min="7934" max="7934" width="17.7109375" style="1144" customWidth="1"/>
    <col min="7935" max="7935" width="13.85546875" style="1144" customWidth="1"/>
    <col min="7936" max="7936" width="13.140625" style="1144" customWidth="1"/>
    <col min="7937" max="7937" width="12.28515625" style="1144" customWidth="1"/>
    <col min="7938" max="7938" width="3" style="1144" customWidth="1"/>
    <col min="7939" max="7939" width="20.28515625" style="1144" customWidth="1"/>
    <col min="7940" max="7940" width="12.5703125" style="1144" customWidth="1"/>
    <col min="7941" max="7941" width="11.7109375" style="1144" customWidth="1"/>
    <col min="7942" max="7942" width="9.140625" style="1144"/>
    <col min="7943" max="7943" width="2.85546875" style="1144" customWidth="1"/>
    <col min="7944" max="7944" width="18.5703125" style="1144" customWidth="1"/>
    <col min="7945" max="7945" width="14.42578125" style="1144" customWidth="1"/>
    <col min="7946" max="7946" width="13.7109375" style="1144" customWidth="1"/>
    <col min="7947" max="7947" width="10.140625" style="1144" customWidth="1"/>
    <col min="7948" max="7948" width="4.42578125" style="1144" customWidth="1"/>
    <col min="7949" max="7949" width="24" style="1144" customWidth="1"/>
    <col min="7950" max="7950" width="13.140625" style="1144" customWidth="1"/>
    <col min="7951" max="7951" width="13" style="1144" customWidth="1"/>
    <col min="7952" max="7952" width="10.42578125" style="1144" customWidth="1"/>
    <col min="7953" max="8188" width="9.140625" style="1144"/>
    <col min="8189" max="8189" width="5" style="1144" customWidth="1"/>
    <col min="8190" max="8190" width="17.7109375" style="1144" customWidth="1"/>
    <col min="8191" max="8191" width="13.85546875" style="1144" customWidth="1"/>
    <col min="8192" max="8192" width="13.140625" style="1144" customWidth="1"/>
    <col min="8193" max="8193" width="12.28515625" style="1144" customWidth="1"/>
    <col min="8194" max="8194" width="3" style="1144" customWidth="1"/>
    <col min="8195" max="8195" width="20.28515625" style="1144" customWidth="1"/>
    <col min="8196" max="8196" width="12.5703125" style="1144" customWidth="1"/>
    <col min="8197" max="8197" width="11.7109375" style="1144" customWidth="1"/>
    <col min="8198" max="8198" width="9.140625" style="1144"/>
    <col min="8199" max="8199" width="2.85546875" style="1144" customWidth="1"/>
    <col min="8200" max="8200" width="18.5703125" style="1144" customWidth="1"/>
    <col min="8201" max="8201" width="14.42578125" style="1144" customWidth="1"/>
    <col min="8202" max="8202" width="13.7109375" style="1144" customWidth="1"/>
    <col min="8203" max="8203" width="10.140625" style="1144" customWidth="1"/>
    <col min="8204" max="8204" width="4.42578125" style="1144" customWidth="1"/>
    <col min="8205" max="8205" width="24" style="1144" customWidth="1"/>
    <col min="8206" max="8206" width="13.140625" style="1144" customWidth="1"/>
    <col min="8207" max="8207" width="13" style="1144" customWidth="1"/>
    <col min="8208" max="8208" width="10.42578125" style="1144" customWidth="1"/>
    <col min="8209" max="8444" width="9.140625" style="1144"/>
    <col min="8445" max="8445" width="5" style="1144" customWidth="1"/>
    <col min="8446" max="8446" width="17.7109375" style="1144" customWidth="1"/>
    <col min="8447" max="8447" width="13.85546875" style="1144" customWidth="1"/>
    <col min="8448" max="8448" width="13.140625" style="1144" customWidth="1"/>
    <col min="8449" max="8449" width="12.28515625" style="1144" customWidth="1"/>
    <col min="8450" max="8450" width="3" style="1144" customWidth="1"/>
    <col min="8451" max="8451" width="20.28515625" style="1144" customWidth="1"/>
    <col min="8452" max="8452" width="12.5703125" style="1144" customWidth="1"/>
    <col min="8453" max="8453" width="11.7109375" style="1144" customWidth="1"/>
    <col min="8454" max="8454" width="9.140625" style="1144"/>
    <col min="8455" max="8455" width="2.85546875" style="1144" customWidth="1"/>
    <col min="8456" max="8456" width="18.5703125" style="1144" customWidth="1"/>
    <col min="8457" max="8457" width="14.42578125" style="1144" customWidth="1"/>
    <col min="8458" max="8458" width="13.7109375" style="1144" customWidth="1"/>
    <col min="8459" max="8459" width="10.140625" style="1144" customWidth="1"/>
    <col min="8460" max="8460" width="4.42578125" style="1144" customWidth="1"/>
    <col min="8461" max="8461" width="24" style="1144" customWidth="1"/>
    <col min="8462" max="8462" width="13.140625" style="1144" customWidth="1"/>
    <col min="8463" max="8463" width="13" style="1144" customWidth="1"/>
    <col min="8464" max="8464" width="10.42578125" style="1144" customWidth="1"/>
    <col min="8465" max="8700" width="9.140625" style="1144"/>
    <col min="8701" max="8701" width="5" style="1144" customWidth="1"/>
    <col min="8702" max="8702" width="17.7109375" style="1144" customWidth="1"/>
    <col min="8703" max="8703" width="13.85546875" style="1144" customWidth="1"/>
    <col min="8704" max="8704" width="13.140625" style="1144" customWidth="1"/>
    <col min="8705" max="8705" width="12.28515625" style="1144" customWidth="1"/>
    <col min="8706" max="8706" width="3" style="1144" customWidth="1"/>
    <col min="8707" max="8707" width="20.28515625" style="1144" customWidth="1"/>
    <col min="8708" max="8708" width="12.5703125" style="1144" customWidth="1"/>
    <col min="8709" max="8709" width="11.7109375" style="1144" customWidth="1"/>
    <col min="8710" max="8710" width="9.140625" style="1144"/>
    <col min="8711" max="8711" width="2.85546875" style="1144" customWidth="1"/>
    <col min="8712" max="8712" width="18.5703125" style="1144" customWidth="1"/>
    <col min="8713" max="8713" width="14.42578125" style="1144" customWidth="1"/>
    <col min="8714" max="8714" width="13.7109375" style="1144" customWidth="1"/>
    <col min="8715" max="8715" width="10.140625" style="1144" customWidth="1"/>
    <col min="8716" max="8716" width="4.42578125" style="1144" customWidth="1"/>
    <col min="8717" max="8717" width="24" style="1144" customWidth="1"/>
    <col min="8718" max="8718" width="13.140625" style="1144" customWidth="1"/>
    <col min="8719" max="8719" width="13" style="1144" customWidth="1"/>
    <col min="8720" max="8720" width="10.42578125" style="1144" customWidth="1"/>
    <col min="8721" max="8956" width="9.140625" style="1144"/>
    <col min="8957" max="8957" width="5" style="1144" customWidth="1"/>
    <col min="8958" max="8958" width="17.7109375" style="1144" customWidth="1"/>
    <col min="8959" max="8959" width="13.85546875" style="1144" customWidth="1"/>
    <col min="8960" max="8960" width="13.140625" style="1144" customWidth="1"/>
    <col min="8961" max="8961" width="12.28515625" style="1144" customWidth="1"/>
    <col min="8962" max="8962" width="3" style="1144" customWidth="1"/>
    <col min="8963" max="8963" width="20.28515625" style="1144" customWidth="1"/>
    <col min="8964" max="8964" width="12.5703125" style="1144" customWidth="1"/>
    <col min="8965" max="8965" width="11.7109375" style="1144" customWidth="1"/>
    <col min="8966" max="8966" width="9.140625" style="1144"/>
    <col min="8967" max="8967" width="2.85546875" style="1144" customWidth="1"/>
    <col min="8968" max="8968" width="18.5703125" style="1144" customWidth="1"/>
    <col min="8969" max="8969" width="14.42578125" style="1144" customWidth="1"/>
    <col min="8970" max="8970" width="13.7109375" style="1144" customWidth="1"/>
    <col min="8971" max="8971" width="10.140625" style="1144" customWidth="1"/>
    <col min="8972" max="8972" width="4.42578125" style="1144" customWidth="1"/>
    <col min="8973" max="8973" width="24" style="1144" customWidth="1"/>
    <col min="8974" max="8974" width="13.140625" style="1144" customWidth="1"/>
    <col min="8975" max="8975" width="13" style="1144" customWidth="1"/>
    <col min="8976" max="8976" width="10.42578125" style="1144" customWidth="1"/>
    <col min="8977" max="9212" width="9.140625" style="1144"/>
    <col min="9213" max="9213" width="5" style="1144" customWidth="1"/>
    <col min="9214" max="9214" width="17.7109375" style="1144" customWidth="1"/>
    <col min="9215" max="9215" width="13.85546875" style="1144" customWidth="1"/>
    <col min="9216" max="9216" width="13.140625" style="1144" customWidth="1"/>
    <col min="9217" max="9217" width="12.28515625" style="1144" customWidth="1"/>
    <col min="9218" max="9218" width="3" style="1144" customWidth="1"/>
    <col min="9219" max="9219" width="20.28515625" style="1144" customWidth="1"/>
    <col min="9220" max="9220" width="12.5703125" style="1144" customWidth="1"/>
    <col min="9221" max="9221" width="11.7109375" style="1144" customWidth="1"/>
    <col min="9222" max="9222" width="9.140625" style="1144"/>
    <col min="9223" max="9223" width="2.85546875" style="1144" customWidth="1"/>
    <col min="9224" max="9224" width="18.5703125" style="1144" customWidth="1"/>
    <col min="9225" max="9225" width="14.42578125" style="1144" customWidth="1"/>
    <col min="9226" max="9226" width="13.7109375" style="1144" customWidth="1"/>
    <col min="9227" max="9227" width="10.140625" style="1144" customWidth="1"/>
    <col min="9228" max="9228" width="4.42578125" style="1144" customWidth="1"/>
    <col min="9229" max="9229" width="24" style="1144" customWidth="1"/>
    <col min="9230" max="9230" width="13.140625" style="1144" customWidth="1"/>
    <col min="9231" max="9231" width="13" style="1144" customWidth="1"/>
    <col min="9232" max="9232" width="10.42578125" style="1144" customWidth="1"/>
    <col min="9233" max="9468" width="9.140625" style="1144"/>
    <col min="9469" max="9469" width="5" style="1144" customWidth="1"/>
    <col min="9470" max="9470" width="17.7109375" style="1144" customWidth="1"/>
    <col min="9471" max="9471" width="13.85546875" style="1144" customWidth="1"/>
    <col min="9472" max="9472" width="13.140625" style="1144" customWidth="1"/>
    <col min="9473" max="9473" width="12.28515625" style="1144" customWidth="1"/>
    <col min="9474" max="9474" width="3" style="1144" customWidth="1"/>
    <col min="9475" max="9475" width="20.28515625" style="1144" customWidth="1"/>
    <col min="9476" max="9476" width="12.5703125" style="1144" customWidth="1"/>
    <col min="9477" max="9477" width="11.7109375" style="1144" customWidth="1"/>
    <col min="9478" max="9478" width="9.140625" style="1144"/>
    <col min="9479" max="9479" width="2.85546875" style="1144" customWidth="1"/>
    <col min="9480" max="9480" width="18.5703125" style="1144" customWidth="1"/>
    <col min="9481" max="9481" width="14.42578125" style="1144" customWidth="1"/>
    <col min="9482" max="9482" width="13.7109375" style="1144" customWidth="1"/>
    <col min="9483" max="9483" width="10.140625" style="1144" customWidth="1"/>
    <col min="9484" max="9484" width="4.42578125" style="1144" customWidth="1"/>
    <col min="9485" max="9485" width="24" style="1144" customWidth="1"/>
    <col min="9486" max="9486" width="13.140625" style="1144" customWidth="1"/>
    <col min="9487" max="9487" width="13" style="1144" customWidth="1"/>
    <col min="9488" max="9488" width="10.42578125" style="1144" customWidth="1"/>
    <col min="9489" max="9724" width="9.140625" style="1144"/>
    <col min="9725" max="9725" width="5" style="1144" customWidth="1"/>
    <col min="9726" max="9726" width="17.7109375" style="1144" customWidth="1"/>
    <col min="9727" max="9727" width="13.85546875" style="1144" customWidth="1"/>
    <col min="9728" max="9728" width="13.140625" style="1144" customWidth="1"/>
    <col min="9729" max="9729" width="12.28515625" style="1144" customWidth="1"/>
    <col min="9730" max="9730" width="3" style="1144" customWidth="1"/>
    <col min="9731" max="9731" width="20.28515625" style="1144" customWidth="1"/>
    <col min="9732" max="9732" width="12.5703125" style="1144" customWidth="1"/>
    <col min="9733" max="9733" width="11.7109375" style="1144" customWidth="1"/>
    <col min="9734" max="9734" width="9.140625" style="1144"/>
    <col min="9735" max="9735" width="2.85546875" style="1144" customWidth="1"/>
    <col min="9736" max="9736" width="18.5703125" style="1144" customWidth="1"/>
    <col min="9737" max="9737" width="14.42578125" style="1144" customWidth="1"/>
    <col min="9738" max="9738" width="13.7109375" style="1144" customWidth="1"/>
    <col min="9739" max="9739" width="10.140625" style="1144" customWidth="1"/>
    <col min="9740" max="9740" width="4.42578125" style="1144" customWidth="1"/>
    <col min="9741" max="9741" width="24" style="1144" customWidth="1"/>
    <col min="9742" max="9742" width="13.140625" style="1144" customWidth="1"/>
    <col min="9743" max="9743" width="13" style="1144" customWidth="1"/>
    <col min="9744" max="9744" width="10.42578125" style="1144" customWidth="1"/>
    <col min="9745" max="9980" width="9.140625" style="1144"/>
    <col min="9981" max="9981" width="5" style="1144" customWidth="1"/>
    <col min="9982" max="9982" width="17.7109375" style="1144" customWidth="1"/>
    <col min="9983" max="9983" width="13.85546875" style="1144" customWidth="1"/>
    <col min="9984" max="9984" width="13.140625" style="1144" customWidth="1"/>
    <col min="9985" max="9985" width="12.28515625" style="1144" customWidth="1"/>
    <col min="9986" max="9986" width="3" style="1144" customWidth="1"/>
    <col min="9987" max="9987" width="20.28515625" style="1144" customWidth="1"/>
    <col min="9988" max="9988" width="12.5703125" style="1144" customWidth="1"/>
    <col min="9989" max="9989" width="11.7109375" style="1144" customWidth="1"/>
    <col min="9990" max="9990" width="9.140625" style="1144"/>
    <col min="9991" max="9991" width="2.85546875" style="1144" customWidth="1"/>
    <col min="9992" max="9992" width="18.5703125" style="1144" customWidth="1"/>
    <col min="9993" max="9993" width="14.42578125" style="1144" customWidth="1"/>
    <col min="9994" max="9994" width="13.7109375" style="1144" customWidth="1"/>
    <col min="9995" max="9995" width="10.140625" style="1144" customWidth="1"/>
    <col min="9996" max="9996" width="4.42578125" style="1144" customWidth="1"/>
    <col min="9997" max="9997" width="24" style="1144" customWidth="1"/>
    <col min="9998" max="9998" width="13.140625" style="1144" customWidth="1"/>
    <col min="9999" max="9999" width="13" style="1144" customWidth="1"/>
    <col min="10000" max="10000" width="10.42578125" style="1144" customWidth="1"/>
    <col min="10001" max="10236" width="9.140625" style="1144"/>
    <col min="10237" max="10237" width="5" style="1144" customWidth="1"/>
    <col min="10238" max="10238" width="17.7109375" style="1144" customWidth="1"/>
    <col min="10239" max="10239" width="13.85546875" style="1144" customWidth="1"/>
    <col min="10240" max="10240" width="13.140625" style="1144" customWidth="1"/>
    <col min="10241" max="10241" width="12.28515625" style="1144" customWidth="1"/>
    <col min="10242" max="10242" width="3" style="1144" customWidth="1"/>
    <col min="10243" max="10243" width="20.28515625" style="1144" customWidth="1"/>
    <col min="10244" max="10244" width="12.5703125" style="1144" customWidth="1"/>
    <col min="10245" max="10245" width="11.7109375" style="1144" customWidth="1"/>
    <col min="10246" max="10246" width="9.140625" style="1144"/>
    <col min="10247" max="10247" width="2.85546875" style="1144" customWidth="1"/>
    <col min="10248" max="10248" width="18.5703125" style="1144" customWidth="1"/>
    <col min="10249" max="10249" width="14.42578125" style="1144" customWidth="1"/>
    <col min="10250" max="10250" width="13.7109375" style="1144" customWidth="1"/>
    <col min="10251" max="10251" width="10.140625" style="1144" customWidth="1"/>
    <col min="10252" max="10252" width="4.42578125" style="1144" customWidth="1"/>
    <col min="10253" max="10253" width="24" style="1144" customWidth="1"/>
    <col min="10254" max="10254" width="13.140625" style="1144" customWidth="1"/>
    <col min="10255" max="10255" width="13" style="1144" customWidth="1"/>
    <col min="10256" max="10256" width="10.42578125" style="1144" customWidth="1"/>
    <col min="10257" max="10492" width="9.140625" style="1144"/>
    <col min="10493" max="10493" width="5" style="1144" customWidth="1"/>
    <col min="10494" max="10494" width="17.7109375" style="1144" customWidth="1"/>
    <col min="10495" max="10495" width="13.85546875" style="1144" customWidth="1"/>
    <col min="10496" max="10496" width="13.140625" style="1144" customWidth="1"/>
    <col min="10497" max="10497" width="12.28515625" style="1144" customWidth="1"/>
    <col min="10498" max="10498" width="3" style="1144" customWidth="1"/>
    <col min="10499" max="10499" width="20.28515625" style="1144" customWidth="1"/>
    <col min="10500" max="10500" width="12.5703125" style="1144" customWidth="1"/>
    <col min="10501" max="10501" width="11.7109375" style="1144" customWidth="1"/>
    <col min="10502" max="10502" width="9.140625" style="1144"/>
    <col min="10503" max="10503" width="2.85546875" style="1144" customWidth="1"/>
    <col min="10504" max="10504" width="18.5703125" style="1144" customWidth="1"/>
    <col min="10505" max="10505" width="14.42578125" style="1144" customWidth="1"/>
    <col min="10506" max="10506" width="13.7109375" style="1144" customWidth="1"/>
    <col min="10507" max="10507" width="10.140625" style="1144" customWidth="1"/>
    <col min="10508" max="10508" width="4.42578125" style="1144" customWidth="1"/>
    <col min="10509" max="10509" width="24" style="1144" customWidth="1"/>
    <col min="10510" max="10510" width="13.140625" style="1144" customWidth="1"/>
    <col min="10511" max="10511" width="13" style="1144" customWidth="1"/>
    <col min="10512" max="10512" width="10.42578125" style="1144" customWidth="1"/>
    <col min="10513" max="10748" width="9.140625" style="1144"/>
    <col min="10749" max="10749" width="5" style="1144" customWidth="1"/>
    <col min="10750" max="10750" width="17.7109375" style="1144" customWidth="1"/>
    <col min="10751" max="10751" width="13.85546875" style="1144" customWidth="1"/>
    <col min="10752" max="10752" width="13.140625" style="1144" customWidth="1"/>
    <col min="10753" max="10753" width="12.28515625" style="1144" customWidth="1"/>
    <col min="10754" max="10754" width="3" style="1144" customWidth="1"/>
    <col min="10755" max="10755" width="20.28515625" style="1144" customWidth="1"/>
    <col min="10756" max="10756" width="12.5703125" style="1144" customWidth="1"/>
    <col min="10757" max="10757" width="11.7109375" style="1144" customWidth="1"/>
    <col min="10758" max="10758" width="9.140625" style="1144"/>
    <col min="10759" max="10759" width="2.85546875" style="1144" customWidth="1"/>
    <col min="10760" max="10760" width="18.5703125" style="1144" customWidth="1"/>
    <col min="10761" max="10761" width="14.42578125" style="1144" customWidth="1"/>
    <col min="10762" max="10762" width="13.7109375" style="1144" customWidth="1"/>
    <col min="10763" max="10763" width="10.140625" style="1144" customWidth="1"/>
    <col min="10764" max="10764" width="4.42578125" style="1144" customWidth="1"/>
    <col min="10765" max="10765" width="24" style="1144" customWidth="1"/>
    <col min="10766" max="10766" width="13.140625" style="1144" customWidth="1"/>
    <col min="10767" max="10767" width="13" style="1144" customWidth="1"/>
    <col min="10768" max="10768" width="10.42578125" style="1144" customWidth="1"/>
    <col min="10769" max="11004" width="9.140625" style="1144"/>
    <col min="11005" max="11005" width="5" style="1144" customWidth="1"/>
    <col min="11006" max="11006" width="17.7109375" style="1144" customWidth="1"/>
    <col min="11007" max="11007" width="13.85546875" style="1144" customWidth="1"/>
    <col min="11008" max="11008" width="13.140625" style="1144" customWidth="1"/>
    <col min="11009" max="11009" width="12.28515625" style="1144" customWidth="1"/>
    <col min="11010" max="11010" width="3" style="1144" customWidth="1"/>
    <col min="11011" max="11011" width="20.28515625" style="1144" customWidth="1"/>
    <col min="11012" max="11012" width="12.5703125" style="1144" customWidth="1"/>
    <col min="11013" max="11013" width="11.7109375" style="1144" customWidth="1"/>
    <col min="11014" max="11014" width="9.140625" style="1144"/>
    <col min="11015" max="11015" width="2.85546875" style="1144" customWidth="1"/>
    <col min="11016" max="11016" width="18.5703125" style="1144" customWidth="1"/>
    <col min="11017" max="11017" width="14.42578125" style="1144" customWidth="1"/>
    <col min="11018" max="11018" width="13.7109375" style="1144" customWidth="1"/>
    <col min="11019" max="11019" width="10.140625" style="1144" customWidth="1"/>
    <col min="11020" max="11020" width="4.42578125" style="1144" customWidth="1"/>
    <col min="11021" max="11021" width="24" style="1144" customWidth="1"/>
    <col min="11022" max="11022" width="13.140625" style="1144" customWidth="1"/>
    <col min="11023" max="11023" width="13" style="1144" customWidth="1"/>
    <col min="11024" max="11024" width="10.42578125" style="1144" customWidth="1"/>
    <col min="11025" max="11260" width="9.140625" style="1144"/>
    <col min="11261" max="11261" width="5" style="1144" customWidth="1"/>
    <col min="11262" max="11262" width="17.7109375" style="1144" customWidth="1"/>
    <col min="11263" max="11263" width="13.85546875" style="1144" customWidth="1"/>
    <col min="11264" max="11264" width="13.140625" style="1144" customWidth="1"/>
    <col min="11265" max="11265" width="12.28515625" style="1144" customWidth="1"/>
    <col min="11266" max="11266" width="3" style="1144" customWidth="1"/>
    <col min="11267" max="11267" width="20.28515625" style="1144" customWidth="1"/>
    <col min="11268" max="11268" width="12.5703125" style="1144" customWidth="1"/>
    <col min="11269" max="11269" width="11.7109375" style="1144" customWidth="1"/>
    <col min="11270" max="11270" width="9.140625" style="1144"/>
    <col min="11271" max="11271" width="2.85546875" style="1144" customWidth="1"/>
    <col min="11272" max="11272" width="18.5703125" style="1144" customWidth="1"/>
    <col min="11273" max="11273" width="14.42578125" style="1144" customWidth="1"/>
    <col min="11274" max="11274" width="13.7109375" style="1144" customWidth="1"/>
    <col min="11275" max="11275" width="10.140625" style="1144" customWidth="1"/>
    <col min="11276" max="11276" width="4.42578125" style="1144" customWidth="1"/>
    <col min="11277" max="11277" width="24" style="1144" customWidth="1"/>
    <col min="11278" max="11278" width="13.140625" style="1144" customWidth="1"/>
    <col min="11279" max="11279" width="13" style="1144" customWidth="1"/>
    <col min="11280" max="11280" width="10.42578125" style="1144" customWidth="1"/>
    <col min="11281" max="11516" width="9.140625" style="1144"/>
    <col min="11517" max="11517" width="5" style="1144" customWidth="1"/>
    <col min="11518" max="11518" width="17.7109375" style="1144" customWidth="1"/>
    <col min="11519" max="11519" width="13.85546875" style="1144" customWidth="1"/>
    <col min="11520" max="11520" width="13.140625" style="1144" customWidth="1"/>
    <col min="11521" max="11521" width="12.28515625" style="1144" customWidth="1"/>
    <col min="11522" max="11522" width="3" style="1144" customWidth="1"/>
    <col min="11523" max="11523" width="20.28515625" style="1144" customWidth="1"/>
    <col min="11524" max="11524" width="12.5703125" style="1144" customWidth="1"/>
    <col min="11525" max="11525" width="11.7109375" style="1144" customWidth="1"/>
    <col min="11526" max="11526" width="9.140625" style="1144"/>
    <col min="11527" max="11527" width="2.85546875" style="1144" customWidth="1"/>
    <col min="11528" max="11528" width="18.5703125" style="1144" customWidth="1"/>
    <col min="11529" max="11529" width="14.42578125" style="1144" customWidth="1"/>
    <col min="11530" max="11530" width="13.7109375" style="1144" customWidth="1"/>
    <col min="11531" max="11531" width="10.140625" style="1144" customWidth="1"/>
    <col min="11532" max="11532" width="4.42578125" style="1144" customWidth="1"/>
    <col min="11533" max="11533" width="24" style="1144" customWidth="1"/>
    <col min="11534" max="11534" width="13.140625" style="1144" customWidth="1"/>
    <col min="11535" max="11535" width="13" style="1144" customWidth="1"/>
    <col min="11536" max="11536" width="10.42578125" style="1144" customWidth="1"/>
    <col min="11537" max="11772" width="9.140625" style="1144"/>
    <col min="11773" max="11773" width="5" style="1144" customWidth="1"/>
    <col min="11774" max="11774" width="17.7109375" style="1144" customWidth="1"/>
    <col min="11775" max="11775" width="13.85546875" style="1144" customWidth="1"/>
    <col min="11776" max="11776" width="13.140625" style="1144" customWidth="1"/>
    <col min="11777" max="11777" width="12.28515625" style="1144" customWidth="1"/>
    <col min="11778" max="11778" width="3" style="1144" customWidth="1"/>
    <col min="11779" max="11779" width="20.28515625" style="1144" customWidth="1"/>
    <col min="11780" max="11780" width="12.5703125" style="1144" customWidth="1"/>
    <col min="11781" max="11781" width="11.7109375" style="1144" customWidth="1"/>
    <col min="11782" max="11782" width="9.140625" style="1144"/>
    <col min="11783" max="11783" width="2.85546875" style="1144" customWidth="1"/>
    <col min="11784" max="11784" width="18.5703125" style="1144" customWidth="1"/>
    <col min="11785" max="11785" width="14.42578125" style="1144" customWidth="1"/>
    <col min="11786" max="11786" width="13.7109375" style="1144" customWidth="1"/>
    <col min="11787" max="11787" width="10.140625" style="1144" customWidth="1"/>
    <col min="11788" max="11788" width="4.42578125" style="1144" customWidth="1"/>
    <col min="11789" max="11789" width="24" style="1144" customWidth="1"/>
    <col min="11790" max="11790" width="13.140625" style="1144" customWidth="1"/>
    <col min="11791" max="11791" width="13" style="1144" customWidth="1"/>
    <col min="11792" max="11792" width="10.42578125" style="1144" customWidth="1"/>
    <col min="11793" max="12028" width="9.140625" style="1144"/>
    <col min="12029" max="12029" width="5" style="1144" customWidth="1"/>
    <col min="12030" max="12030" width="17.7109375" style="1144" customWidth="1"/>
    <col min="12031" max="12031" width="13.85546875" style="1144" customWidth="1"/>
    <col min="12032" max="12032" width="13.140625" style="1144" customWidth="1"/>
    <col min="12033" max="12033" width="12.28515625" style="1144" customWidth="1"/>
    <col min="12034" max="12034" width="3" style="1144" customWidth="1"/>
    <col min="12035" max="12035" width="20.28515625" style="1144" customWidth="1"/>
    <col min="12036" max="12036" width="12.5703125" style="1144" customWidth="1"/>
    <col min="12037" max="12037" width="11.7109375" style="1144" customWidth="1"/>
    <col min="12038" max="12038" width="9.140625" style="1144"/>
    <col min="12039" max="12039" width="2.85546875" style="1144" customWidth="1"/>
    <col min="12040" max="12040" width="18.5703125" style="1144" customWidth="1"/>
    <col min="12041" max="12041" width="14.42578125" style="1144" customWidth="1"/>
    <col min="12042" max="12042" width="13.7109375" style="1144" customWidth="1"/>
    <col min="12043" max="12043" width="10.140625" style="1144" customWidth="1"/>
    <col min="12044" max="12044" width="4.42578125" style="1144" customWidth="1"/>
    <col min="12045" max="12045" width="24" style="1144" customWidth="1"/>
    <col min="12046" max="12046" width="13.140625" style="1144" customWidth="1"/>
    <col min="12047" max="12047" width="13" style="1144" customWidth="1"/>
    <col min="12048" max="12048" width="10.42578125" style="1144" customWidth="1"/>
    <col min="12049" max="12284" width="9.140625" style="1144"/>
    <col min="12285" max="12285" width="5" style="1144" customWidth="1"/>
    <col min="12286" max="12286" width="17.7109375" style="1144" customWidth="1"/>
    <col min="12287" max="12287" width="13.85546875" style="1144" customWidth="1"/>
    <col min="12288" max="12288" width="13.140625" style="1144" customWidth="1"/>
    <col min="12289" max="12289" width="12.28515625" style="1144" customWidth="1"/>
    <col min="12290" max="12290" width="3" style="1144" customWidth="1"/>
    <col min="12291" max="12291" width="20.28515625" style="1144" customWidth="1"/>
    <col min="12292" max="12292" width="12.5703125" style="1144" customWidth="1"/>
    <col min="12293" max="12293" width="11.7109375" style="1144" customWidth="1"/>
    <col min="12294" max="12294" width="9.140625" style="1144"/>
    <col min="12295" max="12295" width="2.85546875" style="1144" customWidth="1"/>
    <col min="12296" max="12296" width="18.5703125" style="1144" customWidth="1"/>
    <col min="12297" max="12297" width="14.42578125" style="1144" customWidth="1"/>
    <col min="12298" max="12298" width="13.7109375" style="1144" customWidth="1"/>
    <col min="12299" max="12299" width="10.140625" style="1144" customWidth="1"/>
    <col min="12300" max="12300" width="4.42578125" style="1144" customWidth="1"/>
    <col min="12301" max="12301" width="24" style="1144" customWidth="1"/>
    <col min="12302" max="12302" width="13.140625" style="1144" customWidth="1"/>
    <col min="12303" max="12303" width="13" style="1144" customWidth="1"/>
    <col min="12304" max="12304" width="10.42578125" style="1144" customWidth="1"/>
    <col min="12305" max="12540" width="9.140625" style="1144"/>
    <col min="12541" max="12541" width="5" style="1144" customWidth="1"/>
    <col min="12542" max="12542" width="17.7109375" style="1144" customWidth="1"/>
    <col min="12543" max="12543" width="13.85546875" style="1144" customWidth="1"/>
    <col min="12544" max="12544" width="13.140625" style="1144" customWidth="1"/>
    <col min="12545" max="12545" width="12.28515625" style="1144" customWidth="1"/>
    <col min="12546" max="12546" width="3" style="1144" customWidth="1"/>
    <col min="12547" max="12547" width="20.28515625" style="1144" customWidth="1"/>
    <col min="12548" max="12548" width="12.5703125" style="1144" customWidth="1"/>
    <col min="12549" max="12549" width="11.7109375" style="1144" customWidth="1"/>
    <col min="12550" max="12550" width="9.140625" style="1144"/>
    <col min="12551" max="12551" width="2.85546875" style="1144" customWidth="1"/>
    <col min="12552" max="12552" width="18.5703125" style="1144" customWidth="1"/>
    <col min="12553" max="12553" width="14.42578125" style="1144" customWidth="1"/>
    <col min="12554" max="12554" width="13.7109375" style="1144" customWidth="1"/>
    <col min="12555" max="12555" width="10.140625" style="1144" customWidth="1"/>
    <col min="12556" max="12556" width="4.42578125" style="1144" customWidth="1"/>
    <col min="12557" max="12557" width="24" style="1144" customWidth="1"/>
    <col min="12558" max="12558" width="13.140625" style="1144" customWidth="1"/>
    <col min="12559" max="12559" width="13" style="1144" customWidth="1"/>
    <col min="12560" max="12560" width="10.42578125" style="1144" customWidth="1"/>
    <col min="12561" max="12796" width="9.140625" style="1144"/>
    <col min="12797" max="12797" width="5" style="1144" customWidth="1"/>
    <col min="12798" max="12798" width="17.7109375" style="1144" customWidth="1"/>
    <col min="12799" max="12799" width="13.85546875" style="1144" customWidth="1"/>
    <col min="12800" max="12800" width="13.140625" style="1144" customWidth="1"/>
    <col min="12801" max="12801" width="12.28515625" style="1144" customWidth="1"/>
    <col min="12802" max="12802" width="3" style="1144" customWidth="1"/>
    <col min="12803" max="12803" width="20.28515625" style="1144" customWidth="1"/>
    <col min="12804" max="12804" width="12.5703125" style="1144" customWidth="1"/>
    <col min="12805" max="12805" width="11.7109375" style="1144" customWidth="1"/>
    <col min="12806" max="12806" width="9.140625" style="1144"/>
    <col min="12807" max="12807" width="2.85546875" style="1144" customWidth="1"/>
    <col min="12808" max="12808" width="18.5703125" style="1144" customWidth="1"/>
    <col min="12809" max="12809" width="14.42578125" style="1144" customWidth="1"/>
    <col min="12810" max="12810" width="13.7109375" style="1144" customWidth="1"/>
    <col min="12811" max="12811" width="10.140625" style="1144" customWidth="1"/>
    <col min="12812" max="12812" width="4.42578125" style="1144" customWidth="1"/>
    <col min="12813" max="12813" width="24" style="1144" customWidth="1"/>
    <col min="12814" max="12814" width="13.140625" style="1144" customWidth="1"/>
    <col min="12815" max="12815" width="13" style="1144" customWidth="1"/>
    <col min="12816" max="12816" width="10.42578125" style="1144" customWidth="1"/>
    <col min="12817" max="13052" width="9.140625" style="1144"/>
    <col min="13053" max="13053" width="5" style="1144" customWidth="1"/>
    <col min="13054" max="13054" width="17.7109375" style="1144" customWidth="1"/>
    <col min="13055" max="13055" width="13.85546875" style="1144" customWidth="1"/>
    <col min="13056" max="13056" width="13.140625" style="1144" customWidth="1"/>
    <col min="13057" max="13057" width="12.28515625" style="1144" customWidth="1"/>
    <col min="13058" max="13058" width="3" style="1144" customWidth="1"/>
    <col min="13059" max="13059" width="20.28515625" style="1144" customWidth="1"/>
    <col min="13060" max="13060" width="12.5703125" style="1144" customWidth="1"/>
    <col min="13061" max="13061" width="11.7109375" style="1144" customWidth="1"/>
    <col min="13062" max="13062" width="9.140625" style="1144"/>
    <col min="13063" max="13063" width="2.85546875" style="1144" customWidth="1"/>
    <col min="13064" max="13064" width="18.5703125" style="1144" customWidth="1"/>
    <col min="13065" max="13065" width="14.42578125" style="1144" customWidth="1"/>
    <col min="13066" max="13066" width="13.7109375" style="1144" customWidth="1"/>
    <col min="13067" max="13067" width="10.140625" style="1144" customWidth="1"/>
    <col min="13068" max="13068" width="4.42578125" style="1144" customWidth="1"/>
    <col min="13069" max="13069" width="24" style="1144" customWidth="1"/>
    <col min="13070" max="13070" width="13.140625" style="1144" customWidth="1"/>
    <col min="13071" max="13071" width="13" style="1144" customWidth="1"/>
    <col min="13072" max="13072" width="10.42578125" style="1144" customWidth="1"/>
    <col min="13073" max="13308" width="9.140625" style="1144"/>
    <col min="13309" max="13309" width="5" style="1144" customWidth="1"/>
    <col min="13310" max="13310" width="17.7109375" style="1144" customWidth="1"/>
    <col min="13311" max="13311" width="13.85546875" style="1144" customWidth="1"/>
    <col min="13312" max="13312" width="13.140625" style="1144" customWidth="1"/>
    <col min="13313" max="13313" width="12.28515625" style="1144" customWidth="1"/>
    <col min="13314" max="13314" width="3" style="1144" customWidth="1"/>
    <col min="13315" max="13315" width="20.28515625" style="1144" customWidth="1"/>
    <col min="13316" max="13316" width="12.5703125" style="1144" customWidth="1"/>
    <col min="13317" max="13317" width="11.7109375" style="1144" customWidth="1"/>
    <col min="13318" max="13318" width="9.140625" style="1144"/>
    <col min="13319" max="13319" width="2.85546875" style="1144" customWidth="1"/>
    <col min="13320" max="13320" width="18.5703125" style="1144" customWidth="1"/>
    <col min="13321" max="13321" width="14.42578125" style="1144" customWidth="1"/>
    <col min="13322" max="13322" width="13.7109375" style="1144" customWidth="1"/>
    <col min="13323" max="13323" width="10.140625" style="1144" customWidth="1"/>
    <col min="13324" max="13324" width="4.42578125" style="1144" customWidth="1"/>
    <col min="13325" max="13325" width="24" style="1144" customWidth="1"/>
    <col min="13326" max="13326" width="13.140625" style="1144" customWidth="1"/>
    <col min="13327" max="13327" width="13" style="1144" customWidth="1"/>
    <col min="13328" max="13328" width="10.42578125" style="1144" customWidth="1"/>
    <col min="13329" max="13564" width="9.140625" style="1144"/>
    <col min="13565" max="13565" width="5" style="1144" customWidth="1"/>
    <col min="13566" max="13566" width="17.7109375" style="1144" customWidth="1"/>
    <col min="13567" max="13567" width="13.85546875" style="1144" customWidth="1"/>
    <col min="13568" max="13568" width="13.140625" style="1144" customWidth="1"/>
    <col min="13569" max="13569" width="12.28515625" style="1144" customWidth="1"/>
    <col min="13570" max="13570" width="3" style="1144" customWidth="1"/>
    <col min="13571" max="13571" width="20.28515625" style="1144" customWidth="1"/>
    <col min="13572" max="13572" width="12.5703125" style="1144" customWidth="1"/>
    <col min="13573" max="13573" width="11.7109375" style="1144" customWidth="1"/>
    <col min="13574" max="13574" width="9.140625" style="1144"/>
    <col min="13575" max="13575" width="2.85546875" style="1144" customWidth="1"/>
    <col min="13576" max="13576" width="18.5703125" style="1144" customWidth="1"/>
    <col min="13577" max="13577" width="14.42578125" style="1144" customWidth="1"/>
    <col min="13578" max="13578" width="13.7109375" style="1144" customWidth="1"/>
    <col min="13579" max="13579" width="10.140625" style="1144" customWidth="1"/>
    <col min="13580" max="13580" width="4.42578125" style="1144" customWidth="1"/>
    <col min="13581" max="13581" width="24" style="1144" customWidth="1"/>
    <col min="13582" max="13582" width="13.140625" style="1144" customWidth="1"/>
    <col min="13583" max="13583" width="13" style="1144" customWidth="1"/>
    <col min="13584" max="13584" width="10.42578125" style="1144" customWidth="1"/>
    <col min="13585" max="13820" width="9.140625" style="1144"/>
    <col min="13821" max="13821" width="5" style="1144" customWidth="1"/>
    <col min="13822" max="13822" width="17.7109375" style="1144" customWidth="1"/>
    <col min="13823" max="13823" width="13.85546875" style="1144" customWidth="1"/>
    <col min="13824" max="13824" width="13.140625" style="1144" customWidth="1"/>
    <col min="13825" max="13825" width="12.28515625" style="1144" customWidth="1"/>
    <col min="13826" max="13826" width="3" style="1144" customWidth="1"/>
    <col min="13827" max="13827" width="20.28515625" style="1144" customWidth="1"/>
    <col min="13828" max="13828" width="12.5703125" style="1144" customWidth="1"/>
    <col min="13829" max="13829" width="11.7109375" style="1144" customWidth="1"/>
    <col min="13830" max="13830" width="9.140625" style="1144"/>
    <col min="13831" max="13831" width="2.85546875" style="1144" customWidth="1"/>
    <col min="13832" max="13832" width="18.5703125" style="1144" customWidth="1"/>
    <col min="13833" max="13833" width="14.42578125" style="1144" customWidth="1"/>
    <col min="13834" max="13834" width="13.7109375" style="1144" customWidth="1"/>
    <col min="13835" max="13835" width="10.140625" style="1144" customWidth="1"/>
    <col min="13836" max="13836" width="4.42578125" style="1144" customWidth="1"/>
    <col min="13837" max="13837" width="24" style="1144" customWidth="1"/>
    <col min="13838" max="13838" width="13.140625" style="1144" customWidth="1"/>
    <col min="13839" max="13839" width="13" style="1144" customWidth="1"/>
    <col min="13840" max="13840" width="10.42578125" style="1144" customWidth="1"/>
    <col min="13841" max="14076" width="9.140625" style="1144"/>
    <col min="14077" max="14077" width="5" style="1144" customWidth="1"/>
    <col min="14078" max="14078" width="17.7109375" style="1144" customWidth="1"/>
    <col min="14079" max="14079" width="13.85546875" style="1144" customWidth="1"/>
    <col min="14080" max="14080" width="13.140625" style="1144" customWidth="1"/>
    <col min="14081" max="14081" width="12.28515625" style="1144" customWidth="1"/>
    <col min="14082" max="14082" width="3" style="1144" customWidth="1"/>
    <col min="14083" max="14083" width="20.28515625" style="1144" customWidth="1"/>
    <col min="14084" max="14084" width="12.5703125" style="1144" customWidth="1"/>
    <col min="14085" max="14085" width="11.7109375" style="1144" customWidth="1"/>
    <col min="14086" max="14086" width="9.140625" style="1144"/>
    <col min="14087" max="14087" width="2.85546875" style="1144" customWidth="1"/>
    <col min="14088" max="14088" width="18.5703125" style="1144" customWidth="1"/>
    <col min="14089" max="14089" width="14.42578125" style="1144" customWidth="1"/>
    <col min="14090" max="14090" width="13.7109375" style="1144" customWidth="1"/>
    <col min="14091" max="14091" width="10.140625" style="1144" customWidth="1"/>
    <col min="14092" max="14092" width="4.42578125" style="1144" customWidth="1"/>
    <col min="14093" max="14093" width="24" style="1144" customWidth="1"/>
    <col min="14094" max="14094" width="13.140625" style="1144" customWidth="1"/>
    <col min="14095" max="14095" width="13" style="1144" customWidth="1"/>
    <col min="14096" max="14096" width="10.42578125" style="1144" customWidth="1"/>
    <col min="14097" max="14332" width="9.140625" style="1144"/>
    <col min="14333" max="14333" width="5" style="1144" customWidth="1"/>
    <col min="14334" max="14334" width="17.7109375" style="1144" customWidth="1"/>
    <col min="14335" max="14335" width="13.85546875" style="1144" customWidth="1"/>
    <col min="14336" max="14336" width="13.140625" style="1144" customWidth="1"/>
    <col min="14337" max="14337" width="12.28515625" style="1144" customWidth="1"/>
    <col min="14338" max="14338" width="3" style="1144" customWidth="1"/>
    <col min="14339" max="14339" width="20.28515625" style="1144" customWidth="1"/>
    <col min="14340" max="14340" width="12.5703125" style="1144" customWidth="1"/>
    <col min="14341" max="14341" width="11.7109375" style="1144" customWidth="1"/>
    <col min="14342" max="14342" width="9.140625" style="1144"/>
    <col min="14343" max="14343" width="2.85546875" style="1144" customWidth="1"/>
    <col min="14344" max="14344" width="18.5703125" style="1144" customWidth="1"/>
    <col min="14345" max="14345" width="14.42578125" style="1144" customWidth="1"/>
    <col min="14346" max="14346" width="13.7109375" style="1144" customWidth="1"/>
    <col min="14347" max="14347" width="10.140625" style="1144" customWidth="1"/>
    <col min="14348" max="14348" width="4.42578125" style="1144" customWidth="1"/>
    <col min="14349" max="14349" width="24" style="1144" customWidth="1"/>
    <col min="14350" max="14350" width="13.140625" style="1144" customWidth="1"/>
    <col min="14351" max="14351" width="13" style="1144" customWidth="1"/>
    <col min="14352" max="14352" width="10.42578125" style="1144" customWidth="1"/>
    <col min="14353" max="14588" width="9.140625" style="1144"/>
    <col min="14589" max="14589" width="5" style="1144" customWidth="1"/>
    <col min="14590" max="14590" width="17.7109375" style="1144" customWidth="1"/>
    <col min="14591" max="14591" width="13.85546875" style="1144" customWidth="1"/>
    <col min="14592" max="14592" width="13.140625" style="1144" customWidth="1"/>
    <col min="14593" max="14593" width="12.28515625" style="1144" customWidth="1"/>
    <col min="14594" max="14594" width="3" style="1144" customWidth="1"/>
    <col min="14595" max="14595" width="20.28515625" style="1144" customWidth="1"/>
    <col min="14596" max="14596" width="12.5703125" style="1144" customWidth="1"/>
    <col min="14597" max="14597" width="11.7109375" style="1144" customWidth="1"/>
    <col min="14598" max="14598" width="9.140625" style="1144"/>
    <col min="14599" max="14599" width="2.85546875" style="1144" customWidth="1"/>
    <col min="14600" max="14600" width="18.5703125" style="1144" customWidth="1"/>
    <col min="14601" max="14601" width="14.42578125" style="1144" customWidth="1"/>
    <col min="14602" max="14602" width="13.7109375" style="1144" customWidth="1"/>
    <col min="14603" max="14603" width="10.140625" style="1144" customWidth="1"/>
    <col min="14604" max="14604" width="4.42578125" style="1144" customWidth="1"/>
    <col min="14605" max="14605" width="24" style="1144" customWidth="1"/>
    <col min="14606" max="14606" width="13.140625" style="1144" customWidth="1"/>
    <col min="14607" max="14607" width="13" style="1144" customWidth="1"/>
    <col min="14608" max="14608" width="10.42578125" style="1144" customWidth="1"/>
    <col min="14609" max="14844" width="9.140625" style="1144"/>
    <col min="14845" max="14845" width="5" style="1144" customWidth="1"/>
    <col min="14846" max="14846" width="17.7109375" style="1144" customWidth="1"/>
    <col min="14847" max="14847" width="13.85546875" style="1144" customWidth="1"/>
    <col min="14848" max="14848" width="13.140625" style="1144" customWidth="1"/>
    <col min="14849" max="14849" width="12.28515625" style="1144" customWidth="1"/>
    <col min="14850" max="14850" width="3" style="1144" customWidth="1"/>
    <col min="14851" max="14851" width="20.28515625" style="1144" customWidth="1"/>
    <col min="14852" max="14852" width="12.5703125" style="1144" customWidth="1"/>
    <col min="14853" max="14853" width="11.7109375" style="1144" customWidth="1"/>
    <col min="14854" max="14854" width="9.140625" style="1144"/>
    <col min="14855" max="14855" width="2.85546875" style="1144" customWidth="1"/>
    <col min="14856" max="14856" width="18.5703125" style="1144" customWidth="1"/>
    <col min="14857" max="14857" width="14.42578125" style="1144" customWidth="1"/>
    <col min="14858" max="14858" width="13.7109375" style="1144" customWidth="1"/>
    <col min="14859" max="14859" width="10.140625" style="1144" customWidth="1"/>
    <col min="14860" max="14860" width="4.42578125" style="1144" customWidth="1"/>
    <col min="14861" max="14861" width="24" style="1144" customWidth="1"/>
    <col min="14862" max="14862" width="13.140625" style="1144" customWidth="1"/>
    <col min="14863" max="14863" width="13" style="1144" customWidth="1"/>
    <col min="14864" max="14864" width="10.42578125" style="1144" customWidth="1"/>
    <col min="14865" max="15100" width="9.140625" style="1144"/>
    <col min="15101" max="15101" width="5" style="1144" customWidth="1"/>
    <col min="15102" max="15102" width="17.7109375" style="1144" customWidth="1"/>
    <col min="15103" max="15103" width="13.85546875" style="1144" customWidth="1"/>
    <col min="15104" max="15104" width="13.140625" style="1144" customWidth="1"/>
    <col min="15105" max="15105" width="12.28515625" style="1144" customWidth="1"/>
    <col min="15106" max="15106" width="3" style="1144" customWidth="1"/>
    <col min="15107" max="15107" width="20.28515625" style="1144" customWidth="1"/>
    <col min="15108" max="15108" width="12.5703125" style="1144" customWidth="1"/>
    <col min="15109" max="15109" width="11.7109375" style="1144" customWidth="1"/>
    <col min="15110" max="15110" width="9.140625" style="1144"/>
    <col min="15111" max="15111" width="2.85546875" style="1144" customWidth="1"/>
    <col min="15112" max="15112" width="18.5703125" style="1144" customWidth="1"/>
    <col min="15113" max="15113" width="14.42578125" style="1144" customWidth="1"/>
    <col min="15114" max="15114" width="13.7109375" style="1144" customWidth="1"/>
    <col min="15115" max="15115" width="10.140625" style="1144" customWidth="1"/>
    <col min="15116" max="15116" width="4.42578125" style="1144" customWidth="1"/>
    <col min="15117" max="15117" width="24" style="1144" customWidth="1"/>
    <col min="15118" max="15118" width="13.140625" style="1144" customWidth="1"/>
    <col min="15119" max="15119" width="13" style="1144" customWidth="1"/>
    <col min="15120" max="15120" width="10.42578125" style="1144" customWidth="1"/>
    <col min="15121" max="15356" width="9.140625" style="1144"/>
    <col min="15357" max="15357" width="5" style="1144" customWidth="1"/>
    <col min="15358" max="15358" width="17.7109375" style="1144" customWidth="1"/>
    <col min="15359" max="15359" width="13.85546875" style="1144" customWidth="1"/>
    <col min="15360" max="15360" width="13.140625" style="1144" customWidth="1"/>
    <col min="15361" max="15361" width="12.28515625" style="1144" customWidth="1"/>
    <col min="15362" max="15362" width="3" style="1144" customWidth="1"/>
    <col min="15363" max="15363" width="20.28515625" style="1144" customWidth="1"/>
    <col min="15364" max="15364" width="12.5703125" style="1144" customWidth="1"/>
    <col min="15365" max="15365" width="11.7109375" style="1144" customWidth="1"/>
    <col min="15366" max="15366" width="9.140625" style="1144"/>
    <col min="15367" max="15367" width="2.85546875" style="1144" customWidth="1"/>
    <col min="15368" max="15368" width="18.5703125" style="1144" customWidth="1"/>
    <col min="15369" max="15369" width="14.42578125" style="1144" customWidth="1"/>
    <col min="15370" max="15370" width="13.7109375" style="1144" customWidth="1"/>
    <col min="15371" max="15371" width="10.140625" style="1144" customWidth="1"/>
    <col min="15372" max="15372" width="4.42578125" style="1144" customWidth="1"/>
    <col min="15373" max="15373" width="24" style="1144" customWidth="1"/>
    <col min="15374" max="15374" width="13.140625" style="1144" customWidth="1"/>
    <col min="15375" max="15375" width="13" style="1144" customWidth="1"/>
    <col min="15376" max="15376" width="10.42578125" style="1144" customWidth="1"/>
    <col min="15377" max="15612" width="9.140625" style="1144"/>
    <col min="15613" max="15613" width="5" style="1144" customWidth="1"/>
    <col min="15614" max="15614" width="17.7109375" style="1144" customWidth="1"/>
    <col min="15615" max="15615" width="13.85546875" style="1144" customWidth="1"/>
    <col min="15616" max="15616" width="13.140625" style="1144" customWidth="1"/>
    <col min="15617" max="15617" width="12.28515625" style="1144" customWidth="1"/>
    <col min="15618" max="15618" width="3" style="1144" customWidth="1"/>
    <col min="15619" max="15619" width="20.28515625" style="1144" customWidth="1"/>
    <col min="15620" max="15620" width="12.5703125" style="1144" customWidth="1"/>
    <col min="15621" max="15621" width="11.7109375" style="1144" customWidth="1"/>
    <col min="15622" max="15622" width="9.140625" style="1144"/>
    <col min="15623" max="15623" width="2.85546875" style="1144" customWidth="1"/>
    <col min="15624" max="15624" width="18.5703125" style="1144" customWidth="1"/>
    <col min="15625" max="15625" width="14.42578125" style="1144" customWidth="1"/>
    <col min="15626" max="15626" width="13.7109375" style="1144" customWidth="1"/>
    <col min="15627" max="15627" width="10.140625" style="1144" customWidth="1"/>
    <col min="15628" max="15628" width="4.42578125" style="1144" customWidth="1"/>
    <col min="15629" max="15629" width="24" style="1144" customWidth="1"/>
    <col min="15630" max="15630" width="13.140625" style="1144" customWidth="1"/>
    <col min="15631" max="15631" width="13" style="1144" customWidth="1"/>
    <col min="15632" max="15632" width="10.42578125" style="1144" customWidth="1"/>
    <col min="15633" max="15868" width="9.140625" style="1144"/>
    <col min="15869" max="15869" width="5" style="1144" customWidth="1"/>
    <col min="15870" max="15870" width="17.7109375" style="1144" customWidth="1"/>
    <col min="15871" max="15871" width="13.85546875" style="1144" customWidth="1"/>
    <col min="15872" max="15872" width="13.140625" style="1144" customWidth="1"/>
    <col min="15873" max="15873" width="12.28515625" style="1144" customWidth="1"/>
    <col min="15874" max="15874" width="3" style="1144" customWidth="1"/>
    <col min="15875" max="15875" width="20.28515625" style="1144" customWidth="1"/>
    <col min="15876" max="15876" width="12.5703125" style="1144" customWidth="1"/>
    <col min="15877" max="15877" width="11.7109375" style="1144" customWidth="1"/>
    <col min="15878" max="15878" width="9.140625" style="1144"/>
    <col min="15879" max="15879" width="2.85546875" style="1144" customWidth="1"/>
    <col min="15880" max="15880" width="18.5703125" style="1144" customWidth="1"/>
    <col min="15881" max="15881" width="14.42578125" style="1144" customWidth="1"/>
    <col min="15882" max="15882" width="13.7109375" style="1144" customWidth="1"/>
    <col min="15883" max="15883" width="10.140625" style="1144" customWidth="1"/>
    <col min="15884" max="15884" width="4.42578125" style="1144" customWidth="1"/>
    <col min="15885" max="15885" width="24" style="1144" customWidth="1"/>
    <col min="15886" max="15886" width="13.140625" style="1144" customWidth="1"/>
    <col min="15887" max="15887" width="13" style="1144" customWidth="1"/>
    <col min="15888" max="15888" width="10.42578125" style="1144" customWidth="1"/>
    <col min="15889" max="16124" width="9.140625" style="1144"/>
    <col min="16125" max="16125" width="5" style="1144" customWidth="1"/>
    <col min="16126" max="16126" width="17.7109375" style="1144" customWidth="1"/>
    <col min="16127" max="16127" width="13.85546875" style="1144" customWidth="1"/>
    <col min="16128" max="16128" width="13.140625" style="1144" customWidth="1"/>
    <col min="16129" max="16129" width="12.28515625" style="1144" customWidth="1"/>
    <col min="16130" max="16130" width="3" style="1144" customWidth="1"/>
    <col min="16131" max="16131" width="20.28515625" style="1144" customWidth="1"/>
    <col min="16132" max="16132" width="12.5703125" style="1144" customWidth="1"/>
    <col min="16133" max="16133" width="11.7109375" style="1144" customWidth="1"/>
    <col min="16134" max="16134" width="9.140625" style="1144"/>
    <col min="16135" max="16135" width="2.85546875" style="1144" customWidth="1"/>
    <col min="16136" max="16136" width="18.5703125" style="1144" customWidth="1"/>
    <col min="16137" max="16137" width="14.42578125" style="1144" customWidth="1"/>
    <col min="16138" max="16138" width="13.7109375" style="1144" customWidth="1"/>
    <col min="16139" max="16139" width="10.140625" style="1144" customWidth="1"/>
    <col min="16140" max="16140" width="4.42578125" style="1144" customWidth="1"/>
    <col min="16141" max="16141" width="24" style="1144" customWidth="1"/>
    <col min="16142" max="16142" width="13.140625" style="1144" customWidth="1"/>
    <col min="16143" max="16143" width="13" style="1144" customWidth="1"/>
    <col min="16144" max="16144" width="10.42578125" style="1144" customWidth="1"/>
    <col min="16145" max="16384" width="9.140625" style="1144"/>
  </cols>
  <sheetData>
    <row r="1" spans="1:24" ht="18.75">
      <c r="A1" s="587" t="s">
        <v>304</v>
      </c>
    </row>
    <row r="2" spans="1:24" ht="28.5" customHeight="1">
      <c r="A2" s="1407" t="s">
        <v>473</v>
      </c>
      <c r="B2" s="1407"/>
      <c r="C2" s="1407"/>
      <c r="D2" s="1407"/>
      <c r="E2" s="1407"/>
      <c r="F2" s="1407"/>
      <c r="G2" s="1407"/>
      <c r="H2" s="1407"/>
      <c r="I2" s="1407"/>
      <c r="J2" s="1407"/>
      <c r="K2" s="1407"/>
      <c r="L2" s="1407"/>
      <c r="M2" s="1407"/>
      <c r="N2" s="1407"/>
      <c r="O2" s="1407"/>
      <c r="P2" s="1407"/>
      <c r="Q2" s="1407"/>
      <c r="R2" s="1407"/>
      <c r="S2" s="1407"/>
      <c r="T2" s="1407"/>
      <c r="U2" s="1407"/>
      <c r="V2" s="1407"/>
      <c r="W2" s="1407"/>
      <c r="X2" s="1407"/>
    </row>
    <row r="3" spans="1:24" ht="15.75" customHeight="1">
      <c r="A3" s="1408" t="s">
        <v>474</v>
      </c>
      <c r="B3" s="1408"/>
      <c r="C3" s="1408"/>
      <c r="D3" s="1408"/>
      <c r="E3" s="1408"/>
      <c r="F3" s="1408"/>
      <c r="P3" s="589"/>
    </row>
    <row r="4" spans="1:24" ht="4.5" customHeight="1">
      <c r="A4" s="590"/>
      <c r="B4" s="590"/>
      <c r="C4" s="588"/>
      <c r="D4" s="588"/>
    </row>
    <row r="5" spans="1:24" ht="30.75" thickBot="1">
      <c r="A5" s="591" t="s">
        <v>179</v>
      </c>
      <c r="B5" s="1409" t="s">
        <v>180</v>
      </c>
      <c r="C5" s="1409"/>
      <c r="D5" s="592"/>
      <c r="E5" s="592"/>
      <c r="F5" s="591" t="s">
        <v>181</v>
      </c>
      <c r="G5" s="593" t="s">
        <v>182</v>
      </c>
      <c r="H5" s="942"/>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604" t="s">
        <v>192</v>
      </c>
      <c r="B7" s="605">
        <v>5303.5</v>
      </c>
      <c r="C7" s="605">
        <v>7964</v>
      </c>
      <c r="D7" s="652">
        <v>2.3351945320298335</v>
      </c>
      <c r="F7" s="745" t="s">
        <v>192</v>
      </c>
      <c r="G7" s="603">
        <v>566.72299999999996</v>
      </c>
      <c r="H7" s="603">
        <v>2840</v>
      </c>
      <c r="I7" s="870">
        <v>2.7739473916065434</v>
      </c>
      <c r="K7" s="745" t="s">
        <v>192</v>
      </c>
      <c r="L7" s="603">
        <v>112333.908</v>
      </c>
      <c r="M7" s="603">
        <v>30003.61</v>
      </c>
      <c r="N7" s="733">
        <v>3.7440130704271919</v>
      </c>
      <c r="P7" s="745" t="s">
        <v>193</v>
      </c>
      <c r="Q7" s="603">
        <v>19363.643</v>
      </c>
      <c r="R7" s="603">
        <v>5092.97</v>
      </c>
      <c r="S7" s="733">
        <v>3.802033587474499</v>
      </c>
    </row>
    <row r="8" spans="1:24" ht="16.5" thickBot="1">
      <c r="A8" s="604" t="s">
        <v>202</v>
      </c>
      <c r="B8" s="605">
        <v>2182.5659999999998</v>
      </c>
      <c r="C8" s="605">
        <v>1654</v>
      </c>
      <c r="D8" s="652">
        <v>2.390750130624665</v>
      </c>
      <c r="F8" s="604" t="s">
        <v>194</v>
      </c>
      <c r="G8" s="605">
        <v>442.24200000000002</v>
      </c>
      <c r="H8" s="605">
        <v>2623</v>
      </c>
      <c r="I8" s="853">
        <v>2.4057379724525099</v>
      </c>
      <c r="K8" s="604" t="s">
        <v>195</v>
      </c>
      <c r="L8" s="605">
        <v>73970.952999999994</v>
      </c>
      <c r="M8" s="605">
        <v>20229.904999999999</v>
      </c>
      <c r="N8" s="652">
        <v>3.656515094855858</v>
      </c>
      <c r="P8" s="604" t="s">
        <v>195</v>
      </c>
      <c r="Q8" s="605">
        <v>18847.036</v>
      </c>
      <c r="R8" s="605">
        <v>5987.2330000000002</v>
      </c>
      <c r="S8" s="652">
        <v>3.1478708111075684</v>
      </c>
    </row>
    <row r="9" spans="1:24" ht="16.5" thickBot="1">
      <c r="A9" s="604" t="s">
        <v>204</v>
      </c>
      <c r="B9" s="605">
        <v>1378.1569999999999</v>
      </c>
      <c r="C9" s="605">
        <v>874</v>
      </c>
      <c r="D9" s="652">
        <v>2.3283887459388772</v>
      </c>
      <c r="F9" s="945" t="s">
        <v>322</v>
      </c>
      <c r="G9" s="608">
        <v>1008.965</v>
      </c>
      <c r="H9" s="608">
        <v>5463</v>
      </c>
      <c r="I9" s="946">
        <v>2.5995542730528434</v>
      </c>
      <c r="K9" s="604" t="s">
        <v>435</v>
      </c>
      <c r="L9" s="605">
        <v>36810.921000000002</v>
      </c>
      <c r="M9" s="605">
        <v>12451.706</v>
      </c>
      <c r="N9" s="652">
        <v>2.956295386351075</v>
      </c>
      <c r="P9" s="604" t="s">
        <v>199</v>
      </c>
      <c r="Q9" s="605">
        <v>12409.694</v>
      </c>
      <c r="R9" s="605">
        <v>2214.6529999999998</v>
      </c>
      <c r="S9" s="652">
        <v>5.6034484860607963</v>
      </c>
    </row>
    <row r="10" spans="1:24" ht="15.75">
      <c r="A10" s="604" t="s">
        <v>353</v>
      </c>
      <c r="B10" s="605">
        <v>764.13099999999997</v>
      </c>
      <c r="C10" s="605">
        <v>516</v>
      </c>
      <c r="D10" s="652">
        <v>2.1817166938382782</v>
      </c>
      <c r="H10" s="1144"/>
      <c r="K10" s="604" t="s">
        <v>194</v>
      </c>
      <c r="L10" s="605">
        <v>28736.174999999999</v>
      </c>
      <c r="M10" s="605">
        <v>7679.7259999999997</v>
      </c>
      <c r="N10" s="652">
        <v>3.741822950454222</v>
      </c>
      <c r="P10" s="604" t="s">
        <v>194</v>
      </c>
      <c r="Q10" s="605">
        <v>10975.01</v>
      </c>
      <c r="R10" s="605">
        <v>3127.2190000000001</v>
      </c>
      <c r="S10" s="652">
        <v>3.5095111663110257</v>
      </c>
    </row>
    <row r="11" spans="1:24" ht="15.75">
      <c r="A11" s="604" t="s">
        <v>205</v>
      </c>
      <c r="B11" s="605">
        <v>711.72</v>
      </c>
      <c r="C11" s="605">
        <v>530</v>
      </c>
      <c r="D11" s="652">
        <v>2.2623660562444572</v>
      </c>
      <c r="K11" s="604" t="s">
        <v>201</v>
      </c>
      <c r="L11" s="605">
        <v>24153.574000000001</v>
      </c>
      <c r="M11" s="605">
        <v>5108.7330000000002</v>
      </c>
      <c r="N11" s="652">
        <v>4.7278990700825432</v>
      </c>
      <c r="P11" s="604" t="s">
        <v>435</v>
      </c>
      <c r="Q11" s="605">
        <v>10677.764999999999</v>
      </c>
      <c r="R11" s="605">
        <v>4053.308</v>
      </c>
      <c r="S11" s="652">
        <v>2.634333487610613</v>
      </c>
    </row>
    <row r="12" spans="1:24" ht="15.75">
      <c r="A12" s="604" t="s">
        <v>468</v>
      </c>
      <c r="B12" s="605">
        <v>600.726</v>
      </c>
      <c r="C12" s="605">
        <v>315</v>
      </c>
      <c r="D12" s="652">
        <v>3.9397035676810077</v>
      </c>
      <c r="H12" s="1144"/>
      <c r="K12" s="604" t="s">
        <v>202</v>
      </c>
      <c r="L12" s="605">
        <v>16187.013000000001</v>
      </c>
      <c r="M12" s="605">
        <v>4426.0259999999998</v>
      </c>
      <c r="N12" s="652">
        <v>3.6572340514945014</v>
      </c>
      <c r="P12" s="604" t="s">
        <v>196</v>
      </c>
      <c r="Q12" s="605">
        <v>9640.0239999999994</v>
      </c>
      <c r="R12" s="605">
        <v>2292.261</v>
      </c>
      <c r="S12" s="652">
        <v>4.2054652589735637</v>
      </c>
    </row>
    <row r="13" spans="1:24" ht="15.75">
      <c r="A13" s="604" t="s">
        <v>200</v>
      </c>
      <c r="B13" s="605">
        <v>523.43299999999999</v>
      </c>
      <c r="C13" s="605">
        <v>696</v>
      </c>
      <c r="D13" s="652">
        <v>2.8649863163656271</v>
      </c>
      <c r="H13" s="1144"/>
      <c r="K13" s="604" t="s">
        <v>199</v>
      </c>
      <c r="L13" s="605">
        <v>14189.483</v>
      </c>
      <c r="M13" s="605">
        <v>2226.4169999999999</v>
      </c>
      <c r="N13" s="652">
        <v>6.3732369093480692</v>
      </c>
      <c r="P13" s="604" t="s">
        <v>201</v>
      </c>
      <c r="Q13" s="605">
        <v>6791.8130000000001</v>
      </c>
      <c r="R13" s="605">
        <v>1759.9860000000001</v>
      </c>
      <c r="S13" s="652">
        <v>3.8590153558039666</v>
      </c>
    </row>
    <row r="14" spans="1:24" ht="16.5" thickBot="1">
      <c r="A14" s="1045" t="s">
        <v>194</v>
      </c>
      <c r="B14" s="944">
        <v>442.24200000000002</v>
      </c>
      <c r="C14" s="944">
        <v>2623</v>
      </c>
      <c r="D14" s="1046">
        <v>2.4057379724525099</v>
      </c>
      <c r="K14" s="604" t="s">
        <v>197</v>
      </c>
      <c r="L14" s="605">
        <v>13229.828</v>
      </c>
      <c r="M14" s="605">
        <v>3167.0839999999998</v>
      </c>
      <c r="N14" s="652">
        <v>4.1772898982155198</v>
      </c>
      <c r="P14" s="604" t="s">
        <v>192</v>
      </c>
      <c r="Q14" s="605">
        <v>5910.0780000000004</v>
      </c>
      <c r="R14" s="605">
        <v>1846.5450000000001</v>
      </c>
      <c r="S14" s="652">
        <v>3.2006141198833498</v>
      </c>
    </row>
    <row r="15" spans="1:24" ht="16.5" thickBot="1">
      <c r="A15" s="945" t="s">
        <v>322</v>
      </c>
      <c r="B15" s="608">
        <v>12993.581</v>
      </c>
      <c r="C15" s="608">
        <v>16526</v>
      </c>
      <c r="D15" s="732">
        <v>2.4419411370596342</v>
      </c>
      <c r="E15" s="825"/>
      <c r="K15" s="604" t="s">
        <v>193</v>
      </c>
      <c r="L15" s="605">
        <v>12641.33</v>
      </c>
      <c r="M15" s="605">
        <v>3046.0729999999999</v>
      </c>
      <c r="N15" s="652">
        <v>4.1500417094403188</v>
      </c>
      <c r="P15" s="604" t="s">
        <v>341</v>
      </c>
      <c r="Q15" s="605">
        <v>5813.9780000000001</v>
      </c>
      <c r="R15" s="605">
        <v>1602.2940000000001</v>
      </c>
      <c r="S15" s="652">
        <v>3.6285338396074627</v>
      </c>
    </row>
    <row r="16" spans="1:24" ht="15.75">
      <c r="A16"/>
      <c r="B16"/>
      <c r="C16"/>
      <c r="D16"/>
      <c r="E16" s="661"/>
      <c r="K16" s="604" t="s">
        <v>354</v>
      </c>
      <c r="L16" s="605">
        <v>11043.626</v>
      </c>
      <c r="M16" s="605">
        <v>2154.3780000000002</v>
      </c>
      <c r="N16" s="652">
        <v>5.1261319972632471</v>
      </c>
      <c r="P16" s="604" t="s">
        <v>202</v>
      </c>
      <c r="Q16" s="605">
        <v>3509.7779999999998</v>
      </c>
      <c r="R16" s="605">
        <v>966.16899999999998</v>
      </c>
      <c r="S16" s="652">
        <v>3.6326750289028107</v>
      </c>
    </row>
    <row r="17" spans="1:19" ht="15.75">
      <c r="A17"/>
      <c r="B17"/>
      <c r="C17"/>
      <c r="D17"/>
      <c r="K17" s="604" t="s">
        <v>206</v>
      </c>
      <c r="L17" s="605">
        <v>9175.1540000000005</v>
      </c>
      <c r="M17" s="605">
        <v>2381.556</v>
      </c>
      <c r="N17" s="652">
        <v>3.8525879718973646</v>
      </c>
      <c r="P17" s="604" t="s">
        <v>208</v>
      </c>
      <c r="Q17" s="605">
        <v>2601.002</v>
      </c>
      <c r="R17" s="605">
        <v>923.23199999999997</v>
      </c>
      <c r="S17" s="652">
        <v>2.8172788638175454</v>
      </c>
    </row>
    <row r="18" spans="1:19" ht="15.75">
      <c r="A18"/>
      <c r="B18"/>
      <c r="C18"/>
      <c r="D18"/>
      <c r="K18" s="604" t="s">
        <v>209</v>
      </c>
      <c r="L18" s="605">
        <v>8195.8209999999999</v>
      </c>
      <c r="M18" s="605">
        <v>2471.1849999999999</v>
      </c>
      <c r="N18" s="652">
        <v>3.3165550130807691</v>
      </c>
      <c r="P18" s="604" t="s">
        <v>203</v>
      </c>
      <c r="Q18" s="605">
        <v>2430.7130000000002</v>
      </c>
      <c r="R18" s="605">
        <v>1361.617</v>
      </c>
      <c r="S18" s="652">
        <v>1.785166460171987</v>
      </c>
    </row>
    <row r="19" spans="1:19" ht="15.75">
      <c r="A19"/>
      <c r="B19"/>
      <c r="C19"/>
      <c r="D19"/>
      <c r="K19" s="604" t="s">
        <v>355</v>
      </c>
      <c r="L19" s="605">
        <v>6108.5969999999998</v>
      </c>
      <c r="M19" s="605">
        <v>1943.806</v>
      </c>
      <c r="N19" s="652">
        <v>3.1425960203847501</v>
      </c>
      <c r="P19" s="604" t="s">
        <v>209</v>
      </c>
      <c r="Q19" s="605">
        <v>2089.1280000000002</v>
      </c>
      <c r="R19" s="605">
        <v>794.91600000000005</v>
      </c>
      <c r="S19" s="652">
        <v>2.628111649532781</v>
      </c>
    </row>
    <row r="20" spans="1:19" ht="15.75">
      <c r="A20"/>
      <c r="B20"/>
      <c r="C20"/>
      <c r="D20"/>
      <c r="K20" s="604" t="s">
        <v>207</v>
      </c>
      <c r="L20" s="605">
        <v>5495.5029999999997</v>
      </c>
      <c r="M20" s="605">
        <v>1340.952</v>
      </c>
      <c r="N20" s="652">
        <v>4.0982100776164989</v>
      </c>
      <c r="P20" s="604" t="s">
        <v>353</v>
      </c>
      <c r="Q20" s="605">
        <v>1964.1869999999999</v>
      </c>
      <c r="R20" s="605">
        <v>552.279</v>
      </c>
      <c r="S20" s="652">
        <v>3.5565121976392366</v>
      </c>
    </row>
    <row r="21" spans="1:19" ht="16.5" thickBot="1">
      <c r="K21" s="604" t="s">
        <v>200</v>
      </c>
      <c r="L21" s="605">
        <v>5486.3220000000001</v>
      </c>
      <c r="M21" s="605">
        <v>1893.963</v>
      </c>
      <c r="N21" s="652">
        <v>2.8967419110088213</v>
      </c>
      <c r="P21" s="604" t="s">
        <v>206</v>
      </c>
      <c r="Q21" s="605">
        <v>1842.76</v>
      </c>
      <c r="R21" s="605">
        <v>557.09500000000003</v>
      </c>
      <c r="S21" s="652">
        <v>3.3078020804351143</v>
      </c>
    </row>
    <row r="22" spans="1:19" ht="16.5" thickBot="1">
      <c r="H22" s="1144"/>
      <c r="K22" s="945" t="s">
        <v>322</v>
      </c>
      <c r="L22" s="608">
        <v>398633.27600000001</v>
      </c>
      <c r="M22" s="608">
        <v>106497.425</v>
      </c>
      <c r="N22" s="732">
        <v>3.7431259582097876</v>
      </c>
      <c r="P22" s="604" t="s">
        <v>211</v>
      </c>
      <c r="Q22" s="605">
        <v>1792.29</v>
      </c>
      <c r="R22" s="605">
        <v>547.56700000000001</v>
      </c>
      <c r="S22" s="652">
        <v>3.2731884865231105</v>
      </c>
    </row>
    <row r="23" spans="1:19" ht="15.75">
      <c r="H23" s="1144"/>
      <c r="K23"/>
      <c r="L23"/>
      <c r="M23"/>
      <c r="N23"/>
      <c r="P23" s="604" t="s">
        <v>213</v>
      </c>
      <c r="Q23" s="605">
        <v>1692.79</v>
      </c>
      <c r="R23" s="605">
        <v>635.423</v>
      </c>
      <c r="S23" s="652">
        <v>2.6640363978011496</v>
      </c>
    </row>
    <row r="24" spans="1:19" ht="16.5" thickBot="1">
      <c r="H24" s="1144"/>
      <c r="K24"/>
      <c r="L24"/>
      <c r="M24"/>
      <c r="N24"/>
      <c r="P24" s="1045" t="s">
        <v>354</v>
      </c>
      <c r="Q24" s="944">
        <v>1588.5429999999999</v>
      </c>
      <c r="R24" s="944">
        <v>469.93400000000003</v>
      </c>
      <c r="S24" s="1046">
        <v>3.3803534113301015</v>
      </c>
    </row>
    <row r="25" spans="1:19" ht="16.5" thickBot="1">
      <c r="H25" s="1144"/>
      <c r="K25"/>
      <c r="L25"/>
      <c r="M25"/>
      <c r="N25"/>
      <c r="P25" s="945" t="s">
        <v>322</v>
      </c>
      <c r="Q25" s="608">
        <v>133109.50399999999</v>
      </c>
      <c r="R25" s="608">
        <v>39675.964999999997</v>
      </c>
      <c r="S25" s="732">
        <v>3.3549153498849997</v>
      </c>
    </row>
    <row r="26" spans="1:19">
      <c r="H26" s="1144"/>
      <c r="K26"/>
      <c r="L26"/>
      <c r="M26"/>
      <c r="N26"/>
      <c r="P26"/>
      <c r="Q26"/>
      <c r="R26"/>
      <c r="S26"/>
    </row>
    <row r="27" spans="1:19">
      <c r="A27" s="1234" t="s">
        <v>463</v>
      </c>
      <c r="H27" s="1144"/>
      <c r="K27"/>
      <c r="L27"/>
      <c r="M27"/>
      <c r="N27"/>
      <c r="P27"/>
      <c r="Q27"/>
      <c r="R27"/>
      <c r="S27"/>
    </row>
    <row r="28" spans="1:19">
      <c r="H28" s="1144"/>
      <c r="K28"/>
      <c r="L28"/>
      <c r="M28"/>
      <c r="N28"/>
      <c r="P28"/>
      <c r="Q28"/>
      <c r="R28"/>
      <c r="S28"/>
    </row>
    <row r="29" spans="1:19">
      <c r="H29" s="1144"/>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P41"/>
      <c r="Q41"/>
      <c r="R41"/>
      <c r="S41"/>
    </row>
    <row r="42" spans="1:19" ht="14.25" customHeight="1">
      <c r="A42"/>
      <c r="B42"/>
      <c r="C42"/>
      <c r="D42"/>
      <c r="E42"/>
      <c r="F42"/>
      <c r="G42"/>
      <c r="H42"/>
      <c r="I42"/>
      <c r="J42"/>
      <c r="P42"/>
      <c r="Q42"/>
      <c r="R42"/>
      <c r="S42"/>
    </row>
    <row r="43" spans="1:19">
      <c r="A43"/>
      <c r="B43"/>
      <c r="C43"/>
      <c r="D43"/>
      <c r="E43"/>
      <c r="F43"/>
      <c r="G43"/>
      <c r="H43"/>
      <c r="I43"/>
      <c r="J43"/>
      <c r="P43"/>
      <c r="Q43"/>
      <c r="R43"/>
      <c r="S43"/>
    </row>
    <row r="44" spans="1:19">
      <c r="A44"/>
      <c r="B44"/>
      <c r="C44"/>
      <c r="D44"/>
      <c r="E44"/>
      <c r="F44"/>
      <c r="G44"/>
      <c r="H44"/>
      <c r="I44"/>
      <c r="J44"/>
      <c r="P44"/>
      <c r="Q44"/>
      <c r="R44"/>
      <c r="S44"/>
    </row>
    <row r="45" spans="1:19">
      <c r="A45"/>
      <c r="B45"/>
      <c r="C45"/>
      <c r="D45"/>
      <c r="E45"/>
      <c r="F45"/>
      <c r="G45"/>
      <c r="H45"/>
      <c r="I45"/>
      <c r="J45"/>
      <c r="P45"/>
      <c r="Q45"/>
      <c r="R45"/>
      <c r="S45"/>
    </row>
    <row r="46" spans="1:19">
      <c r="A46"/>
      <c r="B46"/>
      <c r="C46"/>
      <c r="D46"/>
      <c r="E46"/>
      <c r="F46"/>
      <c r="G46"/>
      <c r="H46"/>
      <c r="I46"/>
      <c r="J46"/>
      <c r="P46"/>
      <c r="Q46"/>
      <c r="R46"/>
      <c r="S46"/>
    </row>
    <row r="47" spans="1:19">
      <c r="A47"/>
      <c r="B47"/>
      <c r="C47"/>
      <c r="D47"/>
      <c r="E47"/>
      <c r="F47"/>
      <c r="G47"/>
      <c r="H47"/>
      <c r="I47"/>
      <c r="J47"/>
      <c r="P47"/>
      <c r="Q47"/>
      <c r="R47"/>
      <c r="S47"/>
    </row>
    <row r="48" spans="1:19" ht="14.25" customHeight="1">
      <c r="A48"/>
      <c r="B48"/>
      <c r="C48"/>
      <c r="D48"/>
      <c r="E48"/>
      <c r="F48"/>
      <c r="G48"/>
      <c r="H48"/>
      <c r="I48"/>
      <c r="J48"/>
      <c r="P48"/>
      <c r="Q48"/>
      <c r="R48"/>
      <c r="S48"/>
    </row>
    <row r="49" spans="1:19">
      <c r="A49"/>
      <c r="B49"/>
      <c r="C49"/>
      <c r="D49"/>
      <c r="E49"/>
      <c r="F49"/>
      <c r="G49"/>
      <c r="H49"/>
      <c r="I49"/>
      <c r="J49"/>
      <c r="P49"/>
      <c r="Q49"/>
      <c r="R49"/>
      <c r="S49"/>
    </row>
    <row r="50" spans="1:19">
      <c r="A50"/>
      <c r="B50"/>
      <c r="C50"/>
      <c r="D50"/>
      <c r="E50"/>
      <c r="F50"/>
      <c r="G50"/>
      <c r="H50"/>
      <c r="I50"/>
      <c r="J50"/>
      <c r="P50"/>
      <c r="Q50"/>
      <c r="R50"/>
      <c r="S50"/>
    </row>
    <row r="51" spans="1:19">
      <c r="A51"/>
      <c r="B51"/>
      <c r="C51"/>
      <c r="D51"/>
      <c r="E51"/>
      <c r="F51"/>
      <c r="G51"/>
      <c r="H51"/>
      <c r="I51"/>
      <c r="J51"/>
      <c r="P51"/>
      <c r="Q51"/>
      <c r="R51"/>
      <c r="S51"/>
    </row>
    <row r="52" spans="1:19">
      <c r="A52"/>
      <c r="B52"/>
      <c r="C52"/>
      <c r="D52"/>
      <c r="E52"/>
      <c r="F52"/>
      <c r="G52"/>
      <c r="H52"/>
      <c r="I52"/>
      <c r="J52"/>
      <c r="P52"/>
      <c r="Q52"/>
      <c r="R52"/>
      <c r="S52"/>
    </row>
    <row r="53" spans="1:19">
      <c r="A53"/>
      <c r="B53"/>
      <c r="C53"/>
      <c r="D53"/>
      <c r="E53"/>
      <c r="F53"/>
      <c r="G53"/>
      <c r="H53"/>
      <c r="I53"/>
      <c r="J53"/>
      <c r="P53"/>
      <c r="Q53"/>
      <c r="R53"/>
      <c r="S53"/>
    </row>
    <row r="54" spans="1:19">
      <c r="A54"/>
      <c r="B54"/>
      <c r="C54"/>
      <c r="D54"/>
      <c r="E54"/>
      <c r="F54"/>
      <c r="G54"/>
      <c r="H54"/>
      <c r="I54"/>
      <c r="J54"/>
      <c r="P54"/>
      <c r="Q54"/>
      <c r="R54"/>
      <c r="S54"/>
    </row>
    <row r="55" spans="1:19">
      <c r="A55"/>
      <c r="B55"/>
      <c r="C55"/>
      <c r="D55"/>
      <c r="E55"/>
      <c r="F55"/>
      <c r="G55"/>
      <c r="H55"/>
      <c r="I55"/>
      <c r="J55"/>
      <c r="P55"/>
      <c r="Q55"/>
      <c r="R55"/>
      <c r="S55"/>
    </row>
    <row r="56" spans="1:19">
      <c r="A56"/>
      <c r="B56"/>
      <c r="C56"/>
      <c r="D56"/>
      <c r="E56"/>
      <c r="F56"/>
      <c r="G56"/>
      <c r="H56"/>
      <c r="I56"/>
      <c r="J56"/>
      <c r="P56"/>
      <c r="Q56"/>
      <c r="R56"/>
      <c r="S56"/>
    </row>
    <row r="57" spans="1:19">
      <c r="A57"/>
      <c r="B57"/>
      <c r="C57"/>
      <c r="D57"/>
      <c r="E57"/>
      <c r="F57"/>
      <c r="G57"/>
      <c r="H57"/>
      <c r="I57"/>
      <c r="J57"/>
      <c r="P57"/>
      <c r="Q57"/>
      <c r="R57"/>
      <c r="S57"/>
    </row>
    <row r="58" spans="1:19">
      <c r="A58"/>
      <c r="B58"/>
      <c r="C58"/>
      <c r="D58"/>
      <c r="E58"/>
      <c r="F58"/>
      <c r="G58"/>
      <c r="H58"/>
      <c r="I58"/>
      <c r="J58"/>
      <c r="P58"/>
      <c r="Q58"/>
      <c r="R58"/>
      <c r="S58"/>
    </row>
    <row r="59" spans="1:19">
      <c r="A59"/>
      <c r="B59"/>
      <c r="C59"/>
      <c r="D59"/>
      <c r="E59"/>
      <c r="F59"/>
      <c r="G59"/>
      <c r="H59"/>
      <c r="I59"/>
      <c r="J59"/>
      <c r="P59"/>
      <c r="Q59"/>
      <c r="R59"/>
      <c r="S59"/>
    </row>
    <row r="60" spans="1:19">
      <c r="A60"/>
      <c r="B60"/>
      <c r="C60"/>
      <c r="D60"/>
      <c r="E60"/>
      <c r="F60"/>
      <c r="G60"/>
      <c r="H60"/>
      <c r="I60"/>
      <c r="J60"/>
      <c r="P60"/>
      <c r="Q60"/>
      <c r="R60"/>
      <c r="S60"/>
    </row>
    <row r="61" spans="1:19">
      <c r="A61"/>
      <c r="B61"/>
      <c r="C61"/>
      <c r="D61"/>
      <c r="E61"/>
      <c r="F61"/>
      <c r="G61"/>
      <c r="H61"/>
      <c r="I61"/>
      <c r="J61"/>
      <c r="P61"/>
      <c r="Q61"/>
      <c r="R61"/>
      <c r="S61"/>
    </row>
    <row r="62" spans="1:19">
      <c r="A62"/>
      <c r="B62"/>
      <c r="C62"/>
      <c r="D62"/>
      <c r="E62"/>
      <c r="F62"/>
      <c r="G62"/>
      <c r="H62"/>
      <c r="I62"/>
      <c r="J62"/>
      <c r="P62"/>
      <c r="Q62"/>
      <c r="R62"/>
      <c r="S62"/>
    </row>
    <row r="63" spans="1:19">
      <c r="A63"/>
      <c r="B63"/>
      <c r="C63"/>
      <c r="D63"/>
      <c r="E63"/>
      <c r="F63"/>
      <c r="G63"/>
      <c r="H63"/>
      <c r="I63"/>
      <c r="J63"/>
      <c r="P63"/>
      <c r="Q63"/>
      <c r="R63"/>
      <c r="S63"/>
    </row>
    <row r="64" spans="1:19">
      <c r="A64"/>
      <c r="B64"/>
      <c r="C64"/>
      <c r="D64"/>
      <c r="E64"/>
      <c r="F64"/>
      <c r="G64"/>
      <c r="H64"/>
      <c r="I64"/>
      <c r="J64"/>
      <c r="P64"/>
      <c r="Q64"/>
      <c r="R64"/>
      <c r="S64"/>
    </row>
    <row r="65" spans="1:19">
      <c r="A65"/>
      <c r="B65"/>
      <c r="C65"/>
      <c r="D65"/>
      <c r="E65"/>
      <c r="F65"/>
      <c r="G65"/>
      <c r="H65"/>
      <c r="I65"/>
      <c r="J65"/>
      <c r="P65"/>
      <c r="Q65"/>
      <c r="R65"/>
      <c r="S65"/>
    </row>
    <row r="66" spans="1:19">
      <c r="A66"/>
      <c r="B66"/>
      <c r="C66"/>
      <c r="D66"/>
      <c r="E66"/>
      <c r="F66"/>
      <c r="G66"/>
      <c r="H66"/>
      <c r="I66"/>
      <c r="J66"/>
      <c r="P66"/>
      <c r="Q66"/>
      <c r="R66"/>
      <c r="S66"/>
    </row>
    <row r="67" spans="1:19">
      <c r="A67"/>
      <c r="B67"/>
      <c r="C67"/>
      <c r="D67"/>
      <c r="E67"/>
      <c r="F67"/>
      <c r="G67"/>
      <c r="H67"/>
      <c r="I67"/>
      <c r="J67"/>
    </row>
    <row r="68" spans="1:19">
      <c r="A68"/>
      <c r="B68"/>
      <c r="C68"/>
      <c r="D68"/>
      <c r="E68"/>
      <c r="F68"/>
      <c r="G68"/>
      <c r="H68"/>
      <c r="I68"/>
      <c r="J68"/>
    </row>
    <row r="69" spans="1:19">
      <c r="A69"/>
      <c r="B69"/>
      <c r="C69"/>
      <c r="D69"/>
      <c r="E69"/>
      <c r="F69"/>
      <c r="G69"/>
      <c r="H69"/>
      <c r="I69"/>
      <c r="J69"/>
    </row>
    <row r="70" spans="1:19">
      <c r="A70"/>
      <c r="B70"/>
      <c r="C70"/>
      <c r="D70"/>
      <c r="E70"/>
      <c r="F70"/>
      <c r="G70"/>
      <c r="H70"/>
      <c r="I70"/>
      <c r="J70"/>
    </row>
    <row r="71" spans="1:19">
      <c r="A71"/>
      <c r="B71"/>
      <c r="C71"/>
      <c r="D71"/>
      <c r="E71"/>
      <c r="F71"/>
      <c r="G71"/>
      <c r="H71"/>
      <c r="I71"/>
      <c r="J71"/>
    </row>
    <row r="72" spans="1:19">
      <c r="A72"/>
      <c r="B72"/>
      <c r="C72"/>
      <c r="D72"/>
      <c r="E72"/>
      <c r="F72"/>
      <c r="G72"/>
      <c r="H72"/>
      <c r="I72"/>
      <c r="J72"/>
    </row>
    <row r="73" spans="1:19">
      <c r="A73"/>
      <c r="B73"/>
      <c r="C73"/>
      <c r="D73"/>
      <c r="E73"/>
      <c r="F73"/>
      <c r="G73"/>
      <c r="H73"/>
      <c r="I73"/>
      <c r="J73"/>
    </row>
    <row r="74" spans="1:19">
      <c r="A74"/>
      <c r="B74"/>
      <c r="C74"/>
      <c r="D74"/>
      <c r="E74"/>
      <c r="F74"/>
      <c r="G74"/>
      <c r="H74"/>
      <c r="I74"/>
      <c r="J74"/>
    </row>
    <row r="75" spans="1:19">
      <c r="A75"/>
      <c r="B75"/>
      <c r="C75"/>
      <c r="D75"/>
      <c r="E75"/>
      <c r="F75"/>
      <c r="G75"/>
      <c r="H75"/>
      <c r="I75"/>
      <c r="J75"/>
    </row>
    <row r="76" spans="1:19">
      <c r="A76"/>
      <c r="B76"/>
      <c r="C76"/>
      <c r="D76"/>
      <c r="E76"/>
      <c r="F76"/>
      <c r="G76"/>
      <c r="H76"/>
      <c r="I76"/>
      <c r="J76"/>
    </row>
    <row r="77" spans="1:19">
      <c r="A77"/>
      <c r="B77"/>
      <c r="C77"/>
      <c r="D77"/>
      <c r="E77"/>
      <c r="F77"/>
      <c r="G77"/>
      <c r="H77"/>
      <c r="I77"/>
      <c r="J77"/>
    </row>
    <row r="78" spans="1:19">
      <c r="A78"/>
      <c r="B78"/>
      <c r="C78"/>
      <c r="D78"/>
      <c r="E78"/>
      <c r="F78"/>
      <c r="G78"/>
      <c r="H78"/>
      <c r="I78"/>
      <c r="J78"/>
    </row>
    <row r="79" spans="1:19">
      <c r="A79"/>
      <c r="B79"/>
      <c r="C79"/>
      <c r="D79"/>
      <c r="E79"/>
      <c r="F79"/>
      <c r="G79"/>
      <c r="H79"/>
      <c r="I79"/>
      <c r="J79"/>
    </row>
    <row r="80" spans="1:19">
      <c r="A80"/>
      <c r="B80"/>
      <c r="C80"/>
      <c r="D80"/>
      <c r="E80"/>
      <c r="F80"/>
      <c r="G80"/>
      <c r="H80"/>
      <c r="I80"/>
      <c r="J80"/>
    </row>
    <row r="81" spans="1:10">
      <c r="A81"/>
      <c r="B81"/>
      <c r="C81"/>
      <c r="D81"/>
      <c r="E81"/>
      <c r="F81"/>
      <c r="G81"/>
      <c r="H81"/>
      <c r="I81"/>
      <c r="J81"/>
    </row>
    <row r="82" spans="1:10">
      <c r="A82"/>
      <c r="B82"/>
      <c r="C82"/>
      <c r="D82"/>
      <c r="E82"/>
      <c r="F82"/>
      <c r="G82"/>
      <c r="H82"/>
      <c r="I82"/>
      <c r="J82"/>
    </row>
    <row r="83" spans="1:10">
      <c r="A83"/>
      <c r="B83"/>
      <c r="C83"/>
      <c r="D83"/>
      <c r="E83"/>
      <c r="F83"/>
      <c r="G83"/>
      <c r="H83"/>
      <c r="I83"/>
      <c r="J83"/>
    </row>
    <row r="84" spans="1:10">
      <c r="A84"/>
      <c r="B84"/>
      <c r="C84"/>
      <c r="D84"/>
      <c r="E84"/>
      <c r="F84"/>
      <c r="G84"/>
      <c r="H84"/>
      <c r="I84"/>
      <c r="J84"/>
    </row>
    <row r="85" spans="1:10">
      <c r="A85"/>
      <c r="B85"/>
      <c r="C85"/>
      <c r="D85"/>
      <c r="E85"/>
      <c r="F85"/>
      <c r="G85"/>
      <c r="H85"/>
      <c r="I85"/>
      <c r="J85"/>
    </row>
    <row r="86" spans="1:10">
      <c r="A86"/>
      <c r="B86"/>
      <c r="C86"/>
      <c r="D86"/>
      <c r="E86"/>
      <c r="F86"/>
      <c r="G86"/>
      <c r="H86"/>
      <c r="I86"/>
      <c r="J86"/>
    </row>
    <row r="87" spans="1:10">
      <c r="A87"/>
      <c r="B87"/>
      <c r="C87"/>
      <c r="D87"/>
      <c r="E87"/>
      <c r="F87"/>
      <c r="G87"/>
      <c r="H87"/>
      <c r="I87"/>
      <c r="J87"/>
    </row>
    <row r="88" spans="1:10">
      <c r="A88"/>
      <c r="B88"/>
      <c r="C88"/>
      <c r="D88"/>
      <c r="E88"/>
      <c r="F88"/>
      <c r="G88"/>
      <c r="H88"/>
      <c r="I88"/>
      <c r="J88"/>
    </row>
    <row r="89" spans="1:10">
      <c r="A89"/>
      <c r="B89"/>
      <c r="C89"/>
      <c r="D89"/>
      <c r="E89"/>
      <c r="F89"/>
      <c r="G89"/>
      <c r="H89"/>
      <c r="I89"/>
      <c r="J89"/>
    </row>
    <row r="90" spans="1:10">
      <c r="A90"/>
      <c r="B90"/>
      <c r="C90"/>
      <c r="D90"/>
      <c r="E90"/>
      <c r="F90"/>
      <c r="G90"/>
      <c r="H90"/>
      <c r="I90"/>
      <c r="J90"/>
    </row>
    <row r="91" spans="1:10">
      <c r="A91"/>
      <c r="B91"/>
      <c r="C91"/>
      <c r="D91"/>
      <c r="E91"/>
      <c r="F91"/>
      <c r="G91"/>
      <c r="H91"/>
      <c r="I91"/>
      <c r="J91"/>
    </row>
    <row r="92" spans="1:10">
      <c r="A92"/>
      <c r="B92"/>
      <c r="C92"/>
      <c r="D92"/>
      <c r="E92"/>
      <c r="F92"/>
      <c r="G92"/>
      <c r="H92"/>
      <c r="I92"/>
      <c r="J92"/>
    </row>
    <row r="93" spans="1:10">
      <c r="A93" s="106"/>
      <c r="B93" s="106"/>
      <c r="C93" s="106"/>
      <c r="D93" s="106"/>
      <c r="E93" s="106"/>
      <c r="F93" s="106"/>
      <c r="G93" s="106"/>
      <c r="H93" s="106"/>
      <c r="I93" s="106"/>
    </row>
    <row r="94" spans="1:10">
      <c r="A94" s="106"/>
      <c r="B94" s="106"/>
      <c r="C94" s="106"/>
      <c r="D94" s="106"/>
      <c r="E94" s="106"/>
      <c r="F94" s="106"/>
      <c r="G94" s="106"/>
      <c r="H94" s="106"/>
      <c r="I94" s="106"/>
    </row>
    <row r="95" spans="1:10">
      <c r="H95" s="1144"/>
    </row>
    <row r="96" spans="1:10">
      <c r="H96" s="1144"/>
    </row>
    <row r="97" spans="8:8">
      <c r="H97" s="1144"/>
    </row>
    <row r="98" spans="8:8">
      <c r="H98" s="1144"/>
    </row>
    <row r="99" spans="8:8">
      <c r="H99" s="1144"/>
    </row>
    <row r="100" spans="8:8">
      <c r="H100" s="1144"/>
    </row>
    <row r="101" spans="8:8">
      <c r="H101" s="1144"/>
    </row>
    <row r="102" spans="8:8">
      <c r="H102" s="1144"/>
    </row>
    <row r="103" spans="8:8">
      <c r="H103" s="1144"/>
    </row>
    <row r="104" spans="8:8">
      <c r="H104" s="1144"/>
    </row>
    <row r="105" spans="8:8">
      <c r="H105" s="1144"/>
    </row>
    <row r="106" spans="8:8">
      <c r="H106" s="1144"/>
    </row>
    <row r="107" spans="8:8">
      <c r="H107" s="1144"/>
    </row>
  </sheetData>
  <sortState ref="P7:S66">
    <sortCondition descending="1" ref="Q7:Q66"/>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1"/>
  <sheetViews>
    <sheetView topLeftCell="A12" zoomScaleNormal="100" workbookViewId="0">
      <selection activeCell="F30" sqref="F30"/>
    </sheetView>
  </sheetViews>
  <sheetFormatPr defaultRowHeight="12.75"/>
  <cols>
    <col min="1" max="1" width="16.85546875" style="1144" customWidth="1"/>
    <col min="2" max="2" width="12.28515625" style="1144" bestFit="1" customWidth="1"/>
    <col min="3" max="3" width="10.140625" style="1144" customWidth="1"/>
    <col min="4" max="4" width="9.140625" style="1144"/>
    <col min="5" max="5" width="6" style="1144" customWidth="1"/>
    <col min="6" max="6" width="16.7109375" style="1144" customWidth="1"/>
    <col min="7" max="7" width="11.28515625" style="1144" customWidth="1"/>
    <col min="8" max="8" width="10.42578125" style="1144" customWidth="1"/>
    <col min="9" max="9" width="9.140625" style="1144"/>
    <col min="10" max="10" width="3.5703125" style="1144" customWidth="1"/>
    <col min="11" max="11" width="18" style="1144" customWidth="1"/>
    <col min="12" max="12" width="11.7109375" style="1144" customWidth="1"/>
    <col min="13" max="13" width="12.28515625" style="1144" customWidth="1"/>
    <col min="14" max="14" width="10.42578125" style="1144" customWidth="1"/>
    <col min="15" max="15" width="3.85546875" style="1144" customWidth="1"/>
    <col min="16" max="16" width="22.5703125" style="1144" customWidth="1"/>
    <col min="17" max="17" width="11.28515625" style="1144" customWidth="1"/>
    <col min="18" max="18" width="10.28515625" style="1144" customWidth="1"/>
    <col min="19" max="19" width="10" style="1144" customWidth="1"/>
    <col min="20" max="255" width="9.140625" style="1144"/>
    <col min="256" max="256" width="4" style="1144" customWidth="1"/>
    <col min="257" max="257" width="15.140625" style="1144" customWidth="1"/>
    <col min="258" max="258" width="13.85546875" style="1144" customWidth="1"/>
    <col min="259" max="259" width="10.140625" style="1144" customWidth="1"/>
    <col min="260" max="260" width="9.140625" style="1144"/>
    <col min="261" max="261" width="3.42578125" style="1144" customWidth="1"/>
    <col min="262" max="262" width="19.5703125" style="1144" customWidth="1"/>
    <col min="263" max="263" width="12.28515625" style="1144" customWidth="1"/>
    <col min="264" max="264" width="10.42578125" style="1144" customWidth="1"/>
    <col min="265" max="265" width="9.140625" style="1144"/>
    <col min="266" max="266" width="3.5703125" style="1144" customWidth="1"/>
    <col min="267" max="267" width="16.42578125" style="1144" customWidth="1"/>
    <col min="268" max="268" width="11.7109375" style="1144" customWidth="1"/>
    <col min="269" max="269" width="10.140625" style="1144" customWidth="1"/>
    <col min="270" max="270" width="15.85546875" style="1144" customWidth="1"/>
    <col min="271" max="271" width="3.85546875" style="1144" customWidth="1"/>
    <col min="272" max="272" width="16.42578125" style="1144" customWidth="1"/>
    <col min="273" max="273" width="11.28515625" style="1144" customWidth="1"/>
    <col min="274" max="274" width="10.28515625" style="1144" customWidth="1"/>
    <col min="275" max="275" width="10" style="1144" customWidth="1"/>
    <col min="276" max="511" width="9.140625" style="1144"/>
    <col min="512" max="512" width="4" style="1144" customWidth="1"/>
    <col min="513" max="513" width="15.140625" style="1144" customWidth="1"/>
    <col min="514" max="514" width="13.85546875" style="1144" customWidth="1"/>
    <col min="515" max="515" width="10.140625" style="1144" customWidth="1"/>
    <col min="516" max="516" width="9.140625" style="1144"/>
    <col min="517" max="517" width="3.42578125" style="1144" customWidth="1"/>
    <col min="518" max="518" width="19.5703125" style="1144" customWidth="1"/>
    <col min="519" max="519" width="12.28515625" style="1144" customWidth="1"/>
    <col min="520" max="520" width="10.42578125" style="1144" customWidth="1"/>
    <col min="521" max="521" width="9.140625" style="1144"/>
    <col min="522" max="522" width="3.5703125" style="1144" customWidth="1"/>
    <col min="523" max="523" width="16.42578125" style="1144" customWidth="1"/>
    <col min="524" max="524" width="11.7109375" style="1144" customWidth="1"/>
    <col min="525" max="525" width="10.140625" style="1144" customWidth="1"/>
    <col min="526" max="526" width="15.85546875" style="1144" customWidth="1"/>
    <col min="527" max="527" width="3.85546875" style="1144" customWidth="1"/>
    <col min="528" max="528" width="16.42578125" style="1144" customWidth="1"/>
    <col min="529" max="529" width="11.28515625" style="1144" customWidth="1"/>
    <col min="530" max="530" width="10.28515625" style="1144" customWidth="1"/>
    <col min="531" max="531" width="10" style="1144" customWidth="1"/>
    <col min="532" max="767" width="9.140625" style="1144"/>
    <col min="768" max="768" width="4" style="1144" customWidth="1"/>
    <col min="769" max="769" width="15.140625" style="1144" customWidth="1"/>
    <col min="770" max="770" width="13.85546875" style="1144" customWidth="1"/>
    <col min="771" max="771" width="10.140625" style="1144" customWidth="1"/>
    <col min="772" max="772" width="9.140625" style="1144"/>
    <col min="773" max="773" width="3.42578125" style="1144" customWidth="1"/>
    <col min="774" max="774" width="19.5703125" style="1144" customWidth="1"/>
    <col min="775" max="775" width="12.28515625" style="1144" customWidth="1"/>
    <col min="776" max="776" width="10.42578125" style="1144" customWidth="1"/>
    <col min="777" max="777" width="9.140625" style="1144"/>
    <col min="778" max="778" width="3.5703125" style="1144" customWidth="1"/>
    <col min="779" max="779" width="16.42578125" style="1144" customWidth="1"/>
    <col min="780" max="780" width="11.7109375" style="1144" customWidth="1"/>
    <col min="781" max="781" width="10.140625" style="1144" customWidth="1"/>
    <col min="782" max="782" width="15.85546875" style="1144" customWidth="1"/>
    <col min="783" max="783" width="3.85546875" style="1144" customWidth="1"/>
    <col min="784" max="784" width="16.42578125" style="1144" customWidth="1"/>
    <col min="785" max="785" width="11.28515625" style="1144" customWidth="1"/>
    <col min="786" max="786" width="10.28515625" style="1144" customWidth="1"/>
    <col min="787" max="787" width="10" style="1144" customWidth="1"/>
    <col min="788" max="1023" width="9.140625" style="1144"/>
    <col min="1024" max="1024" width="4" style="1144" customWidth="1"/>
    <col min="1025" max="1025" width="15.140625" style="1144" customWidth="1"/>
    <col min="1026" max="1026" width="13.85546875" style="1144" customWidth="1"/>
    <col min="1027" max="1027" width="10.140625" style="1144" customWidth="1"/>
    <col min="1028" max="1028" width="9.140625" style="1144"/>
    <col min="1029" max="1029" width="3.42578125" style="1144" customWidth="1"/>
    <col min="1030" max="1030" width="19.5703125" style="1144" customWidth="1"/>
    <col min="1031" max="1031" width="12.28515625" style="1144" customWidth="1"/>
    <col min="1032" max="1032" width="10.42578125" style="1144" customWidth="1"/>
    <col min="1033" max="1033" width="9.140625" style="1144"/>
    <col min="1034" max="1034" width="3.5703125" style="1144" customWidth="1"/>
    <col min="1035" max="1035" width="16.42578125" style="1144" customWidth="1"/>
    <col min="1036" max="1036" width="11.7109375" style="1144" customWidth="1"/>
    <col min="1037" max="1037" width="10.140625" style="1144" customWidth="1"/>
    <col min="1038" max="1038" width="15.85546875" style="1144" customWidth="1"/>
    <col min="1039" max="1039" width="3.85546875" style="1144" customWidth="1"/>
    <col min="1040" max="1040" width="16.42578125" style="1144" customWidth="1"/>
    <col min="1041" max="1041" width="11.28515625" style="1144" customWidth="1"/>
    <col min="1042" max="1042" width="10.28515625" style="1144" customWidth="1"/>
    <col min="1043" max="1043" width="10" style="1144" customWidth="1"/>
    <col min="1044" max="1279" width="9.140625" style="1144"/>
    <col min="1280" max="1280" width="4" style="1144" customWidth="1"/>
    <col min="1281" max="1281" width="15.140625" style="1144" customWidth="1"/>
    <col min="1282" max="1282" width="13.85546875" style="1144" customWidth="1"/>
    <col min="1283" max="1283" width="10.140625" style="1144" customWidth="1"/>
    <col min="1284" max="1284" width="9.140625" style="1144"/>
    <col min="1285" max="1285" width="3.42578125" style="1144" customWidth="1"/>
    <col min="1286" max="1286" width="19.5703125" style="1144" customWidth="1"/>
    <col min="1287" max="1287" width="12.28515625" style="1144" customWidth="1"/>
    <col min="1288" max="1288" width="10.42578125" style="1144" customWidth="1"/>
    <col min="1289" max="1289" width="9.140625" style="1144"/>
    <col min="1290" max="1290" width="3.5703125" style="1144" customWidth="1"/>
    <col min="1291" max="1291" width="16.42578125" style="1144" customWidth="1"/>
    <col min="1292" max="1292" width="11.7109375" style="1144" customWidth="1"/>
    <col min="1293" max="1293" width="10.140625" style="1144" customWidth="1"/>
    <col min="1294" max="1294" width="15.85546875" style="1144" customWidth="1"/>
    <col min="1295" max="1295" width="3.85546875" style="1144" customWidth="1"/>
    <col min="1296" max="1296" width="16.42578125" style="1144" customWidth="1"/>
    <col min="1297" max="1297" width="11.28515625" style="1144" customWidth="1"/>
    <col min="1298" max="1298" width="10.28515625" style="1144" customWidth="1"/>
    <col min="1299" max="1299" width="10" style="1144" customWidth="1"/>
    <col min="1300" max="1535" width="9.140625" style="1144"/>
    <col min="1536" max="1536" width="4" style="1144" customWidth="1"/>
    <col min="1537" max="1537" width="15.140625" style="1144" customWidth="1"/>
    <col min="1538" max="1538" width="13.85546875" style="1144" customWidth="1"/>
    <col min="1539" max="1539" width="10.140625" style="1144" customWidth="1"/>
    <col min="1540" max="1540" width="9.140625" style="1144"/>
    <col min="1541" max="1541" width="3.42578125" style="1144" customWidth="1"/>
    <col min="1542" max="1542" width="19.5703125" style="1144" customWidth="1"/>
    <col min="1543" max="1543" width="12.28515625" style="1144" customWidth="1"/>
    <col min="1544" max="1544" width="10.42578125" style="1144" customWidth="1"/>
    <col min="1545" max="1545" width="9.140625" style="1144"/>
    <col min="1546" max="1546" width="3.5703125" style="1144" customWidth="1"/>
    <col min="1547" max="1547" width="16.42578125" style="1144" customWidth="1"/>
    <col min="1548" max="1548" width="11.7109375" style="1144" customWidth="1"/>
    <col min="1549" max="1549" width="10.140625" style="1144" customWidth="1"/>
    <col min="1550" max="1550" width="15.85546875" style="1144" customWidth="1"/>
    <col min="1551" max="1551" width="3.85546875" style="1144" customWidth="1"/>
    <col min="1552" max="1552" width="16.42578125" style="1144" customWidth="1"/>
    <col min="1553" max="1553" width="11.28515625" style="1144" customWidth="1"/>
    <col min="1554" max="1554" width="10.28515625" style="1144" customWidth="1"/>
    <col min="1555" max="1555" width="10" style="1144" customWidth="1"/>
    <col min="1556" max="1791" width="9.140625" style="1144"/>
    <col min="1792" max="1792" width="4" style="1144" customWidth="1"/>
    <col min="1793" max="1793" width="15.140625" style="1144" customWidth="1"/>
    <col min="1794" max="1794" width="13.85546875" style="1144" customWidth="1"/>
    <col min="1795" max="1795" width="10.140625" style="1144" customWidth="1"/>
    <col min="1796" max="1796" width="9.140625" style="1144"/>
    <col min="1797" max="1797" width="3.42578125" style="1144" customWidth="1"/>
    <col min="1798" max="1798" width="19.5703125" style="1144" customWidth="1"/>
    <col min="1799" max="1799" width="12.28515625" style="1144" customWidth="1"/>
    <col min="1800" max="1800" width="10.42578125" style="1144" customWidth="1"/>
    <col min="1801" max="1801" width="9.140625" style="1144"/>
    <col min="1802" max="1802" width="3.5703125" style="1144" customWidth="1"/>
    <col min="1803" max="1803" width="16.42578125" style="1144" customWidth="1"/>
    <col min="1804" max="1804" width="11.7109375" style="1144" customWidth="1"/>
    <col min="1805" max="1805" width="10.140625" style="1144" customWidth="1"/>
    <col min="1806" max="1806" width="15.85546875" style="1144" customWidth="1"/>
    <col min="1807" max="1807" width="3.85546875" style="1144" customWidth="1"/>
    <col min="1808" max="1808" width="16.42578125" style="1144" customWidth="1"/>
    <col min="1809" max="1809" width="11.28515625" style="1144" customWidth="1"/>
    <col min="1810" max="1810" width="10.28515625" style="1144" customWidth="1"/>
    <col min="1811" max="1811" width="10" style="1144" customWidth="1"/>
    <col min="1812" max="2047" width="9.140625" style="1144"/>
    <col min="2048" max="2048" width="4" style="1144" customWidth="1"/>
    <col min="2049" max="2049" width="15.140625" style="1144" customWidth="1"/>
    <col min="2050" max="2050" width="13.85546875" style="1144" customWidth="1"/>
    <col min="2051" max="2051" width="10.140625" style="1144" customWidth="1"/>
    <col min="2052" max="2052" width="9.140625" style="1144"/>
    <col min="2053" max="2053" width="3.42578125" style="1144" customWidth="1"/>
    <col min="2054" max="2054" width="19.5703125" style="1144" customWidth="1"/>
    <col min="2055" max="2055" width="12.28515625" style="1144" customWidth="1"/>
    <col min="2056" max="2056" width="10.42578125" style="1144" customWidth="1"/>
    <col min="2057" max="2057" width="9.140625" style="1144"/>
    <col min="2058" max="2058" width="3.5703125" style="1144" customWidth="1"/>
    <col min="2059" max="2059" width="16.42578125" style="1144" customWidth="1"/>
    <col min="2060" max="2060" width="11.7109375" style="1144" customWidth="1"/>
    <col min="2061" max="2061" width="10.140625" style="1144" customWidth="1"/>
    <col min="2062" max="2062" width="15.85546875" style="1144" customWidth="1"/>
    <col min="2063" max="2063" width="3.85546875" style="1144" customWidth="1"/>
    <col min="2064" max="2064" width="16.42578125" style="1144" customWidth="1"/>
    <col min="2065" max="2065" width="11.28515625" style="1144" customWidth="1"/>
    <col min="2066" max="2066" width="10.28515625" style="1144" customWidth="1"/>
    <col min="2067" max="2067" width="10" style="1144" customWidth="1"/>
    <col min="2068" max="2303" width="9.140625" style="1144"/>
    <col min="2304" max="2304" width="4" style="1144" customWidth="1"/>
    <col min="2305" max="2305" width="15.140625" style="1144" customWidth="1"/>
    <col min="2306" max="2306" width="13.85546875" style="1144" customWidth="1"/>
    <col min="2307" max="2307" width="10.140625" style="1144" customWidth="1"/>
    <col min="2308" max="2308" width="9.140625" style="1144"/>
    <col min="2309" max="2309" width="3.42578125" style="1144" customWidth="1"/>
    <col min="2310" max="2310" width="19.5703125" style="1144" customWidth="1"/>
    <col min="2311" max="2311" width="12.28515625" style="1144" customWidth="1"/>
    <col min="2312" max="2312" width="10.42578125" style="1144" customWidth="1"/>
    <col min="2313" max="2313" width="9.140625" style="1144"/>
    <col min="2314" max="2314" width="3.5703125" style="1144" customWidth="1"/>
    <col min="2315" max="2315" width="16.42578125" style="1144" customWidth="1"/>
    <col min="2316" max="2316" width="11.7109375" style="1144" customWidth="1"/>
    <col min="2317" max="2317" width="10.140625" style="1144" customWidth="1"/>
    <col min="2318" max="2318" width="15.85546875" style="1144" customWidth="1"/>
    <col min="2319" max="2319" width="3.85546875" style="1144" customWidth="1"/>
    <col min="2320" max="2320" width="16.42578125" style="1144" customWidth="1"/>
    <col min="2321" max="2321" width="11.28515625" style="1144" customWidth="1"/>
    <col min="2322" max="2322" width="10.28515625" style="1144" customWidth="1"/>
    <col min="2323" max="2323" width="10" style="1144" customWidth="1"/>
    <col min="2324" max="2559" width="9.140625" style="1144"/>
    <col min="2560" max="2560" width="4" style="1144" customWidth="1"/>
    <col min="2561" max="2561" width="15.140625" style="1144" customWidth="1"/>
    <col min="2562" max="2562" width="13.85546875" style="1144" customWidth="1"/>
    <col min="2563" max="2563" width="10.140625" style="1144" customWidth="1"/>
    <col min="2564" max="2564" width="9.140625" style="1144"/>
    <col min="2565" max="2565" width="3.42578125" style="1144" customWidth="1"/>
    <col min="2566" max="2566" width="19.5703125" style="1144" customWidth="1"/>
    <col min="2567" max="2567" width="12.28515625" style="1144" customWidth="1"/>
    <col min="2568" max="2568" width="10.42578125" style="1144" customWidth="1"/>
    <col min="2569" max="2569" width="9.140625" style="1144"/>
    <col min="2570" max="2570" width="3.5703125" style="1144" customWidth="1"/>
    <col min="2571" max="2571" width="16.42578125" style="1144" customWidth="1"/>
    <col min="2572" max="2572" width="11.7109375" style="1144" customWidth="1"/>
    <col min="2573" max="2573" width="10.140625" style="1144" customWidth="1"/>
    <col min="2574" max="2574" width="15.85546875" style="1144" customWidth="1"/>
    <col min="2575" max="2575" width="3.85546875" style="1144" customWidth="1"/>
    <col min="2576" max="2576" width="16.42578125" style="1144" customWidth="1"/>
    <col min="2577" max="2577" width="11.28515625" style="1144" customWidth="1"/>
    <col min="2578" max="2578" width="10.28515625" style="1144" customWidth="1"/>
    <col min="2579" max="2579" width="10" style="1144" customWidth="1"/>
    <col min="2580" max="2815" width="9.140625" style="1144"/>
    <col min="2816" max="2816" width="4" style="1144" customWidth="1"/>
    <col min="2817" max="2817" width="15.140625" style="1144" customWidth="1"/>
    <col min="2818" max="2818" width="13.85546875" style="1144" customWidth="1"/>
    <col min="2819" max="2819" width="10.140625" style="1144" customWidth="1"/>
    <col min="2820" max="2820" width="9.140625" style="1144"/>
    <col min="2821" max="2821" width="3.42578125" style="1144" customWidth="1"/>
    <col min="2822" max="2822" width="19.5703125" style="1144" customWidth="1"/>
    <col min="2823" max="2823" width="12.28515625" style="1144" customWidth="1"/>
    <col min="2824" max="2824" width="10.42578125" style="1144" customWidth="1"/>
    <col min="2825" max="2825" width="9.140625" style="1144"/>
    <col min="2826" max="2826" width="3.5703125" style="1144" customWidth="1"/>
    <col min="2827" max="2827" width="16.42578125" style="1144" customWidth="1"/>
    <col min="2828" max="2828" width="11.7109375" style="1144" customWidth="1"/>
    <col min="2829" max="2829" width="10.140625" style="1144" customWidth="1"/>
    <col min="2830" max="2830" width="15.85546875" style="1144" customWidth="1"/>
    <col min="2831" max="2831" width="3.85546875" style="1144" customWidth="1"/>
    <col min="2832" max="2832" width="16.42578125" style="1144" customWidth="1"/>
    <col min="2833" max="2833" width="11.28515625" style="1144" customWidth="1"/>
    <col min="2834" max="2834" width="10.28515625" style="1144" customWidth="1"/>
    <col min="2835" max="2835" width="10" style="1144" customWidth="1"/>
    <col min="2836" max="3071" width="9.140625" style="1144"/>
    <col min="3072" max="3072" width="4" style="1144" customWidth="1"/>
    <col min="3073" max="3073" width="15.140625" style="1144" customWidth="1"/>
    <col min="3074" max="3074" width="13.85546875" style="1144" customWidth="1"/>
    <col min="3075" max="3075" width="10.140625" style="1144" customWidth="1"/>
    <col min="3076" max="3076" width="9.140625" style="1144"/>
    <col min="3077" max="3077" width="3.42578125" style="1144" customWidth="1"/>
    <col min="3078" max="3078" width="19.5703125" style="1144" customWidth="1"/>
    <col min="3079" max="3079" width="12.28515625" style="1144" customWidth="1"/>
    <col min="3080" max="3080" width="10.42578125" style="1144" customWidth="1"/>
    <col min="3081" max="3081" width="9.140625" style="1144"/>
    <col min="3082" max="3082" width="3.5703125" style="1144" customWidth="1"/>
    <col min="3083" max="3083" width="16.42578125" style="1144" customWidth="1"/>
    <col min="3084" max="3084" width="11.7109375" style="1144" customWidth="1"/>
    <col min="3085" max="3085" width="10.140625" style="1144" customWidth="1"/>
    <col min="3086" max="3086" width="15.85546875" style="1144" customWidth="1"/>
    <col min="3087" max="3087" width="3.85546875" style="1144" customWidth="1"/>
    <col min="3088" max="3088" width="16.42578125" style="1144" customWidth="1"/>
    <col min="3089" max="3089" width="11.28515625" style="1144" customWidth="1"/>
    <col min="3090" max="3090" width="10.28515625" style="1144" customWidth="1"/>
    <col min="3091" max="3091" width="10" style="1144" customWidth="1"/>
    <col min="3092" max="3327" width="9.140625" style="1144"/>
    <col min="3328" max="3328" width="4" style="1144" customWidth="1"/>
    <col min="3329" max="3329" width="15.140625" style="1144" customWidth="1"/>
    <col min="3330" max="3330" width="13.85546875" style="1144" customWidth="1"/>
    <col min="3331" max="3331" width="10.140625" style="1144" customWidth="1"/>
    <col min="3332" max="3332" width="9.140625" style="1144"/>
    <col min="3333" max="3333" width="3.42578125" style="1144" customWidth="1"/>
    <col min="3334" max="3334" width="19.5703125" style="1144" customWidth="1"/>
    <col min="3335" max="3335" width="12.28515625" style="1144" customWidth="1"/>
    <col min="3336" max="3336" width="10.42578125" style="1144" customWidth="1"/>
    <col min="3337" max="3337" width="9.140625" style="1144"/>
    <col min="3338" max="3338" width="3.5703125" style="1144" customWidth="1"/>
    <col min="3339" max="3339" width="16.42578125" style="1144" customWidth="1"/>
    <col min="3340" max="3340" width="11.7109375" style="1144" customWidth="1"/>
    <col min="3341" max="3341" width="10.140625" style="1144" customWidth="1"/>
    <col min="3342" max="3342" width="15.85546875" style="1144" customWidth="1"/>
    <col min="3343" max="3343" width="3.85546875" style="1144" customWidth="1"/>
    <col min="3344" max="3344" width="16.42578125" style="1144" customWidth="1"/>
    <col min="3345" max="3345" width="11.28515625" style="1144" customWidth="1"/>
    <col min="3346" max="3346" width="10.28515625" style="1144" customWidth="1"/>
    <col min="3347" max="3347" width="10" style="1144" customWidth="1"/>
    <col min="3348" max="3583" width="9.140625" style="1144"/>
    <col min="3584" max="3584" width="4" style="1144" customWidth="1"/>
    <col min="3585" max="3585" width="15.140625" style="1144" customWidth="1"/>
    <col min="3586" max="3586" width="13.85546875" style="1144" customWidth="1"/>
    <col min="3587" max="3587" width="10.140625" style="1144" customWidth="1"/>
    <col min="3588" max="3588" width="9.140625" style="1144"/>
    <col min="3589" max="3589" width="3.42578125" style="1144" customWidth="1"/>
    <col min="3590" max="3590" width="19.5703125" style="1144" customWidth="1"/>
    <col min="3591" max="3591" width="12.28515625" style="1144" customWidth="1"/>
    <col min="3592" max="3592" width="10.42578125" style="1144" customWidth="1"/>
    <col min="3593" max="3593" width="9.140625" style="1144"/>
    <col min="3594" max="3594" width="3.5703125" style="1144" customWidth="1"/>
    <col min="3595" max="3595" width="16.42578125" style="1144" customWidth="1"/>
    <col min="3596" max="3596" width="11.7109375" style="1144" customWidth="1"/>
    <col min="3597" max="3597" width="10.140625" style="1144" customWidth="1"/>
    <col min="3598" max="3598" width="15.85546875" style="1144" customWidth="1"/>
    <col min="3599" max="3599" width="3.85546875" style="1144" customWidth="1"/>
    <col min="3600" max="3600" width="16.42578125" style="1144" customWidth="1"/>
    <col min="3601" max="3601" width="11.28515625" style="1144" customWidth="1"/>
    <col min="3602" max="3602" width="10.28515625" style="1144" customWidth="1"/>
    <col min="3603" max="3603" width="10" style="1144" customWidth="1"/>
    <col min="3604" max="3839" width="9.140625" style="1144"/>
    <col min="3840" max="3840" width="4" style="1144" customWidth="1"/>
    <col min="3841" max="3841" width="15.140625" style="1144" customWidth="1"/>
    <col min="3842" max="3842" width="13.85546875" style="1144" customWidth="1"/>
    <col min="3843" max="3843" width="10.140625" style="1144" customWidth="1"/>
    <col min="3844" max="3844" width="9.140625" style="1144"/>
    <col min="3845" max="3845" width="3.42578125" style="1144" customWidth="1"/>
    <col min="3846" max="3846" width="19.5703125" style="1144" customWidth="1"/>
    <col min="3847" max="3847" width="12.28515625" style="1144" customWidth="1"/>
    <col min="3848" max="3848" width="10.42578125" style="1144" customWidth="1"/>
    <col min="3849" max="3849" width="9.140625" style="1144"/>
    <col min="3850" max="3850" width="3.5703125" style="1144" customWidth="1"/>
    <col min="3851" max="3851" width="16.42578125" style="1144" customWidth="1"/>
    <col min="3852" max="3852" width="11.7109375" style="1144" customWidth="1"/>
    <col min="3853" max="3853" width="10.140625" style="1144" customWidth="1"/>
    <col min="3854" max="3854" width="15.85546875" style="1144" customWidth="1"/>
    <col min="3855" max="3855" width="3.85546875" style="1144" customWidth="1"/>
    <col min="3856" max="3856" width="16.42578125" style="1144" customWidth="1"/>
    <col min="3857" max="3857" width="11.28515625" style="1144" customWidth="1"/>
    <col min="3858" max="3858" width="10.28515625" style="1144" customWidth="1"/>
    <col min="3859" max="3859" width="10" style="1144" customWidth="1"/>
    <col min="3860" max="4095" width="9.140625" style="1144"/>
    <col min="4096" max="4096" width="4" style="1144" customWidth="1"/>
    <col min="4097" max="4097" width="15.140625" style="1144" customWidth="1"/>
    <col min="4098" max="4098" width="13.85546875" style="1144" customWidth="1"/>
    <col min="4099" max="4099" width="10.140625" style="1144" customWidth="1"/>
    <col min="4100" max="4100" width="9.140625" style="1144"/>
    <col min="4101" max="4101" width="3.42578125" style="1144" customWidth="1"/>
    <col min="4102" max="4102" width="19.5703125" style="1144" customWidth="1"/>
    <col min="4103" max="4103" width="12.28515625" style="1144" customWidth="1"/>
    <col min="4104" max="4104" width="10.42578125" style="1144" customWidth="1"/>
    <col min="4105" max="4105" width="9.140625" style="1144"/>
    <col min="4106" max="4106" width="3.5703125" style="1144" customWidth="1"/>
    <col min="4107" max="4107" width="16.42578125" style="1144" customWidth="1"/>
    <col min="4108" max="4108" width="11.7109375" style="1144" customWidth="1"/>
    <col min="4109" max="4109" width="10.140625" style="1144" customWidth="1"/>
    <col min="4110" max="4110" width="15.85546875" style="1144" customWidth="1"/>
    <col min="4111" max="4111" width="3.85546875" style="1144" customWidth="1"/>
    <col min="4112" max="4112" width="16.42578125" style="1144" customWidth="1"/>
    <col min="4113" max="4113" width="11.28515625" style="1144" customWidth="1"/>
    <col min="4114" max="4114" width="10.28515625" style="1144" customWidth="1"/>
    <col min="4115" max="4115" width="10" style="1144" customWidth="1"/>
    <col min="4116" max="4351" width="9.140625" style="1144"/>
    <col min="4352" max="4352" width="4" style="1144" customWidth="1"/>
    <col min="4353" max="4353" width="15.140625" style="1144" customWidth="1"/>
    <col min="4354" max="4354" width="13.85546875" style="1144" customWidth="1"/>
    <col min="4355" max="4355" width="10.140625" style="1144" customWidth="1"/>
    <col min="4356" max="4356" width="9.140625" style="1144"/>
    <col min="4357" max="4357" width="3.42578125" style="1144" customWidth="1"/>
    <col min="4358" max="4358" width="19.5703125" style="1144" customWidth="1"/>
    <col min="4359" max="4359" width="12.28515625" style="1144" customWidth="1"/>
    <col min="4360" max="4360" width="10.42578125" style="1144" customWidth="1"/>
    <col min="4361" max="4361" width="9.140625" style="1144"/>
    <col min="4362" max="4362" width="3.5703125" style="1144" customWidth="1"/>
    <col min="4363" max="4363" width="16.42578125" style="1144" customWidth="1"/>
    <col min="4364" max="4364" width="11.7109375" style="1144" customWidth="1"/>
    <col min="4365" max="4365" width="10.140625" style="1144" customWidth="1"/>
    <col min="4366" max="4366" width="15.85546875" style="1144" customWidth="1"/>
    <col min="4367" max="4367" width="3.85546875" style="1144" customWidth="1"/>
    <col min="4368" max="4368" width="16.42578125" style="1144" customWidth="1"/>
    <col min="4369" max="4369" width="11.28515625" style="1144" customWidth="1"/>
    <col min="4370" max="4370" width="10.28515625" style="1144" customWidth="1"/>
    <col min="4371" max="4371" width="10" style="1144" customWidth="1"/>
    <col min="4372" max="4607" width="9.140625" style="1144"/>
    <col min="4608" max="4608" width="4" style="1144" customWidth="1"/>
    <col min="4609" max="4609" width="15.140625" style="1144" customWidth="1"/>
    <col min="4610" max="4610" width="13.85546875" style="1144" customWidth="1"/>
    <col min="4611" max="4611" width="10.140625" style="1144" customWidth="1"/>
    <col min="4612" max="4612" width="9.140625" style="1144"/>
    <col min="4613" max="4613" width="3.42578125" style="1144" customWidth="1"/>
    <col min="4614" max="4614" width="19.5703125" style="1144" customWidth="1"/>
    <col min="4615" max="4615" width="12.28515625" style="1144" customWidth="1"/>
    <col min="4616" max="4616" width="10.42578125" style="1144" customWidth="1"/>
    <col min="4617" max="4617" width="9.140625" style="1144"/>
    <col min="4618" max="4618" width="3.5703125" style="1144" customWidth="1"/>
    <col min="4619" max="4619" width="16.42578125" style="1144" customWidth="1"/>
    <col min="4620" max="4620" width="11.7109375" style="1144" customWidth="1"/>
    <col min="4621" max="4621" width="10.140625" style="1144" customWidth="1"/>
    <col min="4622" max="4622" width="15.85546875" style="1144" customWidth="1"/>
    <col min="4623" max="4623" width="3.85546875" style="1144" customWidth="1"/>
    <col min="4624" max="4624" width="16.42578125" style="1144" customWidth="1"/>
    <col min="4625" max="4625" width="11.28515625" style="1144" customWidth="1"/>
    <col min="4626" max="4626" width="10.28515625" style="1144" customWidth="1"/>
    <col min="4627" max="4627" width="10" style="1144" customWidth="1"/>
    <col min="4628" max="4863" width="9.140625" style="1144"/>
    <col min="4864" max="4864" width="4" style="1144" customWidth="1"/>
    <col min="4865" max="4865" width="15.140625" style="1144" customWidth="1"/>
    <col min="4866" max="4866" width="13.85546875" style="1144" customWidth="1"/>
    <col min="4867" max="4867" width="10.140625" style="1144" customWidth="1"/>
    <col min="4868" max="4868" width="9.140625" style="1144"/>
    <col min="4869" max="4869" width="3.42578125" style="1144" customWidth="1"/>
    <col min="4870" max="4870" width="19.5703125" style="1144" customWidth="1"/>
    <col min="4871" max="4871" width="12.28515625" style="1144" customWidth="1"/>
    <col min="4872" max="4872" width="10.42578125" style="1144" customWidth="1"/>
    <col min="4873" max="4873" width="9.140625" style="1144"/>
    <col min="4874" max="4874" width="3.5703125" style="1144" customWidth="1"/>
    <col min="4875" max="4875" width="16.42578125" style="1144" customWidth="1"/>
    <col min="4876" max="4876" width="11.7109375" style="1144" customWidth="1"/>
    <col min="4877" max="4877" width="10.140625" style="1144" customWidth="1"/>
    <col min="4878" max="4878" width="15.85546875" style="1144" customWidth="1"/>
    <col min="4879" max="4879" width="3.85546875" style="1144" customWidth="1"/>
    <col min="4880" max="4880" width="16.42578125" style="1144" customWidth="1"/>
    <col min="4881" max="4881" width="11.28515625" style="1144" customWidth="1"/>
    <col min="4882" max="4882" width="10.28515625" style="1144" customWidth="1"/>
    <col min="4883" max="4883" width="10" style="1144" customWidth="1"/>
    <col min="4884" max="5119" width="9.140625" style="1144"/>
    <col min="5120" max="5120" width="4" style="1144" customWidth="1"/>
    <col min="5121" max="5121" width="15.140625" style="1144" customWidth="1"/>
    <col min="5122" max="5122" width="13.85546875" style="1144" customWidth="1"/>
    <col min="5123" max="5123" width="10.140625" style="1144" customWidth="1"/>
    <col min="5124" max="5124" width="9.140625" style="1144"/>
    <col min="5125" max="5125" width="3.42578125" style="1144" customWidth="1"/>
    <col min="5126" max="5126" width="19.5703125" style="1144" customWidth="1"/>
    <col min="5127" max="5127" width="12.28515625" style="1144" customWidth="1"/>
    <col min="5128" max="5128" width="10.42578125" style="1144" customWidth="1"/>
    <col min="5129" max="5129" width="9.140625" style="1144"/>
    <col min="5130" max="5130" width="3.5703125" style="1144" customWidth="1"/>
    <col min="5131" max="5131" width="16.42578125" style="1144" customWidth="1"/>
    <col min="5132" max="5132" width="11.7109375" style="1144" customWidth="1"/>
    <col min="5133" max="5133" width="10.140625" style="1144" customWidth="1"/>
    <col min="5134" max="5134" width="15.85546875" style="1144" customWidth="1"/>
    <col min="5135" max="5135" width="3.85546875" style="1144" customWidth="1"/>
    <col min="5136" max="5136" width="16.42578125" style="1144" customWidth="1"/>
    <col min="5137" max="5137" width="11.28515625" style="1144" customWidth="1"/>
    <col min="5138" max="5138" width="10.28515625" style="1144" customWidth="1"/>
    <col min="5139" max="5139" width="10" style="1144" customWidth="1"/>
    <col min="5140" max="5375" width="9.140625" style="1144"/>
    <col min="5376" max="5376" width="4" style="1144" customWidth="1"/>
    <col min="5377" max="5377" width="15.140625" style="1144" customWidth="1"/>
    <col min="5378" max="5378" width="13.85546875" style="1144" customWidth="1"/>
    <col min="5379" max="5379" width="10.140625" style="1144" customWidth="1"/>
    <col min="5380" max="5380" width="9.140625" style="1144"/>
    <col min="5381" max="5381" width="3.42578125" style="1144" customWidth="1"/>
    <col min="5382" max="5382" width="19.5703125" style="1144" customWidth="1"/>
    <col min="5383" max="5383" width="12.28515625" style="1144" customWidth="1"/>
    <col min="5384" max="5384" width="10.42578125" style="1144" customWidth="1"/>
    <col min="5385" max="5385" width="9.140625" style="1144"/>
    <col min="5386" max="5386" width="3.5703125" style="1144" customWidth="1"/>
    <col min="5387" max="5387" width="16.42578125" style="1144" customWidth="1"/>
    <col min="5388" max="5388" width="11.7109375" style="1144" customWidth="1"/>
    <col min="5389" max="5389" width="10.140625" style="1144" customWidth="1"/>
    <col min="5390" max="5390" width="15.85546875" style="1144" customWidth="1"/>
    <col min="5391" max="5391" width="3.85546875" style="1144" customWidth="1"/>
    <col min="5392" max="5392" width="16.42578125" style="1144" customWidth="1"/>
    <col min="5393" max="5393" width="11.28515625" style="1144" customWidth="1"/>
    <col min="5394" max="5394" width="10.28515625" style="1144" customWidth="1"/>
    <col min="5395" max="5395" width="10" style="1144" customWidth="1"/>
    <col min="5396" max="5631" width="9.140625" style="1144"/>
    <col min="5632" max="5632" width="4" style="1144" customWidth="1"/>
    <col min="5633" max="5633" width="15.140625" style="1144" customWidth="1"/>
    <col min="5634" max="5634" width="13.85546875" style="1144" customWidth="1"/>
    <col min="5635" max="5635" width="10.140625" style="1144" customWidth="1"/>
    <col min="5636" max="5636" width="9.140625" style="1144"/>
    <col min="5637" max="5637" width="3.42578125" style="1144" customWidth="1"/>
    <col min="5638" max="5638" width="19.5703125" style="1144" customWidth="1"/>
    <col min="5639" max="5639" width="12.28515625" style="1144" customWidth="1"/>
    <col min="5640" max="5640" width="10.42578125" style="1144" customWidth="1"/>
    <col min="5641" max="5641" width="9.140625" style="1144"/>
    <col min="5642" max="5642" width="3.5703125" style="1144" customWidth="1"/>
    <col min="5643" max="5643" width="16.42578125" style="1144" customWidth="1"/>
    <col min="5644" max="5644" width="11.7109375" style="1144" customWidth="1"/>
    <col min="5645" max="5645" width="10.140625" style="1144" customWidth="1"/>
    <col min="5646" max="5646" width="15.85546875" style="1144" customWidth="1"/>
    <col min="5647" max="5647" width="3.85546875" style="1144" customWidth="1"/>
    <col min="5648" max="5648" width="16.42578125" style="1144" customWidth="1"/>
    <col min="5649" max="5649" width="11.28515625" style="1144" customWidth="1"/>
    <col min="5650" max="5650" width="10.28515625" style="1144" customWidth="1"/>
    <col min="5651" max="5651" width="10" style="1144" customWidth="1"/>
    <col min="5652" max="5887" width="9.140625" style="1144"/>
    <col min="5888" max="5888" width="4" style="1144" customWidth="1"/>
    <col min="5889" max="5889" width="15.140625" style="1144" customWidth="1"/>
    <col min="5890" max="5890" width="13.85546875" style="1144" customWidth="1"/>
    <col min="5891" max="5891" width="10.140625" style="1144" customWidth="1"/>
    <col min="5892" max="5892" width="9.140625" style="1144"/>
    <col min="5893" max="5893" width="3.42578125" style="1144" customWidth="1"/>
    <col min="5894" max="5894" width="19.5703125" style="1144" customWidth="1"/>
    <col min="5895" max="5895" width="12.28515625" style="1144" customWidth="1"/>
    <col min="5896" max="5896" width="10.42578125" style="1144" customWidth="1"/>
    <col min="5897" max="5897" width="9.140625" style="1144"/>
    <col min="5898" max="5898" width="3.5703125" style="1144" customWidth="1"/>
    <col min="5899" max="5899" width="16.42578125" style="1144" customWidth="1"/>
    <col min="5900" max="5900" width="11.7109375" style="1144" customWidth="1"/>
    <col min="5901" max="5901" width="10.140625" style="1144" customWidth="1"/>
    <col min="5902" max="5902" width="15.85546875" style="1144" customWidth="1"/>
    <col min="5903" max="5903" width="3.85546875" style="1144" customWidth="1"/>
    <col min="5904" max="5904" width="16.42578125" style="1144" customWidth="1"/>
    <col min="5905" max="5905" width="11.28515625" style="1144" customWidth="1"/>
    <col min="5906" max="5906" width="10.28515625" style="1144" customWidth="1"/>
    <col min="5907" max="5907" width="10" style="1144" customWidth="1"/>
    <col min="5908" max="6143" width="9.140625" style="1144"/>
    <col min="6144" max="6144" width="4" style="1144" customWidth="1"/>
    <col min="6145" max="6145" width="15.140625" style="1144" customWidth="1"/>
    <col min="6146" max="6146" width="13.85546875" style="1144" customWidth="1"/>
    <col min="6147" max="6147" width="10.140625" style="1144" customWidth="1"/>
    <col min="6148" max="6148" width="9.140625" style="1144"/>
    <col min="6149" max="6149" width="3.42578125" style="1144" customWidth="1"/>
    <col min="6150" max="6150" width="19.5703125" style="1144" customWidth="1"/>
    <col min="6151" max="6151" width="12.28515625" style="1144" customWidth="1"/>
    <col min="6152" max="6152" width="10.42578125" style="1144" customWidth="1"/>
    <col min="6153" max="6153" width="9.140625" style="1144"/>
    <col min="6154" max="6154" width="3.5703125" style="1144" customWidth="1"/>
    <col min="6155" max="6155" width="16.42578125" style="1144" customWidth="1"/>
    <col min="6156" max="6156" width="11.7109375" style="1144" customWidth="1"/>
    <col min="6157" max="6157" width="10.140625" style="1144" customWidth="1"/>
    <col min="6158" max="6158" width="15.85546875" style="1144" customWidth="1"/>
    <col min="6159" max="6159" width="3.85546875" style="1144" customWidth="1"/>
    <col min="6160" max="6160" width="16.42578125" style="1144" customWidth="1"/>
    <col min="6161" max="6161" width="11.28515625" style="1144" customWidth="1"/>
    <col min="6162" max="6162" width="10.28515625" style="1144" customWidth="1"/>
    <col min="6163" max="6163" width="10" style="1144" customWidth="1"/>
    <col min="6164" max="6399" width="9.140625" style="1144"/>
    <col min="6400" max="6400" width="4" style="1144" customWidth="1"/>
    <col min="6401" max="6401" width="15.140625" style="1144" customWidth="1"/>
    <col min="6402" max="6402" width="13.85546875" style="1144" customWidth="1"/>
    <col min="6403" max="6403" width="10.140625" style="1144" customWidth="1"/>
    <col min="6404" max="6404" width="9.140625" style="1144"/>
    <col min="6405" max="6405" width="3.42578125" style="1144" customWidth="1"/>
    <col min="6406" max="6406" width="19.5703125" style="1144" customWidth="1"/>
    <col min="6407" max="6407" width="12.28515625" style="1144" customWidth="1"/>
    <col min="6408" max="6408" width="10.42578125" style="1144" customWidth="1"/>
    <col min="6409" max="6409" width="9.140625" style="1144"/>
    <col min="6410" max="6410" width="3.5703125" style="1144" customWidth="1"/>
    <col min="6411" max="6411" width="16.42578125" style="1144" customWidth="1"/>
    <col min="6412" max="6412" width="11.7109375" style="1144" customWidth="1"/>
    <col min="6413" max="6413" width="10.140625" style="1144" customWidth="1"/>
    <col min="6414" max="6414" width="15.85546875" style="1144" customWidth="1"/>
    <col min="6415" max="6415" width="3.85546875" style="1144" customWidth="1"/>
    <col min="6416" max="6416" width="16.42578125" style="1144" customWidth="1"/>
    <col min="6417" max="6417" width="11.28515625" style="1144" customWidth="1"/>
    <col min="6418" max="6418" width="10.28515625" style="1144" customWidth="1"/>
    <col min="6419" max="6419" width="10" style="1144" customWidth="1"/>
    <col min="6420" max="6655" width="9.140625" style="1144"/>
    <col min="6656" max="6656" width="4" style="1144" customWidth="1"/>
    <col min="6657" max="6657" width="15.140625" style="1144" customWidth="1"/>
    <col min="6658" max="6658" width="13.85546875" style="1144" customWidth="1"/>
    <col min="6659" max="6659" width="10.140625" style="1144" customWidth="1"/>
    <col min="6660" max="6660" width="9.140625" style="1144"/>
    <col min="6661" max="6661" width="3.42578125" style="1144" customWidth="1"/>
    <col min="6662" max="6662" width="19.5703125" style="1144" customWidth="1"/>
    <col min="6663" max="6663" width="12.28515625" style="1144" customWidth="1"/>
    <col min="6664" max="6664" width="10.42578125" style="1144" customWidth="1"/>
    <col min="6665" max="6665" width="9.140625" style="1144"/>
    <col min="6666" max="6666" width="3.5703125" style="1144" customWidth="1"/>
    <col min="6667" max="6667" width="16.42578125" style="1144" customWidth="1"/>
    <col min="6668" max="6668" width="11.7109375" style="1144" customWidth="1"/>
    <col min="6669" max="6669" width="10.140625" style="1144" customWidth="1"/>
    <col min="6670" max="6670" width="15.85546875" style="1144" customWidth="1"/>
    <col min="6671" max="6671" width="3.85546875" style="1144" customWidth="1"/>
    <col min="6672" max="6672" width="16.42578125" style="1144" customWidth="1"/>
    <col min="6673" max="6673" width="11.28515625" style="1144" customWidth="1"/>
    <col min="6674" max="6674" width="10.28515625" style="1144" customWidth="1"/>
    <col min="6675" max="6675" width="10" style="1144" customWidth="1"/>
    <col min="6676" max="6911" width="9.140625" style="1144"/>
    <col min="6912" max="6912" width="4" style="1144" customWidth="1"/>
    <col min="6913" max="6913" width="15.140625" style="1144" customWidth="1"/>
    <col min="6914" max="6914" width="13.85546875" style="1144" customWidth="1"/>
    <col min="6915" max="6915" width="10.140625" style="1144" customWidth="1"/>
    <col min="6916" max="6916" width="9.140625" style="1144"/>
    <col min="6917" max="6917" width="3.42578125" style="1144" customWidth="1"/>
    <col min="6918" max="6918" width="19.5703125" style="1144" customWidth="1"/>
    <col min="6919" max="6919" width="12.28515625" style="1144" customWidth="1"/>
    <col min="6920" max="6920" width="10.42578125" style="1144" customWidth="1"/>
    <col min="6921" max="6921" width="9.140625" style="1144"/>
    <col min="6922" max="6922" width="3.5703125" style="1144" customWidth="1"/>
    <col min="6923" max="6923" width="16.42578125" style="1144" customWidth="1"/>
    <col min="6924" max="6924" width="11.7109375" style="1144" customWidth="1"/>
    <col min="6925" max="6925" width="10.140625" style="1144" customWidth="1"/>
    <col min="6926" max="6926" width="15.85546875" style="1144" customWidth="1"/>
    <col min="6927" max="6927" width="3.85546875" style="1144" customWidth="1"/>
    <col min="6928" max="6928" width="16.42578125" style="1144" customWidth="1"/>
    <col min="6929" max="6929" width="11.28515625" style="1144" customWidth="1"/>
    <col min="6930" max="6930" width="10.28515625" style="1144" customWidth="1"/>
    <col min="6931" max="6931" width="10" style="1144" customWidth="1"/>
    <col min="6932" max="7167" width="9.140625" style="1144"/>
    <col min="7168" max="7168" width="4" style="1144" customWidth="1"/>
    <col min="7169" max="7169" width="15.140625" style="1144" customWidth="1"/>
    <col min="7170" max="7170" width="13.85546875" style="1144" customWidth="1"/>
    <col min="7171" max="7171" width="10.140625" style="1144" customWidth="1"/>
    <col min="7172" max="7172" width="9.140625" style="1144"/>
    <col min="7173" max="7173" width="3.42578125" style="1144" customWidth="1"/>
    <col min="7174" max="7174" width="19.5703125" style="1144" customWidth="1"/>
    <col min="7175" max="7175" width="12.28515625" style="1144" customWidth="1"/>
    <col min="7176" max="7176" width="10.42578125" style="1144" customWidth="1"/>
    <col min="7177" max="7177" width="9.140625" style="1144"/>
    <col min="7178" max="7178" width="3.5703125" style="1144" customWidth="1"/>
    <col min="7179" max="7179" width="16.42578125" style="1144" customWidth="1"/>
    <col min="7180" max="7180" width="11.7109375" style="1144" customWidth="1"/>
    <col min="7181" max="7181" width="10.140625" style="1144" customWidth="1"/>
    <col min="7182" max="7182" width="15.85546875" style="1144" customWidth="1"/>
    <col min="7183" max="7183" width="3.85546875" style="1144" customWidth="1"/>
    <col min="7184" max="7184" width="16.42578125" style="1144" customWidth="1"/>
    <col min="7185" max="7185" width="11.28515625" style="1144" customWidth="1"/>
    <col min="7186" max="7186" width="10.28515625" style="1144" customWidth="1"/>
    <col min="7187" max="7187" width="10" style="1144" customWidth="1"/>
    <col min="7188" max="7423" width="9.140625" style="1144"/>
    <col min="7424" max="7424" width="4" style="1144" customWidth="1"/>
    <col min="7425" max="7425" width="15.140625" style="1144" customWidth="1"/>
    <col min="7426" max="7426" width="13.85546875" style="1144" customWidth="1"/>
    <col min="7427" max="7427" width="10.140625" style="1144" customWidth="1"/>
    <col min="7428" max="7428" width="9.140625" style="1144"/>
    <col min="7429" max="7429" width="3.42578125" style="1144" customWidth="1"/>
    <col min="7430" max="7430" width="19.5703125" style="1144" customWidth="1"/>
    <col min="7431" max="7431" width="12.28515625" style="1144" customWidth="1"/>
    <col min="7432" max="7432" width="10.42578125" style="1144" customWidth="1"/>
    <col min="7433" max="7433" width="9.140625" style="1144"/>
    <col min="7434" max="7434" width="3.5703125" style="1144" customWidth="1"/>
    <col min="7435" max="7435" width="16.42578125" style="1144" customWidth="1"/>
    <col min="7436" max="7436" width="11.7109375" style="1144" customWidth="1"/>
    <col min="7437" max="7437" width="10.140625" style="1144" customWidth="1"/>
    <col min="7438" max="7438" width="15.85546875" style="1144" customWidth="1"/>
    <col min="7439" max="7439" width="3.85546875" style="1144" customWidth="1"/>
    <col min="7440" max="7440" width="16.42578125" style="1144" customWidth="1"/>
    <col min="7441" max="7441" width="11.28515625" style="1144" customWidth="1"/>
    <col min="7442" max="7442" width="10.28515625" style="1144" customWidth="1"/>
    <col min="7443" max="7443" width="10" style="1144" customWidth="1"/>
    <col min="7444" max="7679" width="9.140625" style="1144"/>
    <col min="7680" max="7680" width="4" style="1144" customWidth="1"/>
    <col min="7681" max="7681" width="15.140625" style="1144" customWidth="1"/>
    <col min="7682" max="7682" width="13.85546875" style="1144" customWidth="1"/>
    <col min="7683" max="7683" width="10.140625" style="1144" customWidth="1"/>
    <col min="7684" max="7684" width="9.140625" style="1144"/>
    <col min="7685" max="7685" width="3.42578125" style="1144" customWidth="1"/>
    <col min="7686" max="7686" width="19.5703125" style="1144" customWidth="1"/>
    <col min="7687" max="7687" width="12.28515625" style="1144" customWidth="1"/>
    <col min="7688" max="7688" width="10.42578125" style="1144" customWidth="1"/>
    <col min="7689" max="7689" width="9.140625" style="1144"/>
    <col min="7690" max="7690" width="3.5703125" style="1144" customWidth="1"/>
    <col min="7691" max="7691" width="16.42578125" style="1144" customWidth="1"/>
    <col min="7692" max="7692" width="11.7109375" style="1144" customWidth="1"/>
    <col min="7693" max="7693" width="10.140625" style="1144" customWidth="1"/>
    <col min="7694" max="7694" width="15.85546875" style="1144" customWidth="1"/>
    <col min="7695" max="7695" width="3.85546875" style="1144" customWidth="1"/>
    <col min="7696" max="7696" width="16.42578125" style="1144" customWidth="1"/>
    <col min="7697" max="7697" width="11.28515625" style="1144" customWidth="1"/>
    <col min="7698" max="7698" width="10.28515625" style="1144" customWidth="1"/>
    <col min="7699" max="7699" width="10" style="1144" customWidth="1"/>
    <col min="7700" max="7935" width="9.140625" style="1144"/>
    <col min="7936" max="7936" width="4" style="1144" customWidth="1"/>
    <col min="7937" max="7937" width="15.140625" style="1144" customWidth="1"/>
    <col min="7938" max="7938" width="13.85546875" style="1144" customWidth="1"/>
    <col min="7939" max="7939" width="10.140625" style="1144" customWidth="1"/>
    <col min="7940" max="7940" width="9.140625" style="1144"/>
    <col min="7941" max="7941" width="3.42578125" style="1144" customWidth="1"/>
    <col min="7942" max="7942" width="19.5703125" style="1144" customWidth="1"/>
    <col min="7943" max="7943" width="12.28515625" style="1144" customWidth="1"/>
    <col min="7944" max="7944" width="10.42578125" style="1144" customWidth="1"/>
    <col min="7945" max="7945" width="9.140625" style="1144"/>
    <col min="7946" max="7946" width="3.5703125" style="1144" customWidth="1"/>
    <col min="7947" max="7947" width="16.42578125" style="1144" customWidth="1"/>
    <col min="7948" max="7948" width="11.7109375" style="1144" customWidth="1"/>
    <col min="7949" max="7949" width="10.140625" style="1144" customWidth="1"/>
    <col min="7950" max="7950" width="15.85546875" style="1144" customWidth="1"/>
    <col min="7951" max="7951" width="3.85546875" style="1144" customWidth="1"/>
    <col min="7952" max="7952" width="16.42578125" style="1144" customWidth="1"/>
    <col min="7953" max="7953" width="11.28515625" style="1144" customWidth="1"/>
    <col min="7954" max="7954" width="10.28515625" style="1144" customWidth="1"/>
    <col min="7955" max="7955" width="10" style="1144" customWidth="1"/>
    <col min="7956" max="8191" width="9.140625" style="1144"/>
    <col min="8192" max="8192" width="4" style="1144" customWidth="1"/>
    <col min="8193" max="8193" width="15.140625" style="1144" customWidth="1"/>
    <col min="8194" max="8194" width="13.85546875" style="1144" customWidth="1"/>
    <col min="8195" max="8195" width="10.140625" style="1144" customWidth="1"/>
    <col min="8196" max="8196" width="9.140625" style="1144"/>
    <col min="8197" max="8197" width="3.42578125" style="1144" customWidth="1"/>
    <col min="8198" max="8198" width="19.5703125" style="1144" customWidth="1"/>
    <col min="8199" max="8199" width="12.28515625" style="1144" customWidth="1"/>
    <col min="8200" max="8200" width="10.42578125" style="1144" customWidth="1"/>
    <col min="8201" max="8201" width="9.140625" style="1144"/>
    <col min="8202" max="8202" width="3.5703125" style="1144" customWidth="1"/>
    <col min="8203" max="8203" width="16.42578125" style="1144" customWidth="1"/>
    <col min="8204" max="8204" width="11.7109375" style="1144" customWidth="1"/>
    <col min="8205" max="8205" width="10.140625" style="1144" customWidth="1"/>
    <col min="8206" max="8206" width="15.85546875" style="1144" customWidth="1"/>
    <col min="8207" max="8207" width="3.85546875" style="1144" customWidth="1"/>
    <col min="8208" max="8208" width="16.42578125" style="1144" customWidth="1"/>
    <col min="8209" max="8209" width="11.28515625" style="1144" customWidth="1"/>
    <col min="8210" max="8210" width="10.28515625" style="1144" customWidth="1"/>
    <col min="8211" max="8211" width="10" style="1144" customWidth="1"/>
    <col min="8212" max="8447" width="9.140625" style="1144"/>
    <col min="8448" max="8448" width="4" style="1144" customWidth="1"/>
    <col min="8449" max="8449" width="15.140625" style="1144" customWidth="1"/>
    <col min="8450" max="8450" width="13.85546875" style="1144" customWidth="1"/>
    <col min="8451" max="8451" width="10.140625" style="1144" customWidth="1"/>
    <col min="8452" max="8452" width="9.140625" style="1144"/>
    <col min="8453" max="8453" width="3.42578125" style="1144" customWidth="1"/>
    <col min="8454" max="8454" width="19.5703125" style="1144" customWidth="1"/>
    <col min="8455" max="8455" width="12.28515625" style="1144" customWidth="1"/>
    <col min="8456" max="8456" width="10.42578125" style="1144" customWidth="1"/>
    <col min="8457" max="8457" width="9.140625" style="1144"/>
    <col min="8458" max="8458" width="3.5703125" style="1144" customWidth="1"/>
    <col min="8459" max="8459" width="16.42578125" style="1144" customWidth="1"/>
    <col min="8460" max="8460" width="11.7109375" style="1144" customWidth="1"/>
    <col min="8461" max="8461" width="10.140625" style="1144" customWidth="1"/>
    <col min="8462" max="8462" width="15.85546875" style="1144" customWidth="1"/>
    <col min="8463" max="8463" width="3.85546875" style="1144" customWidth="1"/>
    <col min="8464" max="8464" width="16.42578125" style="1144" customWidth="1"/>
    <col min="8465" max="8465" width="11.28515625" style="1144" customWidth="1"/>
    <col min="8466" max="8466" width="10.28515625" style="1144" customWidth="1"/>
    <col min="8467" max="8467" width="10" style="1144" customWidth="1"/>
    <col min="8468" max="8703" width="9.140625" style="1144"/>
    <col min="8704" max="8704" width="4" style="1144" customWidth="1"/>
    <col min="8705" max="8705" width="15.140625" style="1144" customWidth="1"/>
    <col min="8706" max="8706" width="13.85546875" style="1144" customWidth="1"/>
    <col min="8707" max="8707" width="10.140625" style="1144" customWidth="1"/>
    <col min="8708" max="8708" width="9.140625" style="1144"/>
    <col min="8709" max="8709" width="3.42578125" style="1144" customWidth="1"/>
    <col min="8710" max="8710" width="19.5703125" style="1144" customWidth="1"/>
    <col min="8711" max="8711" width="12.28515625" style="1144" customWidth="1"/>
    <col min="8712" max="8712" width="10.42578125" style="1144" customWidth="1"/>
    <col min="8713" max="8713" width="9.140625" style="1144"/>
    <col min="8714" max="8714" width="3.5703125" style="1144" customWidth="1"/>
    <col min="8715" max="8715" width="16.42578125" style="1144" customWidth="1"/>
    <col min="8716" max="8716" width="11.7109375" style="1144" customWidth="1"/>
    <col min="8717" max="8717" width="10.140625" style="1144" customWidth="1"/>
    <col min="8718" max="8718" width="15.85546875" style="1144" customWidth="1"/>
    <col min="8719" max="8719" width="3.85546875" style="1144" customWidth="1"/>
    <col min="8720" max="8720" width="16.42578125" style="1144" customWidth="1"/>
    <col min="8721" max="8721" width="11.28515625" style="1144" customWidth="1"/>
    <col min="8722" max="8722" width="10.28515625" style="1144" customWidth="1"/>
    <col min="8723" max="8723" width="10" style="1144" customWidth="1"/>
    <col min="8724" max="8959" width="9.140625" style="1144"/>
    <col min="8960" max="8960" width="4" style="1144" customWidth="1"/>
    <col min="8961" max="8961" width="15.140625" style="1144" customWidth="1"/>
    <col min="8962" max="8962" width="13.85546875" style="1144" customWidth="1"/>
    <col min="8963" max="8963" width="10.140625" style="1144" customWidth="1"/>
    <col min="8964" max="8964" width="9.140625" style="1144"/>
    <col min="8965" max="8965" width="3.42578125" style="1144" customWidth="1"/>
    <col min="8966" max="8966" width="19.5703125" style="1144" customWidth="1"/>
    <col min="8967" max="8967" width="12.28515625" style="1144" customWidth="1"/>
    <col min="8968" max="8968" width="10.42578125" style="1144" customWidth="1"/>
    <col min="8969" max="8969" width="9.140625" style="1144"/>
    <col min="8970" max="8970" width="3.5703125" style="1144" customWidth="1"/>
    <col min="8971" max="8971" width="16.42578125" style="1144" customWidth="1"/>
    <col min="8972" max="8972" width="11.7109375" style="1144" customWidth="1"/>
    <col min="8973" max="8973" width="10.140625" style="1144" customWidth="1"/>
    <col min="8974" max="8974" width="15.85546875" style="1144" customWidth="1"/>
    <col min="8975" max="8975" width="3.85546875" style="1144" customWidth="1"/>
    <col min="8976" max="8976" width="16.42578125" style="1144" customWidth="1"/>
    <col min="8977" max="8977" width="11.28515625" style="1144" customWidth="1"/>
    <col min="8978" max="8978" width="10.28515625" style="1144" customWidth="1"/>
    <col min="8979" max="8979" width="10" style="1144" customWidth="1"/>
    <col min="8980" max="9215" width="9.140625" style="1144"/>
    <col min="9216" max="9216" width="4" style="1144" customWidth="1"/>
    <col min="9217" max="9217" width="15.140625" style="1144" customWidth="1"/>
    <col min="9218" max="9218" width="13.85546875" style="1144" customWidth="1"/>
    <col min="9219" max="9219" width="10.140625" style="1144" customWidth="1"/>
    <col min="9220" max="9220" width="9.140625" style="1144"/>
    <col min="9221" max="9221" width="3.42578125" style="1144" customWidth="1"/>
    <col min="9222" max="9222" width="19.5703125" style="1144" customWidth="1"/>
    <col min="9223" max="9223" width="12.28515625" style="1144" customWidth="1"/>
    <col min="9224" max="9224" width="10.42578125" style="1144" customWidth="1"/>
    <col min="9225" max="9225" width="9.140625" style="1144"/>
    <col min="9226" max="9226" width="3.5703125" style="1144" customWidth="1"/>
    <col min="9227" max="9227" width="16.42578125" style="1144" customWidth="1"/>
    <col min="9228" max="9228" width="11.7109375" style="1144" customWidth="1"/>
    <col min="9229" max="9229" width="10.140625" style="1144" customWidth="1"/>
    <col min="9230" max="9230" width="15.85546875" style="1144" customWidth="1"/>
    <col min="9231" max="9231" width="3.85546875" style="1144" customWidth="1"/>
    <col min="9232" max="9232" width="16.42578125" style="1144" customWidth="1"/>
    <col min="9233" max="9233" width="11.28515625" style="1144" customWidth="1"/>
    <col min="9234" max="9234" width="10.28515625" style="1144" customWidth="1"/>
    <col min="9235" max="9235" width="10" style="1144" customWidth="1"/>
    <col min="9236" max="9471" width="9.140625" style="1144"/>
    <col min="9472" max="9472" width="4" style="1144" customWidth="1"/>
    <col min="9473" max="9473" width="15.140625" style="1144" customWidth="1"/>
    <col min="9474" max="9474" width="13.85546875" style="1144" customWidth="1"/>
    <col min="9475" max="9475" width="10.140625" style="1144" customWidth="1"/>
    <col min="9476" max="9476" width="9.140625" style="1144"/>
    <col min="9477" max="9477" width="3.42578125" style="1144" customWidth="1"/>
    <col min="9478" max="9478" width="19.5703125" style="1144" customWidth="1"/>
    <col min="9479" max="9479" width="12.28515625" style="1144" customWidth="1"/>
    <col min="9480" max="9480" width="10.42578125" style="1144" customWidth="1"/>
    <col min="9481" max="9481" width="9.140625" style="1144"/>
    <col min="9482" max="9482" width="3.5703125" style="1144" customWidth="1"/>
    <col min="9483" max="9483" width="16.42578125" style="1144" customWidth="1"/>
    <col min="9484" max="9484" width="11.7109375" style="1144" customWidth="1"/>
    <col min="9485" max="9485" width="10.140625" style="1144" customWidth="1"/>
    <col min="9486" max="9486" width="15.85546875" style="1144" customWidth="1"/>
    <col min="9487" max="9487" width="3.85546875" style="1144" customWidth="1"/>
    <col min="9488" max="9488" width="16.42578125" style="1144" customWidth="1"/>
    <col min="9489" max="9489" width="11.28515625" style="1144" customWidth="1"/>
    <col min="9490" max="9490" width="10.28515625" style="1144" customWidth="1"/>
    <col min="9491" max="9491" width="10" style="1144" customWidth="1"/>
    <col min="9492" max="9727" width="9.140625" style="1144"/>
    <col min="9728" max="9728" width="4" style="1144" customWidth="1"/>
    <col min="9729" max="9729" width="15.140625" style="1144" customWidth="1"/>
    <col min="9730" max="9730" width="13.85546875" style="1144" customWidth="1"/>
    <col min="9731" max="9731" width="10.140625" style="1144" customWidth="1"/>
    <col min="9732" max="9732" width="9.140625" style="1144"/>
    <col min="9733" max="9733" width="3.42578125" style="1144" customWidth="1"/>
    <col min="9734" max="9734" width="19.5703125" style="1144" customWidth="1"/>
    <col min="9735" max="9735" width="12.28515625" style="1144" customWidth="1"/>
    <col min="9736" max="9736" width="10.42578125" style="1144" customWidth="1"/>
    <col min="9737" max="9737" width="9.140625" style="1144"/>
    <col min="9738" max="9738" width="3.5703125" style="1144" customWidth="1"/>
    <col min="9739" max="9739" width="16.42578125" style="1144" customWidth="1"/>
    <col min="9740" max="9740" width="11.7109375" style="1144" customWidth="1"/>
    <col min="9741" max="9741" width="10.140625" style="1144" customWidth="1"/>
    <col min="9742" max="9742" width="15.85546875" style="1144" customWidth="1"/>
    <col min="9743" max="9743" width="3.85546875" style="1144" customWidth="1"/>
    <col min="9744" max="9744" width="16.42578125" style="1144" customWidth="1"/>
    <col min="9745" max="9745" width="11.28515625" style="1144" customWidth="1"/>
    <col min="9746" max="9746" width="10.28515625" style="1144" customWidth="1"/>
    <col min="9747" max="9747" width="10" style="1144" customWidth="1"/>
    <col min="9748" max="9983" width="9.140625" style="1144"/>
    <col min="9984" max="9984" width="4" style="1144" customWidth="1"/>
    <col min="9985" max="9985" width="15.140625" style="1144" customWidth="1"/>
    <col min="9986" max="9986" width="13.85546875" style="1144" customWidth="1"/>
    <col min="9987" max="9987" width="10.140625" style="1144" customWidth="1"/>
    <col min="9988" max="9988" width="9.140625" style="1144"/>
    <col min="9989" max="9989" width="3.42578125" style="1144" customWidth="1"/>
    <col min="9990" max="9990" width="19.5703125" style="1144" customWidth="1"/>
    <col min="9991" max="9991" width="12.28515625" style="1144" customWidth="1"/>
    <col min="9992" max="9992" width="10.42578125" style="1144" customWidth="1"/>
    <col min="9993" max="9993" width="9.140625" style="1144"/>
    <col min="9994" max="9994" width="3.5703125" style="1144" customWidth="1"/>
    <col min="9995" max="9995" width="16.42578125" style="1144" customWidth="1"/>
    <col min="9996" max="9996" width="11.7109375" style="1144" customWidth="1"/>
    <col min="9997" max="9997" width="10.140625" style="1144" customWidth="1"/>
    <col min="9998" max="9998" width="15.85546875" style="1144" customWidth="1"/>
    <col min="9999" max="9999" width="3.85546875" style="1144" customWidth="1"/>
    <col min="10000" max="10000" width="16.42578125" style="1144" customWidth="1"/>
    <col min="10001" max="10001" width="11.28515625" style="1144" customWidth="1"/>
    <col min="10002" max="10002" width="10.28515625" style="1144" customWidth="1"/>
    <col min="10003" max="10003" width="10" style="1144" customWidth="1"/>
    <col min="10004" max="10239" width="9.140625" style="1144"/>
    <col min="10240" max="10240" width="4" style="1144" customWidth="1"/>
    <col min="10241" max="10241" width="15.140625" style="1144" customWidth="1"/>
    <col min="10242" max="10242" width="13.85546875" style="1144" customWidth="1"/>
    <col min="10243" max="10243" width="10.140625" style="1144" customWidth="1"/>
    <col min="10244" max="10244" width="9.140625" style="1144"/>
    <col min="10245" max="10245" width="3.42578125" style="1144" customWidth="1"/>
    <col min="10246" max="10246" width="19.5703125" style="1144" customWidth="1"/>
    <col min="10247" max="10247" width="12.28515625" style="1144" customWidth="1"/>
    <col min="10248" max="10248" width="10.42578125" style="1144" customWidth="1"/>
    <col min="10249" max="10249" width="9.140625" style="1144"/>
    <col min="10250" max="10250" width="3.5703125" style="1144" customWidth="1"/>
    <col min="10251" max="10251" width="16.42578125" style="1144" customWidth="1"/>
    <col min="10252" max="10252" width="11.7109375" style="1144" customWidth="1"/>
    <col min="10253" max="10253" width="10.140625" style="1144" customWidth="1"/>
    <col min="10254" max="10254" width="15.85546875" style="1144" customWidth="1"/>
    <col min="10255" max="10255" width="3.85546875" style="1144" customWidth="1"/>
    <col min="10256" max="10256" width="16.42578125" style="1144" customWidth="1"/>
    <col min="10257" max="10257" width="11.28515625" style="1144" customWidth="1"/>
    <col min="10258" max="10258" width="10.28515625" style="1144" customWidth="1"/>
    <col min="10259" max="10259" width="10" style="1144" customWidth="1"/>
    <col min="10260" max="10495" width="9.140625" style="1144"/>
    <col min="10496" max="10496" width="4" style="1144" customWidth="1"/>
    <col min="10497" max="10497" width="15.140625" style="1144" customWidth="1"/>
    <col min="10498" max="10498" width="13.85546875" style="1144" customWidth="1"/>
    <col min="10499" max="10499" width="10.140625" style="1144" customWidth="1"/>
    <col min="10500" max="10500" width="9.140625" style="1144"/>
    <col min="10501" max="10501" width="3.42578125" style="1144" customWidth="1"/>
    <col min="10502" max="10502" width="19.5703125" style="1144" customWidth="1"/>
    <col min="10503" max="10503" width="12.28515625" style="1144" customWidth="1"/>
    <col min="10504" max="10504" width="10.42578125" style="1144" customWidth="1"/>
    <col min="10505" max="10505" width="9.140625" style="1144"/>
    <col min="10506" max="10506" width="3.5703125" style="1144" customWidth="1"/>
    <col min="10507" max="10507" width="16.42578125" style="1144" customWidth="1"/>
    <col min="10508" max="10508" width="11.7109375" style="1144" customWidth="1"/>
    <col min="10509" max="10509" width="10.140625" style="1144" customWidth="1"/>
    <col min="10510" max="10510" width="15.85546875" style="1144" customWidth="1"/>
    <col min="10511" max="10511" width="3.85546875" style="1144" customWidth="1"/>
    <col min="10512" max="10512" width="16.42578125" style="1144" customWidth="1"/>
    <col min="10513" max="10513" width="11.28515625" style="1144" customWidth="1"/>
    <col min="10514" max="10514" width="10.28515625" style="1144" customWidth="1"/>
    <col min="10515" max="10515" width="10" style="1144" customWidth="1"/>
    <col min="10516" max="10751" width="9.140625" style="1144"/>
    <col min="10752" max="10752" width="4" style="1144" customWidth="1"/>
    <col min="10753" max="10753" width="15.140625" style="1144" customWidth="1"/>
    <col min="10754" max="10754" width="13.85546875" style="1144" customWidth="1"/>
    <col min="10755" max="10755" width="10.140625" style="1144" customWidth="1"/>
    <col min="10756" max="10756" width="9.140625" style="1144"/>
    <col min="10757" max="10757" width="3.42578125" style="1144" customWidth="1"/>
    <col min="10758" max="10758" width="19.5703125" style="1144" customWidth="1"/>
    <col min="10759" max="10759" width="12.28515625" style="1144" customWidth="1"/>
    <col min="10760" max="10760" width="10.42578125" style="1144" customWidth="1"/>
    <col min="10761" max="10761" width="9.140625" style="1144"/>
    <col min="10762" max="10762" width="3.5703125" style="1144" customWidth="1"/>
    <col min="10763" max="10763" width="16.42578125" style="1144" customWidth="1"/>
    <col min="10764" max="10764" width="11.7109375" style="1144" customWidth="1"/>
    <col min="10765" max="10765" width="10.140625" style="1144" customWidth="1"/>
    <col min="10766" max="10766" width="15.85546875" style="1144" customWidth="1"/>
    <col min="10767" max="10767" width="3.85546875" style="1144" customWidth="1"/>
    <col min="10768" max="10768" width="16.42578125" style="1144" customWidth="1"/>
    <col min="10769" max="10769" width="11.28515625" style="1144" customWidth="1"/>
    <col min="10770" max="10770" width="10.28515625" style="1144" customWidth="1"/>
    <col min="10771" max="10771" width="10" style="1144" customWidth="1"/>
    <col min="10772" max="11007" width="9.140625" style="1144"/>
    <col min="11008" max="11008" width="4" style="1144" customWidth="1"/>
    <col min="11009" max="11009" width="15.140625" style="1144" customWidth="1"/>
    <col min="11010" max="11010" width="13.85546875" style="1144" customWidth="1"/>
    <col min="11011" max="11011" width="10.140625" style="1144" customWidth="1"/>
    <col min="11012" max="11012" width="9.140625" style="1144"/>
    <col min="11013" max="11013" width="3.42578125" style="1144" customWidth="1"/>
    <col min="11014" max="11014" width="19.5703125" style="1144" customWidth="1"/>
    <col min="11015" max="11015" width="12.28515625" style="1144" customWidth="1"/>
    <col min="11016" max="11016" width="10.42578125" style="1144" customWidth="1"/>
    <col min="11017" max="11017" width="9.140625" style="1144"/>
    <col min="11018" max="11018" width="3.5703125" style="1144" customWidth="1"/>
    <col min="11019" max="11019" width="16.42578125" style="1144" customWidth="1"/>
    <col min="11020" max="11020" width="11.7109375" style="1144" customWidth="1"/>
    <col min="11021" max="11021" width="10.140625" style="1144" customWidth="1"/>
    <col min="11022" max="11022" width="15.85546875" style="1144" customWidth="1"/>
    <col min="11023" max="11023" width="3.85546875" style="1144" customWidth="1"/>
    <col min="11024" max="11024" width="16.42578125" style="1144" customWidth="1"/>
    <col min="11025" max="11025" width="11.28515625" style="1144" customWidth="1"/>
    <col min="11026" max="11026" width="10.28515625" style="1144" customWidth="1"/>
    <col min="11027" max="11027" width="10" style="1144" customWidth="1"/>
    <col min="11028" max="11263" width="9.140625" style="1144"/>
    <col min="11264" max="11264" width="4" style="1144" customWidth="1"/>
    <col min="11265" max="11265" width="15.140625" style="1144" customWidth="1"/>
    <col min="11266" max="11266" width="13.85546875" style="1144" customWidth="1"/>
    <col min="11267" max="11267" width="10.140625" style="1144" customWidth="1"/>
    <col min="11268" max="11268" width="9.140625" style="1144"/>
    <col min="11269" max="11269" width="3.42578125" style="1144" customWidth="1"/>
    <col min="11270" max="11270" width="19.5703125" style="1144" customWidth="1"/>
    <col min="11271" max="11271" width="12.28515625" style="1144" customWidth="1"/>
    <col min="11272" max="11272" width="10.42578125" style="1144" customWidth="1"/>
    <col min="11273" max="11273" width="9.140625" style="1144"/>
    <col min="11274" max="11274" width="3.5703125" style="1144" customWidth="1"/>
    <col min="11275" max="11275" width="16.42578125" style="1144" customWidth="1"/>
    <col min="11276" max="11276" width="11.7109375" style="1144" customWidth="1"/>
    <col min="11277" max="11277" width="10.140625" style="1144" customWidth="1"/>
    <col min="11278" max="11278" width="15.85546875" style="1144" customWidth="1"/>
    <col min="11279" max="11279" width="3.85546875" style="1144" customWidth="1"/>
    <col min="11280" max="11280" width="16.42578125" style="1144" customWidth="1"/>
    <col min="11281" max="11281" width="11.28515625" style="1144" customWidth="1"/>
    <col min="11282" max="11282" width="10.28515625" style="1144" customWidth="1"/>
    <col min="11283" max="11283" width="10" style="1144" customWidth="1"/>
    <col min="11284" max="11519" width="9.140625" style="1144"/>
    <col min="11520" max="11520" width="4" style="1144" customWidth="1"/>
    <col min="11521" max="11521" width="15.140625" style="1144" customWidth="1"/>
    <col min="11522" max="11522" width="13.85546875" style="1144" customWidth="1"/>
    <col min="11523" max="11523" width="10.140625" style="1144" customWidth="1"/>
    <col min="11524" max="11524" width="9.140625" style="1144"/>
    <col min="11525" max="11525" width="3.42578125" style="1144" customWidth="1"/>
    <col min="11526" max="11526" width="19.5703125" style="1144" customWidth="1"/>
    <col min="11527" max="11527" width="12.28515625" style="1144" customWidth="1"/>
    <col min="11528" max="11528" width="10.42578125" style="1144" customWidth="1"/>
    <col min="11529" max="11529" width="9.140625" style="1144"/>
    <col min="11530" max="11530" width="3.5703125" style="1144" customWidth="1"/>
    <col min="11531" max="11531" width="16.42578125" style="1144" customWidth="1"/>
    <col min="11532" max="11532" width="11.7109375" style="1144" customWidth="1"/>
    <col min="11533" max="11533" width="10.140625" style="1144" customWidth="1"/>
    <col min="11534" max="11534" width="15.85546875" style="1144" customWidth="1"/>
    <col min="11535" max="11535" width="3.85546875" style="1144" customWidth="1"/>
    <col min="11536" max="11536" width="16.42578125" style="1144" customWidth="1"/>
    <col min="11537" max="11537" width="11.28515625" style="1144" customWidth="1"/>
    <col min="11538" max="11538" width="10.28515625" style="1144" customWidth="1"/>
    <col min="11539" max="11539" width="10" style="1144" customWidth="1"/>
    <col min="11540" max="11775" width="9.140625" style="1144"/>
    <col min="11776" max="11776" width="4" style="1144" customWidth="1"/>
    <col min="11777" max="11777" width="15.140625" style="1144" customWidth="1"/>
    <col min="11778" max="11778" width="13.85546875" style="1144" customWidth="1"/>
    <col min="11779" max="11779" width="10.140625" style="1144" customWidth="1"/>
    <col min="11780" max="11780" width="9.140625" style="1144"/>
    <col min="11781" max="11781" width="3.42578125" style="1144" customWidth="1"/>
    <col min="11782" max="11782" width="19.5703125" style="1144" customWidth="1"/>
    <col min="11783" max="11783" width="12.28515625" style="1144" customWidth="1"/>
    <col min="11784" max="11784" width="10.42578125" style="1144" customWidth="1"/>
    <col min="11785" max="11785" width="9.140625" style="1144"/>
    <col min="11786" max="11786" width="3.5703125" style="1144" customWidth="1"/>
    <col min="11787" max="11787" width="16.42578125" style="1144" customWidth="1"/>
    <col min="11788" max="11788" width="11.7109375" style="1144" customWidth="1"/>
    <col min="11789" max="11789" width="10.140625" style="1144" customWidth="1"/>
    <col min="11790" max="11790" width="15.85546875" style="1144" customWidth="1"/>
    <col min="11791" max="11791" width="3.85546875" style="1144" customWidth="1"/>
    <col min="11792" max="11792" width="16.42578125" style="1144" customWidth="1"/>
    <col min="11793" max="11793" width="11.28515625" style="1144" customWidth="1"/>
    <col min="11794" max="11794" width="10.28515625" style="1144" customWidth="1"/>
    <col min="11795" max="11795" width="10" style="1144" customWidth="1"/>
    <col min="11796" max="12031" width="9.140625" style="1144"/>
    <col min="12032" max="12032" width="4" style="1144" customWidth="1"/>
    <col min="12033" max="12033" width="15.140625" style="1144" customWidth="1"/>
    <col min="12034" max="12034" width="13.85546875" style="1144" customWidth="1"/>
    <col min="12035" max="12035" width="10.140625" style="1144" customWidth="1"/>
    <col min="12036" max="12036" width="9.140625" style="1144"/>
    <col min="12037" max="12037" width="3.42578125" style="1144" customWidth="1"/>
    <col min="12038" max="12038" width="19.5703125" style="1144" customWidth="1"/>
    <col min="12039" max="12039" width="12.28515625" style="1144" customWidth="1"/>
    <col min="12040" max="12040" width="10.42578125" style="1144" customWidth="1"/>
    <col min="12041" max="12041" width="9.140625" style="1144"/>
    <col min="12042" max="12042" width="3.5703125" style="1144" customWidth="1"/>
    <col min="12043" max="12043" width="16.42578125" style="1144" customWidth="1"/>
    <col min="12044" max="12044" width="11.7109375" style="1144" customWidth="1"/>
    <col min="12045" max="12045" width="10.140625" style="1144" customWidth="1"/>
    <col min="12046" max="12046" width="15.85546875" style="1144" customWidth="1"/>
    <col min="12047" max="12047" width="3.85546875" style="1144" customWidth="1"/>
    <col min="12048" max="12048" width="16.42578125" style="1144" customWidth="1"/>
    <col min="12049" max="12049" width="11.28515625" style="1144" customWidth="1"/>
    <col min="12050" max="12050" width="10.28515625" style="1144" customWidth="1"/>
    <col min="12051" max="12051" width="10" style="1144" customWidth="1"/>
    <col min="12052" max="12287" width="9.140625" style="1144"/>
    <col min="12288" max="12288" width="4" style="1144" customWidth="1"/>
    <col min="12289" max="12289" width="15.140625" style="1144" customWidth="1"/>
    <col min="12290" max="12290" width="13.85546875" style="1144" customWidth="1"/>
    <col min="12291" max="12291" width="10.140625" style="1144" customWidth="1"/>
    <col min="12292" max="12292" width="9.140625" style="1144"/>
    <col min="12293" max="12293" width="3.42578125" style="1144" customWidth="1"/>
    <col min="12294" max="12294" width="19.5703125" style="1144" customWidth="1"/>
    <col min="12295" max="12295" width="12.28515625" style="1144" customWidth="1"/>
    <col min="12296" max="12296" width="10.42578125" style="1144" customWidth="1"/>
    <col min="12297" max="12297" width="9.140625" style="1144"/>
    <col min="12298" max="12298" width="3.5703125" style="1144" customWidth="1"/>
    <col min="12299" max="12299" width="16.42578125" style="1144" customWidth="1"/>
    <col min="12300" max="12300" width="11.7109375" style="1144" customWidth="1"/>
    <col min="12301" max="12301" width="10.140625" style="1144" customWidth="1"/>
    <col min="12302" max="12302" width="15.85546875" style="1144" customWidth="1"/>
    <col min="12303" max="12303" width="3.85546875" style="1144" customWidth="1"/>
    <col min="12304" max="12304" width="16.42578125" style="1144" customWidth="1"/>
    <col min="12305" max="12305" width="11.28515625" style="1144" customWidth="1"/>
    <col min="12306" max="12306" width="10.28515625" style="1144" customWidth="1"/>
    <col min="12307" max="12307" width="10" style="1144" customWidth="1"/>
    <col min="12308" max="12543" width="9.140625" style="1144"/>
    <col min="12544" max="12544" width="4" style="1144" customWidth="1"/>
    <col min="12545" max="12545" width="15.140625" style="1144" customWidth="1"/>
    <col min="12546" max="12546" width="13.85546875" style="1144" customWidth="1"/>
    <col min="12547" max="12547" width="10.140625" style="1144" customWidth="1"/>
    <col min="12548" max="12548" width="9.140625" style="1144"/>
    <col min="12549" max="12549" width="3.42578125" style="1144" customWidth="1"/>
    <col min="12550" max="12550" width="19.5703125" style="1144" customWidth="1"/>
    <col min="12551" max="12551" width="12.28515625" style="1144" customWidth="1"/>
    <col min="12552" max="12552" width="10.42578125" style="1144" customWidth="1"/>
    <col min="12553" max="12553" width="9.140625" style="1144"/>
    <col min="12554" max="12554" width="3.5703125" style="1144" customWidth="1"/>
    <col min="12555" max="12555" width="16.42578125" style="1144" customWidth="1"/>
    <col min="12556" max="12556" width="11.7109375" style="1144" customWidth="1"/>
    <col min="12557" max="12557" width="10.140625" style="1144" customWidth="1"/>
    <col min="12558" max="12558" width="15.85546875" style="1144" customWidth="1"/>
    <col min="12559" max="12559" width="3.85546875" style="1144" customWidth="1"/>
    <col min="12560" max="12560" width="16.42578125" style="1144" customWidth="1"/>
    <col min="12561" max="12561" width="11.28515625" style="1144" customWidth="1"/>
    <col min="12562" max="12562" width="10.28515625" style="1144" customWidth="1"/>
    <col min="12563" max="12563" width="10" style="1144" customWidth="1"/>
    <col min="12564" max="12799" width="9.140625" style="1144"/>
    <col min="12800" max="12800" width="4" style="1144" customWidth="1"/>
    <col min="12801" max="12801" width="15.140625" style="1144" customWidth="1"/>
    <col min="12802" max="12802" width="13.85546875" style="1144" customWidth="1"/>
    <col min="12803" max="12803" width="10.140625" style="1144" customWidth="1"/>
    <col min="12804" max="12804" width="9.140625" style="1144"/>
    <col min="12805" max="12805" width="3.42578125" style="1144" customWidth="1"/>
    <col min="12806" max="12806" width="19.5703125" style="1144" customWidth="1"/>
    <col min="12807" max="12807" width="12.28515625" style="1144" customWidth="1"/>
    <col min="12808" max="12808" width="10.42578125" style="1144" customWidth="1"/>
    <col min="12809" max="12809" width="9.140625" style="1144"/>
    <col min="12810" max="12810" width="3.5703125" style="1144" customWidth="1"/>
    <col min="12811" max="12811" width="16.42578125" style="1144" customWidth="1"/>
    <col min="12812" max="12812" width="11.7109375" style="1144" customWidth="1"/>
    <col min="12813" max="12813" width="10.140625" style="1144" customWidth="1"/>
    <col min="12814" max="12814" width="15.85546875" style="1144" customWidth="1"/>
    <col min="12815" max="12815" width="3.85546875" style="1144" customWidth="1"/>
    <col min="12816" max="12816" width="16.42578125" style="1144" customWidth="1"/>
    <col min="12817" max="12817" width="11.28515625" style="1144" customWidth="1"/>
    <col min="12818" max="12818" width="10.28515625" style="1144" customWidth="1"/>
    <col min="12819" max="12819" width="10" style="1144" customWidth="1"/>
    <col min="12820" max="13055" width="9.140625" style="1144"/>
    <col min="13056" max="13056" width="4" style="1144" customWidth="1"/>
    <col min="13057" max="13057" width="15.140625" style="1144" customWidth="1"/>
    <col min="13058" max="13058" width="13.85546875" style="1144" customWidth="1"/>
    <col min="13059" max="13059" width="10.140625" style="1144" customWidth="1"/>
    <col min="13060" max="13060" width="9.140625" style="1144"/>
    <col min="13061" max="13061" width="3.42578125" style="1144" customWidth="1"/>
    <col min="13062" max="13062" width="19.5703125" style="1144" customWidth="1"/>
    <col min="13063" max="13063" width="12.28515625" style="1144" customWidth="1"/>
    <col min="13064" max="13064" width="10.42578125" style="1144" customWidth="1"/>
    <col min="13065" max="13065" width="9.140625" style="1144"/>
    <col min="13066" max="13066" width="3.5703125" style="1144" customWidth="1"/>
    <col min="13067" max="13067" width="16.42578125" style="1144" customWidth="1"/>
    <col min="13068" max="13068" width="11.7109375" style="1144" customWidth="1"/>
    <col min="13069" max="13069" width="10.140625" style="1144" customWidth="1"/>
    <col min="13070" max="13070" width="15.85546875" style="1144" customWidth="1"/>
    <col min="13071" max="13071" width="3.85546875" style="1144" customWidth="1"/>
    <col min="13072" max="13072" width="16.42578125" style="1144" customWidth="1"/>
    <col min="13073" max="13073" width="11.28515625" style="1144" customWidth="1"/>
    <col min="13074" max="13074" width="10.28515625" style="1144" customWidth="1"/>
    <col min="13075" max="13075" width="10" style="1144" customWidth="1"/>
    <col min="13076" max="13311" width="9.140625" style="1144"/>
    <col min="13312" max="13312" width="4" style="1144" customWidth="1"/>
    <col min="13313" max="13313" width="15.140625" style="1144" customWidth="1"/>
    <col min="13314" max="13314" width="13.85546875" style="1144" customWidth="1"/>
    <col min="13315" max="13315" width="10.140625" style="1144" customWidth="1"/>
    <col min="13316" max="13316" width="9.140625" style="1144"/>
    <col min="13317" max="13317" width="3.42578125" style="1144" customWidth="1"/>
    <col min="13318" max="13318" width="19.5703125" style="1144" customWidth="1"/>
    <col min="13319" max="13319" width="12.28515625" style="1144" customWidth="1"/>
    <col min="13320" max="13320" width="10.42578125" style="1144" customWidth="1"/>
    <col min="13321" max="13321" width="9.140625" style="1144"/>
    <col min="13322" max="13322" width="3.5703125" style="1144" customWidth="1"/>
    <col min="13323" max="13323" width="16.42578125" style="1144" customWidth="1"/>
    <col min="13324" max="13324" width="11.7109375" style="1144" customWidth="1"/>
    <col min="13325" max="13325" width="10.140625" style="1144" customWidth="1"/>
    <col min="13326" max="13326" width="15.85546875" style="1144" customWidth="1"/>
    <col min="13327" max="13327" width="3.85546875" style="1144" customWidth="1"/>
    <col min="13328" max="13328" width="16.42578125" style="1144" customWidth="1"/>
    <col min="13329" max="13329" width="11.28515625" style="1144" customWidth="1"/>
    <col min="13330" max="13330" width="10.28515625" style="1144" customWidth="1"/>
    <col min="13331" max="13331" width="10" style="1144" customWidth="1"/>
    <col min="13332" max="13567" width="9.140625" style="1144"/>
    <col min="13568" max="13568" width="4" style="1144" customWidth="1"/>
    <col min="13569" max="13569" width="15.140625" style="1144" customWidth="1"/>
    <col min="13570" max="13570" width="13.85546875" style="1144" customWidth="1"/>
    <col min="13571" max="13571" width="10.140625" style="1144" customWidth="1"/>
    <col min="13572" max="13572" width="9.140625" style="1144"/>
    <col min="13573" max="13573" width="3.42578125" style="1144" customWidth="1"/>
    <col min="13574" max="13574" width="19.5703125" style="1144" customWidth="1"/>
    <col min="13575" max="13575" width="12.28515625" style="1144" customWidth="1"/>
    <col min="13576" max="13576" width="10.42578125" style="1144" customWidth="1"/>
    <col min="13577" max="13577" width="9.140625" style="1144"/>
    <col min="13578" max="13578" width="3.5703125" style="1144" customWidth="1"/>
    <col min="13579" max="13579" width="16.42578125" style="1144" customWidth="1"/>
    <col min="13580" max="13580" width="11.7109375" style="1144" customWidth="1"/>
    <col min="13581" max="13581" width="10.140625" style="1144" customWidth="1"/>
    <col min="13582" max="13582" width="15.85546875" style="1144" customWidth="1"/>
    <col min="13583" max="13583" width="3.85546875" style="1144" customWidth="1"/>
    <col min="13584" max="13584" width="16.42578125" style="1144" customWidth="1"/>
    <col min="13585" max="13585" width="11.28515625" style="1144" customWidth="1"/>
    <col min="13586" max="13586" width="10.28515625" style="1144" customWidth="1"/>
    <col min="13587" max="13587" width="10" style="1144" customWidth="1"/>
    <col min="13588" max="13823" width="9.140625" style="1144"/>
    <col min="13824" max="13824" width="4" style="1144" customWidth="1"/>
    <col min="13825" max="13825" width="15.140625" style="1144" customWidth="1"/>
    <col min="13826" max="13826" width="13.85546875" style="1144" customWidth="1"/>
    <col min="13827" max="13827" width="10.140625" style="1144" customWidth="1"/>
    <col min="13828" max="13828" width="9.140625" style="1144"/>
    <col min="13829" max="13829" width="3.42578125" style="1144" customWidth="1"/>
    <col min="13830" max="13830" width="19.5703125" style="1144" customWidth="1"/>
    <col min="13831" max="13831" width="12.28515625" style="1144" customWidth="1"/>
    <col min="13832" max="13832" width="10.42578125" style="1144" customWidth="1"/>
    <col min="13833" max="13833" width="9.140625" style="1144"/>
    <col min="13834" max="13834" width="3.5703125" style="1144" customWidth="1"/>
    <col min="13835" max="13835" width="16.42578125" style="1144" customWidth="1"/>
    <col min="13836" max="13836" width="11.7109375" style="1144" customWidth="1"/>
    <col min="13837" max="13837" width="10.140625" style="1144" customWidth="1"/>
    <col min="13838" max="13838" width="15.85546875" style="1144" customWidth="1"/>
    <col min="13839" max="13839" width="3.85546875" style="1144" customWidth="1"/>
    <col min="13840" max="13840" width="16.42578125" style="1144" customWidth="1"/>
    <col min="13841" max="13841" width="11.28515625" style="1144" customWidth="1"/>
    <col min="13842" max="13842" width="10.28515625" style="1144" customWidth="1"/>
    <col min="13843" max="13843" width="10" style="1144" customWidth="1"/>
    <col min="13844" max="14079" width="9.140625" style="1144"/>
    <col min="14080" max="14080" width="4" style="1144" customWidth="1"/>
    <col min="14081" max="14081" width="15.140625" style="1144" customWidth="1"/>
    <col min="14082" max="14082" width="13.85546875" style="1144" customWidth="1"/>
    <col min="14083" max="14083" width="10.140625" style="1144" customWidth="1"/>
    <col min="14084" max="14084" width="9.140625" style="1144"/>
    <col min="14085" max="14085" width="3.42578125" style="1144" customWidth="1"/>
    <col min="14086" max="14086" width="19.5703125" style="1144" customWidth="1"/>
    <col min="14087" max="14087" width="12.28515625" style="1144" customWidth="1"/>
    <col min="14088" max="14088" width="10.42578125" style="1144" customWidth="1"/>
    <col min="14089" max="14089" width="9.140625" style="1144"/>
    <col min="14090" max="14090" width="3.5703125" style="1144" customWidth="1"/>
    <col min="14091" max="14091" width="16.42578125" style="1144" customWidth="1"/>
    <col min="14092" max="14092" width="11.7109375" style="1144" customWidth="1"/>
    <col min="14093" max="14093" width="10.140625" style="1144" customWidth="1"/>
    <col min="14094" max="14094" width="15.85546875" style="1144" customWidth="1"/>
    <col min="14095" max="14095" width="3.85546875" style="1144" customWidth="1"/>
    <col min="14096" max="14096" width="16.42578125" style="1144" customWidth="1"/>
    <col min="14097" max="14097" width="11.28515625" style="1144" customWidth="1"/>
    <col min="14098" max="14098" width="10.28515625" style="1144" customWidth="1"/>
    <col min="14099" max="14099" width="10" style="1144" customWidth="1"/>
    <col min="14100" max="14335" width="9.140625" style="1144"/>
    <col min="14336" max="14336" width="4" style="1144" customWidth="1"/>
    <col min="14337" max="14337" width="15.140625" style="1144" customWidth="1"/>
    <col min="14338" max="14338" width="13.85546875" style="1144" customWidth="1"/>
    <col min="14339" max="14339" width="10.140625" style="1144" customWidth="1"/>
    <col min="14340" max="14340" width="9.140625" style="1144"/>
    <col min="14341" max="14341" width="3.42578125" style="1144" customWidth="1"/>
    <col min="14342" max="14342" width="19.5703125" style="1144" customWidth="1"/>
    <col min="14343" max="14343" width="12.28515625" style="1144" customWidth="1"/>
    <col min="14344" max="14344" width="10.42578125" style="1144" customWidth="1"/>
    <col min="14345" max="14345" width="9.140625" style="1144"/>
    <col min="14346" max="14346" width="3.5703125" style="1144" customWidth="1"/>
    <col min="14347" max="14347" width="16.42578125" style="1144" customWidth="1"/>
    <col min="14348" max="14348" width="11.7109375" style="1144" customWidth="1"/>
    <col min="14349" max="14349" width="10.140625" style="1144" customWidth="1"/>
    <col min="14350" max="14350" width="15.85546875" style="1144" customWidth="1"/>
    <col min="14351" max="14351" width="3.85546875" style="1144" customWidth="1"/>
    <col min="14352" max="14352" width="16.42578125" style="1144" customWidth="1"/>
    <col min="14353" max="14353" width="11.28515625" style="1144" customWidth="1"/>
    <col min="14354" max="14354" width="10.28515625" style="1144" customWidth="1"/>
    <col min="14355" max="14355" width="10" style="1144" customWidth="1"/>
    <col min="14356" max="14591" width="9.140625" style="1144"/>
    <col min="14592" max="14592" width="4" style="1144" customWidth="1"/>
    <col min="14593" max="14593" width="15.140625" style="1144" customWidth="1"/>
    <col min="14594" max="14594" width="13.85546875" style="1144" customWidth="1"/>
    <col min="14595" max="14595" width="10.140625" style="1144" customWidth="1"/>
    <col min="14596" max="14596" width="9.140625" style="1144"/>
    <col min="14597" max="14597" width="3.42578125" style="1144" customWidth="1"/>
    <col min="14598" max="14598" width="19.5703125" style="1144" customWidth="1"/>
    <col min="14599" max="14599" width="12.28515625" style="1144" customWidth="1"/>
    <col min="14600" max="14600" width="10.42578125" style="1144" customWidth="1"/>
    <col min="14601" max="14601" width="9.140625" style="1144"/>
    <col min="14602" max="14602" width="3.5703125" style="1144" customWidth="1"/>
    <col min="14603" max="14603" width="16.42578125" style="1144" customWidth="1"/>
    <col min="14604" max="14604" width="11.7109375" style="1144" customWidth="1"/>
    <col min="14605" max="14605" width="10.140625" style="1144" customWidth="1"/>
    <col min="14606" max="14606" width="15.85546875" style="1144" customWidth="1"/>
    <col min="14607" max="14607" width="3.85546875" style="1144" customWidth="1"/>
    <col min="14608" max="14608" width="16.42578125" style="1144" customWidth="1"/>
    <col min="14609" max="14609" width="11.28515625" style="1144" customWidth="1"/>
    <col min="14610" max="14610" width="10.28515625" style="1144" customWidth="1"/>
    <col min="14611" max="14611" width="10" style="1144" customWidth="1"/>
    <col min="14612" max="14847" width="9.140625" style="1144"/>
    <col min="14848" max="14848" width="4" style="1144" customWidth="1"/>
    <col min="14849" max="14849" width="15.140625" style="1144" customWidth="1"/>
    <col min="14850" max="14850" width="13.85546875" style="1144" customWidth="1"/>
    <col min="14851" max="14851" width="10.140625" style="1144" customWidth="1"/>
    <col min="14852" max="14852" width="9.140625" style="1144"/>
    <col min="14853" max="14853" width="3.42578125" style="1144" customWidth="1"/>
    <col min="14854" max="14854" width="19.5703125" style="1144" customWidth="1"/>
    <col min="14855" max="14855" width="12.28515625" style="1144" customWidth="1"/>
    <col min="14856" max="14856" width="10.42578125" style="1144" customWidth="1"/>
    <col min="14857" max="14857" width="9.140625" style="1144"/>
    <col min="14858" max="14858" width="3.5703125" style="1144" customWidth="1"/>
    <col min="14859" max="14859" width="16.42578125" style="1144" customWidth="1"/>
    <col min="14860" max="14860" width="11.7109375" style="1144" customWidth="1"/>
    <col min="14861" max="14861" width="10.140625" style="1144" customWidth="1"/>
    <col min="14862" max="14862" width="15.85546875" style="1144" customWidth="1"/>
    <col min="14863" max="14863" width="3.85546875" style="1144" customWidth="1"/>
    <col min="14864" max="14864" width="16.42578125" style="1144" customWidth="1"/>
    <col min="14865" max="14865" width="11.28515625" style="1144" customWidth="1"/>
    <col min="14866" max="14866" width="10.28515625" style="1144" customWidth="1"/>
    <col min="14867" max="14867" width="10" style="1144" customWidth="1"/>
    <col min="14868" max="15103" width="9.140625" style="1144"/>
    <col min="15104" max="15104" width="4" style="1144" customWidth="1"/>
    <col min="15105" max="15105" width="15.140625" style="1144" customWidth="1"/>
    <col min="15106" max="15106" width="13.85546875" style="1144" customWidth="1"/>
    <col min="15107" max="15107" width="10.140625" style="1144" customWidth="1"/>
    <col min="15108" max="15108" width="9.140625" style="1144"/>
    <col min="15109" max="15109" width="3.42578125" style="1144" customWidth="1"/>
    <col min="15110" max="15110" width="19.5703125" style="1144" customWidth="1"/>
    <col min="15111" max="15111" width="12.28515625" style="1144" customWidth="1"/>
    <col min="15112" max="15112" width="10.42578125" style="1144" customWidth="1"/>
    <col min="15113" max="15113" width="9.140625" style="1144"/>
    <col min="15114" max="15114" width="3.5703125" style="1144" customWidth="1"/>
    <col min="15115" max="15115" width="16.42578125" style="1144" customWidth="1"/>
    <col min="15116" max="15116" width="11.7109375" style="1144" customWidth="1"/>
    <col min="15117" max="15117" width="10.140625" style="1144" customWidth="1"/>
    <col min="15118" max="15118" width="15.85546875" style="1144" customWidth="1"/>
    <col min="15119" max="15119" width="3.85546875" style="1144" customWidth="1"/>
    <col min="15120" max="15120" width="16.42578125" style="1144" customWidth="1"/>
    <col min="15121" max="15121" width="11.28515625" style="1144" customWidth="1"/>
    <col min="15122" max="15122" width="10.28515625" style="1144" customWidth="1"/>
    <col min="15123" max="15123" width="10" style="1144" customWidth="1"/>
    <col min="15124" max="15359" width="9.140625" style="1144"/>
    <col min="15360" max="15360" width="4" style="1144" customWidth="1"/>
    <col min="15361" max="15361" width="15.140625" style="1144" customWidth="1"/>
    <col min="15362" max="15362" width="13.85546875" style="1144" customWidth="1"/>
    <col min="15363" max="15363" width="10.140625" style="1144" customWidth="1"/>
    <col min="15364" max="15364" width="9.140625" style="1144"/>
    <col min="15365" max="15365" width="3.42578125" style="1144" customWidth="1"/>
    <col min="15366" max="15366" width="19.5703125" style="1144" customWidth="1"/>
    <col min="15367" max="15367" width="12.28515625" style="1144" customWidth="1"/>
    <col min="15368" max="15368" width="10.42578125" style="1144" customWidth="1"/>
    <col min="15369" max="15369" width="9.140625" style="1144"/>
    <col min="15370" max="15370" width="3.5703125" style="1144" customWidth="1"/>
    <col min="15371" max="15371" width="16.42578125" style="1144" customWidth="1"/>
    <col min="15372" max="15372" width="11.7109375" style="1144" customWidth="1"/>
    <col min="15373" max="15373" width="10.140625" style="1144" customWidth="1"/>
    <col min="15374" max="15374" width="15.85546875" style="1144" customWidth="1"/>
    <col min="15375" max="15375" width="3.85546875" style="1144" customWidth="1"/>
    <col min="15376" max="15376" width="16.42578125" style="1144" customWidth="1"/>
    <col min="15377" max="15377" width="11.28515625" style="1144" customWidth="1"/>
    <col min="15378" max="15378" width="10.28515625" style="1144" customWidth="1"/>
    <col min="15379" max="15379" width="10" style="1144" customWidth="1"/>
    <col min="15380" max="15615" width="9.140625" style="1144"/>
    <col min="15616" max="15616" width="4" style="1144" customWidth="1"/>
    <col min="15617" max="15617" width="15.140625" style="1144" customWidth="1"/>
    <col min="15618" max="15618" width="13.85546875" style="1144" customWidth="1"/>
    <col min="15619" max="15619" width="10.140625" style="1144" customWidth="1"/>
    <col min="15620" max="15620" width="9.140625" style="1144"/>
    <col min="15621" max="15621" width="3.42578125" style="1144" customWidth="1"/>
    <col min="15622" max="15622" width="19.5703125" style="1144" customWidth="1"/>
    <col min="15623" max="15623" width="12.28515625" style="1144" customWidth="1"/>
    <col min="15624" max="15624" width="10.42578125" style="1144" customWidth="1"/>
    <col min="15625" max="15625" width="9.140625" style="1144"/>
    <col min="15626" max="15626" width="3.5703125" style="1144" customWidth="1"/>
    <col min="15627" max="15627" width="16.42578125" style="1144" customWidth="1"/>
    <col min="15628" max="15628" width="11.7109375" style="1144" customWidth="1"/>
    <col min="15629" max="15629" width="10.140625" style="1144" customWidth="1"/>
    <col min="15630" max="15630" width="15.85546875" style="1144" customWidth="1"/>
    <col min="15631" max="15631" width="3.85546875" style="1144" customWidth="1"/>
    <col min="15632" max="15632" width="16.42578125" style="1144" customWidth="1"/>
    <col min="15633" max="15633" width="11.28515625" style="1144" customWidth="1"/>
    <col min="15634" max="15634" width="10.28515625" style="1144" customWidth="1"/>
    <col min="15635" max="15635" width="10" style="1144" customWidth="1"/>
    <col min="15636" max="15871" width="9.140625" style="1144"/>
    <col min="15872" max="15872" width="4" style="1144" customWidth="1"/>
    <col min="15873" max="15873" width="15.140625" style="1144" customWidth="1"/>
    <col min="15874" max="15874" width="13.85546875" style="1144" customWidth="1"/>
    <col min="15875" max="15875" width="10.140625" style="1144" customWidth="1"/>
    <col min="15876" max="15876" width="9.140625" style="1144"/>
    <col min="15877" max="15877" width="3.42578125" style="1144" customWidth="1"/>
    <col min="15878" max="15878" width="19.5703125" style="1144" customWidth="1"/>
    <col min="15879" max="15879" width="12.28515625" style="1144" customWidth="1"/>
    <col min="15880" max="15880" width="10.42578125" style="1144" customWidth="1"/>
    <col min="15881" max="15881" width="9.140625" style="1144"/>
    <col min="15882" max="15882" width="3.5703125" style="1144" customWidth="1"/>
    <col min="15883" max="15883" width="16.42578125" style="1144" customWidth="1"/>
    <col min="15884" max="15884" width="11.7109375" style="1144" customWidth="1"/>
    <col min="15885" max="15885" width="10.140625" style="1144" customWidth="1"/>
    <col min="15886" max="15886" width="15.85546875" style="1144" customWidth="1"/>
    <col min="15887" max="15887" width="3.85546875" style="1144" customWidth="1"/>
    <col min="15888" max="15888" width="16.42578125" style="1144" customWidth="1"/>
    <col min="15889" max="15889" width="11.28515625" style="1144" customWidth="1"/>
    <col min="15890" max="15890" width="10.28515625" style="1144" customWidth="1"/>
    <col min="15891" max="15891" width="10" style="1144" customWidth="1"/>
    <col min="15892" max="16127" width="9.140625" style="1144"/>
    <col min="16128" max="16128" width="4" style="1144" customWidth="1"/>
    <col min="16129" max="16129" width="15.140625" style="1144" customWidth="1"/>
    <col min="16130" max="16130" width="13.85546875" style="1144" customWidth="1"/>
    <col min="16131" max="16131" width="10.140625" style="1144" customWidth="1"/>
    <col min="16132" max="16132" width="9.140625" style="1144"/>
    <col min="16133" max="16133" width="3.42578125" style="1144" customWidth="1"/>
    <col min="16134" max="16134" width="19.5703125" style="1144" customWidth="1"/>
    <col min="16135" max="16135" width="12.28515625" style="1144" customWidth="1"/>
    <col min="16136" max="16136" width="10.42578125" style="1144" customWidth="1"/>
    <col min="16137" max="16137" width="9.140625" style="1144"/>
    <col min="16138" max="16138" width="3.5703125" style="1144" customWidth="1"/>
    <col min="16139" max="16139" width="16.42578125" style="1144" customWidth="1"/>
    <col min="16140" max="16140" width="11.7109375" style="1144" customWidth="1"/>
    <col min="16141" max="16141" width="10.140625" style="1144" customWidth="1"/>
    <col min="16142" max="16142" width="15.85546875" style="1144" customWidth="1"/>
    <col min="16143" max="16143" width="3.85546875" style="1144" customWidth="1"/>
    <col min="16144" max="16144" width="16.42578125" style="1144" customWidth="1"/>
    <col min="16145" max="16145" width="11.28515625" style="1144" customWidth="1"/>
    <col min="16146" max="16146" width="10.28515625" style="1144" customWidth="1"/>
    <col min="16147" max="16147" width="10" style="1144" customWidth="1"/>
    <col min="16148" max="16384" width="9.140625" style="1144"/>
  </cols>
  <sheetData>
    <row r="1" spans="1:27" ht="18.75">
      <c r="A1" s="587" t="s">
        <v>304</v>
      </c>
    </row>
    <row r="2" spans="1:27" ht="18" customHeight="1">
      <c r="A2" s="1407" t="s">
        <v>475</v>
      </c>
      <c r="B2" s="1407"/>
      <c r="C2" s="1407"/>
      <c r="D2" s="1407"/>
      <c r="E2" s="1407"/>
      <c r="F2" s="1407"/>
      <c r="G2" s="1407"/>
      <c r="H2" s="1407"/>
      <c r="I2" s="1407"/>
      <c r="J2" s="1407"/>
      <c r="K2" s="1407"/>
      <c r="L2" s="1407"/>
      <c r="M2" s="1407"/>
      <c r="N2" s="1407"/>
      <c r="O2" s="1407"/>
      <c r="P2" s="1407"/>
      <c r="Q2" s="1407"/>
      <c r="R2" s="1407"/>
      <c r="S2" s="1407"/>
      <c r="T2" s="1407"/>
      <c r="U2" s="1407"/>
      <c r="V2" s="1407"/>
      <c r="W2" s="1407"/>
      <c r="X2" s="1407"/>
      <c r="Y2" s="1407"/>
      <c r="Z2" s="1407"/>
      <c r="AA2" s="1407"/>
    </row>
    <row r="3" spans="1:27" ht="18" customHeight="1">
      <c r="A3" s="1410" t="s">
        <v>476</v>
      </c>
      <c r="B3" s="1410"/>
      <c r="C3" s="1410"/>
      <c r="D3" s="1410"/>
      <c r="E3" s="1410"/>
      <c r="F3" s="1410"/>
      <c r="G3" s="1410"/>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6892.4210000000003</v>
      </c>
      <c r="C8" s="892">
        <v>10841</v>
      </c>
      <c r="D8" s="893">
        <v>2.1477932398504116</v>
      </c>
      <c r="E8" s="828"/>
      <c r="F8" s="827" t="s">
        <v>210</v>
      </c>
      <c r="G8" s="603">
        <v>1673.86</v>
      </c>
      <c r="H8" s="892">
        <v>9181</v>
      </c>
      <c r="I8" s="893">
        <v>2.4133625537068539</v>
      </c>
      <c r="J8" s="661"/>
      <c r="K8" s="745" t="s">
        <v>195</v>
      </c>
      <c r="L8" s="603">
        <v>4496.8310000000001</v>
      </c>
      <c r="M8" s="603">
        <v>1368.211</v>
      </c>
      <c r="N8" s="733">
        <v>3.2866502315797783</v>
      </c>
      <c r="O8" s="661"/>
      <c r="P8" s="745" t="s">
        <v>435</v>
      </c>
      <c r="Q8" s="603">
        <v>2157.7330000000002</v>
      </c>
      <c r="R8" s="603">
        <v>481.27699999999999</v>
      </c>
      <c r="S8" s="733">
        <v>4.4833495055861805</v>
      </c>
    </row>
    <row r="9" spans="1:27" ht="15.75">
      <c r="A9" s="606" t="s">
        <v>210</v>
      </c>
      <c r="B9" s="605">
        <v>3654.8220000000001</v>
      </c>
      <c r="C9" s="605">
        <v>13396</v>
      </c>
      <c r="D9" s="652">
        <v>1.871022667353339</v>
      </c>
      <c r="E9" s="829"/>
      <c r="F9" s="606" t="s">
        <v>435</v>
      </c>
      <c r="G9" s="605">
        <v>599.17899999999997</v>
      </c>
      <c r="H9" s="607">
        <v>2191</v>
      </c>
      <c r="I9" s="653">
        <v>3.6033689553351818</v>
      </c>
      <c r="J9" s="661"/>
      <c r="K9" s="604" t="s">
        <v>201</v>
      </c>
      <c r="L9" s="605">
        <v>3569.0419999999999</v>
      </c>
      <c r="M9" s="605">
        <v>1214.758</v>
      </c>
      <c r="N9" s="652">
        <v>2.9380683230734022</v>
      </c>
      <c r="O9" s="661"/>
      <c r="P9" s="604" t="s">
        <v>195</v>
      </c>
      <c r="Q9" s="605">
        <v>1715.452</v>
      </c>
      <c r="R9" s="605">
        <v>460.62200000000001</v>
      </c>
      <c r="S9" s="652">
        <v>3.7242077017597941</v>
      </c>
    </row>
    <row r="10" spans="1:27" ht="15.75">
      <c r="A10" s="606" t="s">
        <v>197</v>
      </c>
      <c r="B10" s="605">
        <v>3351.2170000000001</v>
      </c>
      <c r="C10" s="605">
        <v>3074</v>
      </c>
      <c r="D10" s="652">
        <v>1.8147253449433578</v>
      </c>
      <c r="E10" s="828"/>
      <c r="F10" s="951" t="s">
        <v>214</v>
      </c>
      <c r="G10" s="944">
        <v>514.21699999999998</v>
      </c>
      <c r="H10" s="952">
        <v>1851</v>
      </c>
      <c r="I10" s="953">
        <v>4.336492970930772</v>
      </c>
      <c r="J10" s="661"/>
      <c r="K10" s="604" t="s">
        <v>212</v>
      </c>
      <c r="L10" s="605">
        <v>2482.116</v>
      </c>
      <c r="M10" s="605">
        <v>538.32000000000005</v>
      </c>
      <c r="N10" s="652">
        <v>4.6108559964333473</v>
      </c>
      <c r="O10" s="661"/>
      <c r="P10" s="604" t="s">
        <v>197</v>
      </c>
      <c r="Q10" s="605">
        <v>1275.2090000000001</v>
      </c>
      <c r="R10" s="605">
        <v>405.70400000000001</v>
      </c>
      <c r="S10" s="652">
        <v>3.143200461420149</v>
      </c>
    </row>
    <row r="11" spans="1:27" ht="16.5" thickBot="1">
      <c r="A11" s="606" t="s">
        <v>435</v>
      </c>
      <c r="B11" s="605">
        <v>2911.136</v>
      </c>
      <c r="C11" s="607">
        <v>5803</v>
      </c>
      <c r="D11" s="653">
        <v>3.3202317096398555</v>
      </c>
      <c r="E11" s="829"/>
      <c r="F11" s="606" t="s">
        <v>212</v>
      </c>
      <c r="G11" s="605">
        <v>157.25899999999999</v>
      </c>
      <c r="H11" s="607">
        <v>617</v>
      </c>
      <c r="I11" s="653">
        <v>4.3845038614882759</v>
      </c>
      <c r="J11" s="661"/>
      <c r="K11" s="604" t="s">
        <v>435</v>
      </c>
      <c r="L11" s="605">
        <v>2228.9389999999999</v>
      </c>
      <c r="M11" s="605">
        <v>468.91199999999998</v>
      </c>
      <c r="N11" s="652">
        <v>4.7534270822670353</v>
      </c>
      <c r="O11" s="661"/>
      <c r="P11" s="604" t="s">
        <v>194</v>
      </c>
      <c r="Q11" s="605">
        <v>1020.199</v>
      </c>
      <c r="R11" s="605">
        <v>159.876</v>
      </c>
      <c r="S11" s="652">
        <v>6.3811891716079954</v>
      </c>
    </row>
    <row r="12" spans="1:27" ht="16.5" thickBot="1">
      <c r="A12" s="606" t="s">
        <v>195</v>
      </c>
      <c r="B12" s="605">
        <v>2710.5039999999999</v>
      </c>
      <c r="C12" s="605">
        <v>2085</v>
      </c>
      <c r="D12" s="652">
        <v>2.5253621264253763</v>
      </c>
      <c r="E12" s="829"/>
      <c r="F12" s="1038" t="s">
        <v>322</v>
      </c>
      <c r="G12" s="608">
        <v>2968.306</v>
      </c>
      <c r="H12" s="1100">
        <v>14015</v>
      </c>
      <c r="I12" s="1101">
        <v>2.8998095974975113</v>
      </c>
      <c r="J12" s="661"/>
      <c r="K12" s="604" t="s">
        <v>197</v>
      </c>
      <c r="L12" s="605">
        <v>1951.856</v>
      </c>
      <c r="M12" s="605">
        <v>597.94600000000003</v>
      </c>
      <c r="N12" s="652">
        <v>3.2642680108237196</v>
      </c>
      <c r="O12" s="661"/>
      <c r="P12" s="604" t="s">
        <v>212</v>
      </c>
      <c r="Q12" s="605">
        <v>841.87400000000002</v>
      </c>
      <c r="R12" s="605">
        <v>183.547</v>
      </c>
      <c r="S12" s="652">
        <v>4.5866944161440939</v>
      </c>
    </row>
    <row r="13" spans="1:27" ht="15.75">
      <c r="A13" s="606" t="s">
        <v>214</v>
      </c>
      <c r="B13" s="605">
        <v>1927.08</v>
      </c>
      <c r="C13" s="607">
        <v>4846</v>
      </c>
      <c r="D13" s="653">
        <v>1.9485313819842647</v>
      </c>
      <c r="E13" s="829"/>
      <c r="F13"/>
      <c r="G13"/>
      <c r="H13"/>
      <c r="I13"/>
      <c r="J13" s="661"/>
      <c r="K13" s="604" t="s">
        <v>192</v>
      </c>
      <c r="L13" s="605">
        <v>1267.011</v>
      </c>
      <c r="M13" s="605">
        <v>489.96600000000001</v>
      </c>
      <c r="N13" s="652">
        <v>2.5859161656114913</v>
      </c>
      <c r="O13" s="661"/>
      <c r="P13" s="604" t="s">
        <v>201</v>
      </c>
      <c r="Q13" s="605">
        <v>550.51700000000005</v>
      </c>
      <c r="R13" s="605">
        <v>312.80599999999998</v>
      </c>
      <c r="S13" s="652">
        <v>1.7599310754908797</v>
      </c>
    </row>
    <row r="14" spans="1:27" ht="16.5" thickBot="1">
      <c r="A14" s="606" t="s">
        <v>206</v>
      </c>
      <c r="B14" s="605">
        <v>1708.77</v>
      </c>
      <c r="C14" s="607">
        <v>1085</v>
      </c>
      <c r="D14" s="653">
        <v>3.0868573224727811</v>
      </c>
      <c r="E14" s="829"/>
      <c r="J14" s="661"/>
      <c r="K14" s="604" t="s">
        <v>210</v>
      </c>
      <c r="L14" s="605">
        <v>837.14099999999996</v>
      </c>
      <c r="M14" s="605">
        <v>231.155</v>
      </c>
      <c r="N14" s="652">
        <v>3.6215569639419436</v>
      </c>
      <c r="O14" s="661"/>
      <c r="P14" s="604" t="s">
        <v>206</v>
      </c>
      <c r="Q14" s="605">
        <v>446.07400000000001</v>
      </c>
      <c r="R14" s="605">
        <v>119.745</v>
      </c>
      <c r="S14" s="652">
        <v>3.7251993820201261</v>
      </c>
    </row>
    <row r="15" spans="1:27" ht="16.5" thickBot="1">
      <c r="A15" s="1038" t="s">
        <v>322</v>
      </c>
      <c r="B15" s="608">
        <v>26658.382000000001</v>
      </c>
      <c r="C15" s="608">
        <v>48153</v>
      </c>
      <c r="D15" s="732">
        <v>2.2164699700392561</v>
      </c>
      <c r="E15" s="829"/>
      <c r="J15" s="661"/>
      <c r="K15" s="604" t="s">
        <v>213</v>
      </c>
      <c r="L15" s="605">
        <v>794.70899999999995</v>
      </c>
      <c r="M15" s="605">
        <v>335.65300000000002</v>
      </c>
      <c r="N15" s="652">
        <v>2.3676505200311033</v>
      </c>
      <c r="O15" s="661"/>
      <c r="P15" s="604" t="s">
        <v>192</v>
      </c>
      <c r="Q15" s="605">
        <v>360.62799999999999</v>
      </c>
      <c r="R15" s="605">
        <v>91.024000000000001</v>
      </c>
      <c r="S15" s="652">
        <v>3.9619001582000348</v>
      </c>
    </row>
    <row r="16" spans="1:27" ht="15.75">
      <c r="A16"/>
      <c r="B16"/>
      <c r="C16"/>
      <c r="D16"/>
      <c r="E16" s="829"/>
      <c r="J16" s="661"/>
      <c r="K16" s="604" t="s">
        <v>205</v>
      </c>
      <c r="L16" s="605">
        <v>336.392</v>
      </c>
      <c r="M16" s="605">
        <v>148.685</v>
      </c>
      <c r="N16" s="652">
        <v>2.2624474560312069</v>
      </c>
      <c r="O16" s="661"/>
      <c r="P16" s="604" t="s">
        <v>210</v>
      </c>
      <c r="Q16" s="605">
        <v>181.75399999999999</v>
      </c>
      <c r="R16" s="605">
        <v>146.75800000000001</v>
      </c>
      <c r="S16" s="652">
        <v>1.2384605949931178</v>
      </c>
    </row>
    <row r="17" spans="1:19" ht="16.5" thickBot="1">
      <c r="A17"/>
      <c r="B17"/>
      <c r="C17"/>
      <c r="D17"/>
      <c r="E17" s="828"/>
      <c r="J17" s="661"/>
      <c r="K17" s="604" t="s">
        <v>194</v>
      </c>
      <c r="L17" s="605">
        <v>293.78800000000001</v>
      </c>
      <c r="M17" s="605">
        <v>93.32</v>
      </c>
      <c r="N17" s="652">
        <v>3.1481783111873129</v>
      </c>
      <c r="O17" s="661"/>
      <c r="P17" s="1045" t="s">
        <v>209</v>
      </c>
      <c r="Q17" s="944">
        <v>142.685</v>
      </c>
      <c r="R17" s="944">
        <v>40.1</v>
      </c>
      <c r="S17" s="1046">
        <v>3.5582294264339152</v>
      </c>
    </row>
    <row r="18" spans="1:19" ht="16.5" thickBot="1">
      <c r="A18"/>
      <c r="B18"/>
      <c r="C18"/>
      <c r="D18"/>
      <c r="E18" s="830"/>
      <c r="K18" s="604" t="s">
        <v>209</v>
      </c>
      <c r="L18" s="605">
        <v>288.827</v>
      </c>
      <c r="M18" s="605">
        <v>79</v>
      </c>
      <c r="N18" s="652">
        <v>3.6560379746835441</v>
      </c>
      <c r="O18" s="661"/>
      <c r="P18" s="945" t="s">
        <v>322</v>
      </c>
      <c r="Q18" s="608">
        <v>8864.6419999999998</v>
      </c>
      <c r="R18" s="608">
        <v>2439.2150000000001</v>
      </c>
      <c r="S18" s="732">
        <v>3.6342192057690688</v>
      </c>
    </row>
    <row r="19" spans="1:19" ht="16.5" thickBot="1">
      <c r="A19"/>
      <c r="B19"/>
      <c r="C19"/>
      <c r="D19"/>
      <c r="E19" s="831"/>
      <c r="J19" s="661"/>
      <c r="K19" s="604" t="s">
        <v>206</v>
      </c>
      <c r="L19" s="605">
        <v>244.75899999999999</v>
      </c>
      <c r="M19" s="605">
        <v>25.797000000000001</v>
      </c>
      <c r="N19" s="652">
        <v>9.4878861883164696</v>
      </c>
      <c r="O19" s="661"/>
      <c r="P19"/>
      <c r="Q19"/>
      <c r="R19"/>
      <c r="S19"/>
    </row>
    <row r="20" spans="1:19" ht="15" customHeight="1" thickBot="1">
      <c r="A20"/>
      <c r="B20"/>
      <c r="C20"/>
      <c r="D20"/>
      <c r="E20" s="831"/>
      <c r="J20" s="661"/>
      <c r="K20" s="945" t="s">
        <v>322</v>
      </c>
      <c r="L20" s="608">
        <v>19368.546999999999</v>
      </c>
      <c r="M20" s="608">
        <v>5682.0619999999999</v>
      </c>
      <c r="N20" s="732">
        <v>3.4087179970933086</v>
      </c>
      <c r="O20" s="661"/>
      <c r="P20"/>
      <c r="Q20"/>
      <c r="R20"/>
      <c r="S20"/>
    </row>
    <row r="21" spans="1:19">
      <c r="A21"/>
      <c r="B21"/>
      <c r="C21"/>
      <c r="D21"/>
      <c r="E21" s="832"/>
      <c r="J21" s="661"/>
      <c r="K21"/>
      <c r="L21"/>
      <c r="M21"/>
      <c r="N21"/>
      <c r="P21"/>
      <c r="Q21"/>
      <c r="R21"/>
      <c r="S21"/>
    </row>
    <row r="22" spans="1:19">
      <c r="F22" s="1113"/>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34"/>
      <c r="K26"/>
      <c r="L26"/>
      <c r="M26"/>
      <c r="N26"/>
      <c r="P26"/>
      <c r="Q26"/>
      <c r="R26"/>
      <c r="S26"/>
    </row>
    <row r="27" spans="1:19">
      <c r="A27" s="106"/>
      <c r="B27" s="106"/>
      <c r="C27" s="106"/>
      <c r="D27" s="106"/>
      <c r="E27" s="106"/>
      <c r="I27" s="106"/>
      <c r="J27" s="106"/>
      <c r="K27"/>
      <c r="L27"/>
      <c r="M27"/>
      <c r="N27"/>
      <c r="P27"/>
      <c r="Q27"/>
      <c r="R27"/>
      <c r="S27"/>
    </row>
    <row r="28" spans="1:19">
      <c r="A28" s="106"/>
      <c r="B28" s="106"/>
      <c r="C28" s="106"/>
      <c r="D28" s="106"/>
      <c r="E28" s="106"/>
      <c r="I28" s="106"/>
      <c r="J28" s="106"/>
      <c r="K28"/>
      <c r="L28"/>
      <c r="M28"/>
      <c r="N28"/>
    </row>
    <row r="29" spans="1:19">
      <c r="A29" s="106"/>
      <c r="B29" s="106"/>
      <c r="C29" s="106"/>
      <c r="D29" s="106"/>
      <c r="E29" s="106"/>
      <c r="I29" s="106"/>
      <c r="J29" s="106"/>
      <c r="K29"/>
      <c r="L29"/>
      <c r="M29"/>
      <c r="N29"/>
    </row>
    <row r="30" spans="1:19">
      <c r="A30" s="106"/>
      <c r="B30" s="106">
        <v>2211150</v>
      </c>
      <c r="C30" s="106">
        <v>16379</v>
      </c>
      <c r="D30" s="106"/>
      <c r="E30" s="106"/>
      <c r="F30" s="1144">
        <f>B30/1000</f>
        <v>2211.15</v>
      </c>
      <c r="I30" s="106"/>
      <c r="J30" s="106"/>
      <c r="K30"/>
      <c r="L30"/>
      <c r="M30"/>
      <c r="N30"/>
    </row>
    <row r="31" spans="1:19">
      <c r="A31" s="106"/>
      <c r="B31" s="106"/>
      <c r="C31" s="106"/>
      <c r="D31" s="106"/>
      <c r="E31" s="106"/>
      <c r="I31" s="106"/>
      <c r="J31" s="106"/>
      <c r="K31"/>
      <c r="L31"/>
      <c r="M31"/>
      <c r="N31"/>
    </row>
    <row r="32" spans="1:19">
      <c r="A32" s="106"/>
      <c r="B32" s="106"/>
      <c r="C32" s="106"/>
      <c r="D32" s="106"/>
      <c r="E32" s="106"/>
      <c r="I32" s="106"/>
      <c r="J32" s="106"/>
      <c r="K32"/>
      <c r="L32"/>
      <c r="M32"/>
      <c r="N32"/>
    </row>
    <row r="33" spans="1:14">
      <c r="A33" s="106"/>
      <c r="B33" s="106"/>
      <c r="C33" s="106"/>
      <c r="D33" s="106"/>
      <c r="E33" s="106"/>
      <c r="I33" s="106"/>
      <c r="J33" s="106"/>
      <c r="K33"/>
      <c r="L33"/>
      <c r="M33"/>
      <c r="N33"/>
    </row>
    <row r="34" spans="1:14">
      <c r="A34" s="106"/>
      <c r="B34" s="106"/>
      <c r="C34" s="106"/>
      <c r="D34" s="106"/>
      <c r="E34" s="106"/>
      <c r="I34" s="106"/>
      <c r="J34" s="106"/>
    </row>
    <row r="35" spans="1:14">
      <c r="A35" s="106"/>
      <c r="B35" s="106"/>
      <c r="C35" s="106"/>
      <c r="D35" s="106"/>
      <c r="E35" s="106"/>
      <c r="I35" s="106"/>
      <c r="J35" s="106"/>
      <c r="K35" s="106"/>
    </row>
    <row r="36" spans="1:14">
      <c r="A36" s="106"/>
      <c r="B36" s="106"/>
      <c r="C36" s="106"/>
      <c r="D36" s="106"/>
      <c r="E36" s="106"/>
      <c r="I36" s="106"/>
      <c r="J36" s="106"/>
      <c r="K36" s="106"/>
    </row>
    <row r="37" spans="1:14">
      <c r="A37" s="106"/>
      <c r="B37" s="106"/>
      <c r="C37" s="106"/>
      <c r="D37" s="106"/>
      <c r="E37" s="106"/>
      <c r="I37" s="106"/>
      <c r="J37" s="106"/>
      <c r="K37" s="106"/>
    </row>
    <row r="38" spans="1:14">
      <c r="A38" s="106"/>
      <c r="B38" s="106"/>
      <c r="C38" s="106"/>
      <c r="D38" s="106"/>
      <c r="E38" s="106"/>
      <c r="I38" s="106"/>
      <c r="J38" s="106"/>
      <c r="K38" s="106"/>
    </row>
    <row r="39" spans="1:14">
      <c r="A39" s="106"/>
      <c r="B39" s="106"/>
      <c r="C39" s="106"/>
      <c r="D39" s="106"/>
      <c r="E39" s="106"/>
      <c r="I39" s="106"/>
      <c r="J39" s="106"/>
      <c r="K39" s="106"/>
    </row>
    <row r="40" spans="1:14">
      <c r="A40" s="106"/>
      <c r="B40" s="106"/>
      <c r="C40" s="106"/>
      <c r="D40" s="106"/>
      <c r="E40" s="106"/>
      <c r="I40" s="106"/>
      <c r="J40" s="106"/>
      <c r="K40" s="106"/>
    </row>
    <row r="41" spans="1:14">
      <c r="A41" s="106"/>
      <c r="B41" s="106"/>
      <c r="C41" s="106"/>
      <c r="D41" s="106"/>
      <c r="E41" s="106"/>
      <c r="I41" s="106"/>
      <c r="J41" s="106"/>
      <c r="K41" s="106"/>
    </row>
    <row r="42" spans="1:14">
      <c r="A42" s="106"/>
      <c r="B42" s="106"/>
      <c r="C42" s="106"/>
      <c r="D42" s="106"/>
      <c r="E42" s="106"/>
      <c r="I42" s="106"/>
      <c r="J42" s="106"/>
      <c r="K42" s="106"/>
    </row>
    <row r="43" spans="1:14">
      <c r="A43" s="106"/>
      <c r="B43" s="106"/>
      <c r="C43" s="106"/>
      <c r="D43" s="106"/>
      <c r="E43" s="106"/>
      <c r="I43" s="106"/>
      <c r="J43" s="106"/>
      <c r="K43" s="106"/>
    </row>
    <row r="44" spans="1:14">
      <c r="A44" s="106"/>
      <c r="B44" s="106"/>
      <c r="C44" s="106"/>
      <c r="D44" s="106"/>
      <c r="E44" s="106"/>
      <c r="I44" s="106"/>
      <c r="J44" s="106"/>
      <c r="K44" s="106"/>
    </row>
    <row r="45" spans="1:14">
      <c r="A45" s="106"/>
      <c r="B45" s="106"/>
      <c r="C45" s="106"/>
      <c r="D45" s="106"/>
      <c r="E45" s="106"/>
      <c r="I45" s="106"/>
      <c r="J45" s="106"/>
      <c r="K45" s="106"/>
    </row>
    <row r="46" spans="1:14">
      <c r="A46" s="106"/>
      <c r="B46" s="106"/>
      <c r="C46" s="106"/>
      <c r="D46" s="106"/>
      <c r="E46" s="106"/>
      <c r="I46" s="106"/>
      <c r="J46" s="106"/>
      <c r="K46" s="106"/>
    </row>
    <row r="47" spans="1:14">
      <c r="A47" s="106"/>
      <c r="B47" s="106"/>
      <c r="C47" s="106"/>
      <c r="D47" s="106"/>
      <c r="E47" s="106"/>
      <c r="I47" s="106"/>
      <c r="J47" s="106"/>
      <c r="K47" s="106"/>
    </row>
    <row r="48" spans="1:14">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sheetData>
  <sortState ref="P8:S27">
    <sortCondition descending="1" ref="Q8:Q27"/>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93" t="s">
        <v>441</v>
      </c>
      <c r="B5" s="1393"/>
      <c r="C5" s="1393"/>
      <c r="D5" s="1393"/>
      <c r="E5" s="1393"/>
      <c r="F5" s="1393"/>
      <c r="H5" s="651" t="s">
        <v>331</v>
      </c>
    </row>
    <row r="6" spans="1:10" ht="15.75" customHeight="1" thickBot="1">
      <c r="A6" s="1394" t="s">
        <v>170</v>
      </c>
      <c r="B6" s="1396" t="s">
        <v>442</v>
      </c>
      <c r="C6" s="1397"/>
      <c r="D6" s="1398"/>
      <c r="E6" s="1399" t="s">
        <v>443</v>
      </c>
      <c r="F6" s="1394" t="s">
        <v>444</v>
      </c>
    </row>
    <row r="7" spans="1:10" ht="31.5" customHeight="1" thickBot="1">
      <c r="A7" s="1395"/>
      <c r="B7" s="848" t="s">
        <v>312</v>
      </c>
      <c r="C7" s="848" t="s">
        <v>320</v>
      </c>
      <c r="D7" s="848" t="s">
        <v>321</v>
      </c>
      <c r="E7" s="1400"/>
      <c r="F7" s="1395"/>
    </row>
    <row r="8" spans="1:10" ht="17.25" customHeight="1" thickBot="1">
      <c r="A8" s="849" t="s">
        <v>171</v>
      </c>
      <c r="B8" s="735">
        <v>13872.912</v>
      </c>
      <c r="C8" s="735">
        <v>4836.6369999999997</v>
      </c>
      <c r="D8" s="887">
        <f t="shared" ref="D8:D13" si="0">(C8/B8)*100</f>
        <v>34.86389158959561</v>
      </c>
      <c r="E8" s="735">
        <v>10934.939</v>
      </c>
      <c r="F8" s="887">
        <f t="shared" ref="F8:F13" si="1">((B8-E8)/E8)*100</f>
        <v>26.867758475836034</v>
      </c>
      <c r="H8" s="680" t="s">
        <v>172</v>
      </c>
    </row>
    <row r="9" spans="1:10" ht="18" customHeight="1" thickBot="1">
      <c r="A9" s="850" t="s">
        <v>173</v>
      </c>
      <c r="B9" s="736">
        <v>49967</v>
      </c>
      <c r="C9" s="736">
        <v>10098</v>
      </c>
      <c r="D9" s="888">
        <f t="shared" si="0"/>
        <v>20.209338163187702</v>
      </c>
      <c r="E9" s="736">
        <v>51011</v>
      </c>
      <c r="F9" s="888">
        <f t="shared" si="1"/>
        <v>-2.0466173962478682</v>
      </c>
      <c r="H9" s="650">
        <f>B9-E9</f>
        <v>-1044</v>
      </c>
    </row>
    <row r="10" spans="1:10" ht="15" customHeight="1" thickBot="1">
      <c r="A10" s="851" t="s">
        <v>306</v>
      </c>
      <c r="B10" s="737">
        <v>20779</v>
      </c>
      <c r="C10" s="1099">
        <v>0</v>
      </c>
      <c r="D10" s="888">
        <f t="shared" si="0"/>
        <v>0</v>
      </c>
      <c r="E10" s="738">
        <v>25583</v>
      </c>
      <c r="F10" s="888">
        <f t="shared" si="1"/>
        <v>-18.778094828597116</v>
      </c>
    </row>
    <row r="11" spans="1:10" ht="17.25" customHeight="1" thickBot="1">
      <c r="A11" s="852" t="s">
        <v>174</v>
      </c>
      <c r="B11" s="739">
        <v>273146.06</v>
      </c>
      <c r="C11" s="740">
        <v>12231.944</v>
      </c>
      <c r="D11" s="889">
        <f t="shared" si="0"/>
        <v>4.4781696649770453</v>
      </c>
      <c r="E11" s="740">
        <v>306802.46600000001</v>
      </c>
      <c r="F11" s="889">
        <f t="shared" si="1"/>
        <v>-10.970057196346009</v>
      </c>
      <c r="J11" s="846"/>
    </row>
    <row r="12" spans="1:10" ht="15" customHeight="1" thickBot="1">
      <c r="A12" s="849" t="s">
        <v>175</v>
      </c>
      <c r="B12" s="735">
        <v>104640.15300000001</v>
      </c>
      <c r="C12" s="735">
        <v>21191.342000000001</v>
      </c>
      <c r="D12" s="888">
        <f t="shared" si="0"/>
        <v>20.251635144302586</v>
      </c>
      <c r="E12" s="735">
        <v>89043.978000000003</v>
      </c>
      <c r="F12" s="888">
        <f t="shared" si="1"/>
        <v>17.515137295415983</v>
      </c>
    </row>
    <row r="13" spans="1:10" ht="15" customHeight="1" thickBot="1">
      <c r="A13" s="849" t="s">
        <v>176</v>
      </c>
      <c r="B13" s="735">
        <f>B11+B12</f>
        <v>377786.21299999999</v>
      </c>
      <c r="C13" s="735">
        <f>C11+C12</f>
        <v>33423.286</v>
      </c>
      <c r="D13" s="890">
        <f t="shared" si="0"/>
        <v>8.8471428680749664</v>
      </c>
      <c r="E13" s="735">
        <f>E11+E12</f>
        <v>395846.44400000002</v>
      </c>
      <c r="F13" s="890">
        <f t="shared" si="1"/>
        <v>-4.5624335582006719</v>
      </c>
    </row>
    <row r="16" spans="1:10" ht="15.75">
      <c r="A16" s="570" t="s">
        <v>307</v>
      </c>
    </row>
    <row r="18" spans="1:16" ht="33" customHeight="1" thickBot="1">
      <c r="A18" s="1393" t="s">
        <v>445</v>
      </c>
      <c r="B18" s="1393"/>
      <c r="C18" s="1393"/>
      <c r="D18" s="1393"/>
      <c r="E18" s="1393"/>
      <c r="F18" s="1393"/>
      <c r="K18" s="106"/>
      <c r="L18" s="106"/>
    </row>
    <row r="19" spans="1:16" ht="24.75" customHeight="1" thickBot="1">
      <c r="A19" s="1404" t="s">
        <v>177</v>
      </c>
      <c r="B19" s="1412" t="s">
        <v>442</v>
      </c>
      <c r="C19" s="1413"/>
      <c r="D19" s="1414"/>
      <c r="E19" s="1415" t="s">
        <v>443</v>
      </c>
      <c r="F19" s="1404" t="s">
        <v>444</v>
      </c>
      <c r="J19" s="106"/>
      <c r="K19" s="106"/>
      <c r="L19" s="106"/>
    </row>
    <row r="20" spans="1:16" ht="21" customHeight="1" thickBot="1">
      <c r="A20" s="1405"/>
      <c r="B20" s="878" t="s">
        <v>312</v>
      </c>
      <c r="C20" s="878" t="s">
        <v>320</v>
      </c>
      <c r="D20" s="878" t="s">
        <v>321</v>
      </c>
      <c r="E20" s="1416"/>
      <c r="F20" s="1411"/>
      <c r="J20" s="106"/>
      <c r="K20" s="106"/>
      <c r="L20" s="891"/>
    </row>
    <row r="21" spans="1:16" ht="15.75" thickBot="1">
      <c r="A21" s="568" t="s">
        <v>171</v>
      </c>
      <c r="B21" s="735">
        <v>32701.297999999999</v>
      </c>
      <c r="C21" s="741">
        <v>0</v>
      </c>
      <c r="D21" s="887">
        <f t="shared" ref="D21:D26" si="2">(C21/B21)*100</f>
        <v>0</v>
      </c>
      <c r="E21" s="735">
        <v>45324.656000000003</v>
      </c>
      <c r="F21" s="887">
        <f t="shared" ref="F21:F26" si="3">((B21-E21)/E21)*100</f>
        <v>-27.850973651074156</v>
      </c>
      <c r="H21" s="680" t="s">
        <v>178</v>
      </c>
      <c r="J21" s="106"/>
      <c r="K21" s="106"/>
      <c r="L21" s="106"/>
    </row>
    <row r="22" spans="1:16" ht="15.75" thickBot="1">
      <c r="A22" s="568" t="s">
        <v>173</v>
      </c>
      <c r="B22" s="735">
        <v>157627</v>
      </c>
      <c r="C22" s="741">
        <v>0</v>
      </c>
      <c r="D22" s="888">
        <f t="shared" si="2"/>
        <v>0</v>
      </c>
      <c r="E22" s="735">
        <v>192967</v>
      </c>
      <c r="F22" s="888">
        <f t="shared" si="3"/>
        <v>-18.314012240434892</v>
      </c>
      <c r="H22" s="650">
        <f>B22-E22</f>
        <v>-35340</v>
      </c>
      <c r="K22" s="106"/>
      <c r="L22" s="106"/>
    </row>
    <row r="23" spans="1:16" ht="15.75" thickBot="1">
      <c r="A23" s="569" t="s">
        <v>306</v>
      </c>
      <c r="B23" s="738">
        <v>47828</v>
      </c>
      <c r="C23" s="742">
        <v>0</v>
      </c>
      <c r="D23" s="888">
        <f t="shared" si="2"/>
        <v>0</v>
      </c>
      <c r="E23" s="738">
        <v>52966</v>
      </c>
      <c r="F23" s="888">
        <f t="shared" si="3"/>
        <v>-9.7005626250802397</v>
      </c>
    </row>
    <row r="24" spans="1:16" ht="15.75" thickBot="1">
      <c r="A24" s="568" t="s">
        <v>174</v>
      </c>
      <c r="B24" s="735">
        <v>16828.11</v>
      </c>
      <c r="C24" s="743">
        <v>52.972999999999999</v>
      </c>
      <c r="D24" s="889">
        <f t="shared" si="2"/>
        <v>0.31478876712833465</v>
      </c>
      <c r="E24" s="735">
        <v>17494.170999999998</v>
      </c>
      <c r="F24" s="889">
        <f t="shared" si="3"/>
        <v>-3.8073310247167353</v>
      </c>
    </row>
    <row r="25" spans="1:16" ht="15.75" thickBot="1">
      <c r="A25" s="568" t="s">
        <v>175</v>
      </c>
      <c r="B25" s="735">
        <v>5128.2700000000004</v>
      </c>
      <c r="C25" s="743">
        <v>54.781999999999996</v>
      </c>
      <c r="D25" s="888">
        <f t="shared" si="2"/>
        <v>1.0682354868210917</v>
      </c>
      <c r="E25" s="735">
        <v>5563.3559999999998</v>
      </c>
      <c r="F25" s="888">
        <f t="shared" si="3"/>
        <v>-7.8205672978683971</v>
      </c>
    </row>
    <row r="26" spans="1:16" ht="15.75" thickBot="1">
      <c r="A26" s="568" t="s">
        <v>176</v>
      </c>
      <c r="B26" s="735">
        <f>B24+B25</f>
        <v>21956.38</v>
      </c>
      <c r="C26" s="744">
        <f>C24+C25</f>
        <v>107.755</v>
      </c>
      <c r="D26" s="890">
        <f t="shared" si="2"/>
        <v>0.49076851466407484</v>
      </c>
      <c r="E26" s="735">
        <f>E24+E25</f>
        <v>23057.526999999998</v>
      </c>
      <c r="F26" s="890">
        <f t="shared" si="3"/>
        <v>-4.7756509186783012</v>
      </c>
      <c r="P26" s="1086"/>
    </row>
    <row r="27" spans="1:16" ht="16.5" customHeight="1">
      <c r="A27" s="1406"/>
      <c r="B27" s="1406"/>
      <c r="C27" s="1406"/>
      <c r="D27" s="1406"/>
      <c r="E27" s="1406"/>
      <c r="F27" s="1406"/>
      <c r="J27" s="106"/>
      <c r="K27" s="106"/>
      <c r="L27" s="106"/>
    </row>
    <row r="28" spans="1:16">
      <c r="B28" s="573"/>
      <c r="C28" s="574"/>
      <c r="D28" s="574"/>
      <c r="E28" s="574"/>
      <c r="F28" s="575"/>
      <c r="I28" s="106"/>
      <c r="J28" s="106"/>
      <c r="K28" s="106"/>
      <c r="L28" s="106"/>
    </row>
    <row r="29" spans="1:16" ht="15">
      <c r="A29" s="1234" t="s">
        <v>463</v>
      </c>
      <c r="B29" s="577"/>
      <c r="C29" s="578"/>
      <c r="D29" s="578"/>
      <c r="E29" s="578"/>
      <c r="F29" s="575"/>
      <c r="I29" s="106"/>
      <c r="J29" s="106"/>
      <c r="K29" s="891"/>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03"/>
      <c r="D32" s="1403"/>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1"/>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03"/>
      <c r="C43" s="1403"/>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6"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07" t="s">
        <v>446</v>
      </c>
      <c r="B2" s="1407"/>
      <c r="C2" s="1407"/>
      <c r="D2" s="1407"/>
      <c r="E2" s="1407"/>
      <c r="F2" s="1407"/>
      <c r="G2" s="1407"/>
      <c r="H2" s="1407"/>
      <c r="I2" s="1407"/>
      <c r="J2" s="1407"/>
      <c r="K2" s="1407"/>
      <c r="L2" s="1407"/>
      <c r="M2" s="1407"/>
      <c r="N2" s="1407"/>
      <c r="O2" s="1407"/>
      <c r="P2" s="1407"/>
      <c r="Q2" s="1407"/>
      <c r="R2" s="1407"/>
      <c r="S2" s="1407"/>
      <c r="T2" s="1407"/>
      <c r="U2" s="1407"/>
      <c r="V2" s="1407"/>
      <c r="W2" s="1407"/>
      <c r="X2" s="1407"/>
    </row>
    <row r="3" spans="1:24" ht="15.75" customHeight="1">
      <c r="A3" s="1408" t="s">
        <v>447</v>
      </c>
      <c r="B3" s="1408"/>
      <c r="C3" s="1408"/>
      <c r="D3" s="1408"/>
      <c r="E3" s="1408"/>
      <c r="F3" s="1408"/>
      <c r="P3" s="589"/>
    </row>
    <row r="4" spans="1:24" ht="4.5" customHeight="1">
      <c r="A4" s="590"/>
      <c r="B4" s="590"/>
      <c r="C4" s="588"/>
      <c r="D4" s="588"/>
    </row>
    <row r="5" spans="1:24" ht="15.75" thickBot="1">
      <c r="A5" s="591" t="s">
        <v>179</v>
      </c>
      <c r="B5" s="1409" t="s">
        <v>180</v>
      </c>
      <c r="C5" s="1409"/>
      <c r="D5" s="592"/>
      <c r="E5" s="592"/>
      <c r="F5" s="591" t="s">
        <v>181</v>
      </c>
      <c r="G5" s="593" t="s">
        <v>182</v>
      </c>
      <c r="H5" s="942"/>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0">
        <v>2.5690254272428916</v>
      </c>
      <c r="F7" s="745" t="s">
        <v>192</v>
      </c>
      <c r="G7" s="603">
        <v>2113.8409999999999</v>
      </c>
      <c r="H7" s="603">
        <v>10060</v>
      </c>
      <c r="I7" s="870">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3">
        <v>2.355936306022095</v>
      </c>
      <c r="F8" s="604" t="s">
        <v>194</v>
      </c>
      <c r="G8" s="605">
        <v>1464.146</v>
      </c>
      <c r="H8" s="605">
        <v>8041</v>
      </c>
      <c r="I8" s="853">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3">
        <v>2.3478202401332386</v>
      </c>
      <c r="F9" s="1045" t="s">
        <v>435</v>
      </c>
      <c r="G9" s="944">
        <v>451.22199999999998</v>
      </c>
      <c r="H9" s="944">
        <v>2476</v>
      </c>
      <c r="I9" s="1060">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3">
        <v>2.9409332218395985</v>
      </c>
      <c r="F10" s="945" t="s">
        <v>322</v>
      </c>
      <c r="G10" s="608">
        <v>4062.904</v>
      </c>
      <c r="H10" s="608">
        <v>20779</v>
      </c>
      <c r="I10" s="946">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3">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3">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3">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5" t="s">
        <v>198</v>
      </c>
      <c r="B14" s="944">
        <v>1153.1410000000001</v>
      </c>
      <c r="C14" s="944">
        <v>2935</v>
      </c>
      <c r="D14" s="1060">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5" t="s">
        <v>322</v>
      </c>
      <c r="B15" s="608">
        <v>35245.040000000001</v>
      </c>
      <c r="C15" s="608">
        <v>49967</v>
      </c>
      <c r="D15" s="946">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7"/>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5" t="s">
        <v>212</v>
      </c>
      <c r="L28" s="944">
        <v>3046.01</v>
      </c>
      <c r="M28" s="944">
        <v>714.17499999999995</v>
      </c>
      <c r="N28" s="1046">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5"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5" t="s">
        <v>450</v>
      </c>
      <c r="Q31" s="944">
        <v>2408.4180000000001</v>
      </c>
      <c r="R31" s="944">
        <v>607.25099999999998</v>
      </c>
      <c r="S31" s="1046">
        <v>3.9660996853031123</v>
      </c>
    </row>
    <row r="32" spans="1:19" ht="16.5" thickBot="1">
      <c r="A32" s="1234" t="s">
        <v>463</v>
      </c>
      <c r="B32" s="106"/>
      <c r="C32" s="106"/>
      <c r="D32" s="106"/>
      <c r="E32" s="106"/>
      <c r="F32" s="106"/>
      <c r="G32" s="106"/>
      <c r="H32" s="106"/>
      <c r="I32" s="106"/>
      <c r="J32" s="106"/>
      <c r="K32" s="106"/>
      <c r="L32" s="106"/>
      <c r="M32" s="106"/>
      <c r="N32" s="106"/>
      <c r="P32" s="945"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07" t="s">
        <v>451</v>
      </c>
      <c r="B2" s="1407"/>
      <c r="C2" s="1407"/>
      <c r="D2" s="1407"/>
      <c r="E2" s="1407"/>
      <c r="F2" s="1407"/>
      <c r="G2" s="1407"/>
      <c r="H2" s="1407"/>
      <c r="I2" s="1407"/>
      <c r="J2" s="1407"/>
      <c r="K2" s="1407"/>
      <c r="L2" s="1407"/>
      <c r="M2" s="1407"/>
      <c r="N2" s="1407"/>
      <c r="O2" s="1407"/>
      <c r="P2" s="1407"/>
      <c r="Q2" s="1407"/>
      <c r="R2" s="1407"/>
      <c r="S2" s="1407"/>
      <c r="T2" s="1407"/>
      <c r="U2" s="1407"/>
      <c r="V2" s="1407"/>
      <c r="W2" s="1407"/>
      <c r="X2" s="1407"/>
      <c r="Y2" s="1407"/>
      <c r="Z2" s="1407"/>
      <c r="AA2" s="1407"/>
    </row>
    <row r="3" spans="1:27" ht="18" customHeight="1">
      <c r="A3" s="1410" t="s">
        <v>452</v>
      </c>
      <c r="B3" s="1410"/>
      <c r="C3" s="1410"/>
      <c r="D3" s="1410"/>
      <c r="E3" s="1410"/>
      <c r="F3" s="1410"/>
      <c r="G3" s="1410"/>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2">
        <v>26011</v>
      </c>
      <c r="I8" s="893">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1" t="s">
        <v>212</v>
      </c>
      <c r="G10" s="944">
        <v>995.76800000000003</v>
      </c>
      <c r="H10" s="952">
        <v>4355</v>
      </c>
      <c r="I10" s="953">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38" t="s">
        <v>322</v>
      </c>
      <c r="G13" s="1110">
        <v>9349.8790000000008</v>
      </c>
      <c r="H13" s="1111">
        <v>47828</v>
      </c>
      <c r="I13" s="1112">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1" t="s">
        <v>211</v>
      </c>
      <c r="B15" s="944">
        <v>3347.7640000000001</v>
      </c>
      <c r="C15" s="952">
        <v>5461</v>
      </c>
      <c r="D15" s="953">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1" t="s">
        <v>212</v>
      </c>
      <c r="B18" s="944">
        <v>1609.2280000000001</v>
      </c>
      <c r="C18" s="952">
        <v>5383</v>
      </c>
      <c r="D18" s="953">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38" t="s">
        <v>322</v>
      </c>
      <c r="B19" s="608">
        <v>74448.308999999994</v>
      </c>
      <c r="C19" s="1100">
        <v>157627</v>
      </c>
      <c r="D19" s="1101">
        <v>2.2766163288074988</v>
      </c>
      <c r="E19" s="831"/>
      <c r="F19" s="106"/>
      <c r="G19" s="106"/>
      <c r="H19" s="106"/>
      <c r="I19" s="106"/>
      <c r="J19" s="661"/>
      <c r="K19" s="945"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5"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34" t="s">
        <v>463</v>
      </c>
      <c r="B22" s="106"/>
      <c r="C22" s="106"/>
      <c r="D22" s="106"/>
      <c r="K22" s="106"/>
      <c r="L22" s="106"/>
      <c r="M22" s="106"/>
      <c r="N22" s="106"/>
      <c r="P22" s="106"/>
      <c r="Q22" s="106"/>
      <c r="R22" s="106"/>
      <c r="S22" s="106"/>
      <c r="T22" s="106"/>
    </row>
    <row r="23" spans="1:20">
      <c r="A23" s="106"/>
      <c r="B23" s="106"/>
      <c r="C23" s="106"/>
      <c r="D23" s="106"/>
      <c r="F23" s="1113"/>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61" zoomScale="80" zoomScaleNormal="80" workbookViewId="0">
      <selection activeCell="P708" sqref="P708"/>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94" t="s">
        <v>258</v>
      </c>
      <c r="C5" s="1494"/>
      <c r="D5" s="1494"/>
      <c r="E5" s="1494"/>
      <c r="F5" s="1494"/>
      <c r="G5" s="1494"/>
      <c r="H5" s="1494"/>
      <c r="I5" s="1494"/>
      <c r="J5" s="1494"/>
      <c r="K5" s="1494"/>
      <c r="L5" s="1494"/>
    </row>
    <row r="6" spans="2:13" ht="18">
      <c r="B6" s="666"/>
      <c r="C6" s="666"/>
      <c r="D6" s="666"/>
      <c r="E6" s="666"/>
      <c r="F6" s="439" t="s">
        <v>259</v>
      </c>
      <c r="G6" s="666"/>
      <c r="H6" s="666"/>
      <c r="I6" s="666"/>
      <c r="J6" s="666"/>
      <c r="K6" s="666"/>
      <c r="L6" s="666"/>
    </row>
    <row r="7" spans="2:13" s="440" customFormat="1" ht="15">
      <c r="B7" s="1495" t="s">
        <v>260</v>
      </c>
      <c r="C7" s="1487" t="s">
        <v>22</v>
      </c>
      <c r="D7" s="1487" t="s">
        <v>261</v>
      </c>
      <c r="E7" s="1498" t="s">
        <v>262</v>
      </c>
      <c r="F7" s="1499"/>
      <c r="G7" s="1500"/>
      <c r="H7" s="1501" t="s">
        <v>263</v>
      </c>
      <c r="I7" s="1503" t="s">
        <v>264</v>
      </c>
      <c r="J7" s="1504"/>
      <c r="K7" s="1504"/>
      <c r="L7" s="1495"/>
    </row>
    <row r="8" spans="2:13">
      <c r="B8" s="1496"/>
      <c r="C8" s="1497"/>
      <c r="D8" s="1497"/>
      <c r="E8" s="1489" t="s">
        <v>265</v>
      </c>
      <c r="F8" s="1487" t="s">
        <v>266</v>
      </c>
      <c r="G8" s="1487" t="s">
        <v>267</v>
      </c>
      <c r="H8" s="1502"/>
      <c r="I8" s="1489" t="s">
        <v>268</v>
      </c>
      <c r="J8" s="1489" t="s">
        <v>24</v>
      </c>
      <c r="K8" s="1487" t="s">
        <v>269</v>
      </c>
      <c r="L8" s="1489" t="s">
        <v>270</v>
      </c>
    </row>
    <row r="9" spans="2:13">
      <c r="B9" s="1496"/>
      <c r="C9" s="1497"/>
      <c r="D9" s="1497"/>
      <c r="E9" s="1490"/>
      <c r="F9" s="1497"/>
      <c r="G9" s="1497"/>
      <c r="H9" s="1502"/>
      <c r="I9" s="1490"/>
      <c r="J9" s="1490"/>
      <c r="K9" s="1488"/>
      <c r="L9" s="1490"/>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93"/>
      <c r="O105" s="1493"/>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93"/>
      <c r="O121" s="1493"/>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93"/>
      <c r="O145" s="1493"/>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93"/>
      <c r="O171" s="1493"/>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56" t="s">
        <v>296</v>
      </c>
      <c r="D177" s="1456"/>
      <c r="E177" s="1456"/>
      <c r="F177" s="1456"/>
      <c r="G177" s="1456"/>
      <c r="H177" s="1456"/>
      <c r="I177" s="1456"/>
      <c r="J177" s="1456"/>
      <c r="K177" s="1456"/>
      <c r="L177" s="1485"/>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05" t="s">
        <v>260</v>
      </c>
      <c r="C194" s="1460" t="s">
        <v>22</v>
      </c>
      <c r="D194" s="1460" t="s">
        <v>261</v>
      </c>
      <c r="E194" s="1462" t="s">
        <v>262</v>
      </c>
      <c r="F194" s="1463"/>
      <c r="G194" s="1464"/>
      <c r="H194" s="1465" t="s">
        <v>263</v>
      </c>
      <c r="I194" s="1467" t="s">
        <v>264</v>
      </c>
      <c r="J194" s="1468"/>
      <c r="K194" s="1468"/>
      <c r="L194" s="1507"/>
    </row>
    <row r="195" spans="2:12" ht="12.75" customHeight="1">
      <c r="B195" s="1506"/>
      <c r="C195" s="1461"/>
      <c r="D195" s="1461"/>
      <c r="E195" s="1475" t="s">
        <v>265</v>
      </c>
      <c r="F195" s="1460" t="s">
        <v>266</v>
      </c>
      <c r="G195" s="1460" t="s">
        <v>267</v>
      </c>
      <c r="H195" s="1466"/>
      <c r="I195" s="1475" t="s">
        <v>268</v>
      </c>
      <c r="J195" s="1475" t="s">
        <v>24</v>
      </c>
      <c r="K195" s="1460" t="s">
        <v>269</v>
      </c>
      <c r="L195" s="1491" t="s">
        <v>270</v>
      </c>
    </row>
    <row r="196" spans="2:12" ht="12.75" customHeight="1">
      <c r="B196" s="1506"/>
      <c r="C196" s="1461"/>
      <c r="D196" s="1461"/>
      <c r="E196" s="1482"/>
      <c r="F196" s="1461"/>
      <c r="G196" s="1461"/>
      <c r="H196" s="1466"/>
      <c r="I196" s="1476"/>
      <c r="J196" s="1476"/>
      <c r="K196" s="1477"/>
      <c r="L196" s="1492"/>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56" t="s">
        <v>297</v>
      </c>
      <c r="D199" s="1456"/>
      <c r="E199" s="1456"/>
      <c r="F199" s="1456"/>
      <c r="G199" s="1456"/>
      <c r="H199" s="1456"/>
      <c r="I199" s="1456"/>
      <c r="J199" s="1456"/>
      <c r="K199" s="1456"/>
      <c r="L199" s="1485"/>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69" t="s">
        <v>260</v>
      </c>
      <c r="C234" s="1460" t="s">
        <v>22</v>
      </c>
      <c r="D234" s="1460" t="s">
        <v>261</v>
      </c>
      <c r="E234" s="1462" t="s">
        <v>262</v>
      </c>
      <c r="F234" s="1463"/>
      <c r="G234" s="1464"/>
      <c r="H234" s="1465" t="s">
        <v>263</v>
      </c>
      <c r="I234" s="1462" t="s">
        <v>264</v>
      </c>
      <c r="J234" s="1463"/>
      <c r="K234" s="1463"/>
      <c r="L234" s="1463"/>
    </row>
    <row r="235" spans="2:12">
      <c r="B235" s="1486"/>
      <c r="C235" s="1461"/>
      <c r="D235" s="1461"/>
      <c r="E235" s="1475" t="s">
        <v>265</v>
      </c>
      <c r="F235" s="1460" t="s">
        <v>266</v>
      </c>
      <c r="G235" s="1460" t="s">
        <v>267</v>
      </c>
      <c r="H235" s="1466"/>
      <c r="I235" s="1475" t="s">
        <v>268</v>
      </c>
      <c r="J235" s="1475" t="s">
        <v>24</v>
      </c>
      <c r="K235" s="1460" t="s">
        <v>269</v>
      </c>
      <c r="L235" s="1467" t="s">
        <v>270</v>
      </c>
    </row>
    <row r="236" spans="2:12">
      <c r="B236" s="1486"/>
      <c r="C236" s="1461"/>
      <c r="D236" s="1461"/>
      <c r="E236" s="1482"/>
      <c r="F236" s="1461"/>
      <c r="G236" s="1461"/>
      <c r="H236" s="1466"/>
      <c r="I236" s="1482"/>
      <c r="J236" s="1482"/>
      <c r="K236" s="1461"/>
      <c r="L236" s="1481"/>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79" t="s">
        <v>271</v>
      </c>
      <c r="D239" s="1479"/>
      <c r="E239" s="1479"/>
      <c r="F239" s="1479"/>
      <c r="G239" s="1479"/>
      <c r="H239" s="1479"/>
      <c r="I239" s="1479"/>
      <c r="J239" s="1479"/>
      <c r="K239" s="1479"/>
      <c r="L239" s="1479"/>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56" t="s">
        <v>296</v>
      </c>
      <c r="D256" s="1456"/>
      <c r="E256" s="1456"/>
      <c r="F256" s="1456"/>
      <c r="G256" s="1456"/>
      <c r="H256" s="1456"/>
      <c r="I256" s="1456"/>
      <c r="J256" s="1456"/>
      <c r="K256" s="1456"/>
      <c r="L256" s="1456"/>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83" t="s">
        <v>260</v>
      </c>
      <c r="C273" s="1460" t="s">
        <v>22</v>
      </c>
      <c r="D273" s="1460" t="s">
        <v>261</v>
      </c>
      <c r="E273" s="1462" t="s">
        <v>262</v>
      </c>
      <c r="F273" s="1463"/>
      <c r="G273" s="1464"/>
      <c r="H273" s="1465" t="s">
        <v>263</v>
      </c>
      <c r="I273" s="1467" t="s">
        <v>264</v>
      </c>
      <c r="J273" s="1468"/>
      <c r="K273" s="1468"/>
      <c r="L273" s="1468"/>
    </row>
    <row r="274" spans="2:12" ht="11.25" customHeight="1">
      <c r="B274" s="1484"/>
      <c r="C274" s="1461"/>
      <c r="D274" s="1461"/>
      <c r="E274" s="1475" t="s">
        <v>265</v>
      </c>
      <c r="F274" s="1460" t="s">
        <v>266</v>
      </c>
      <c r="G274" s="1460" t="s">
        <v>267</v>
      </c>
      <c r="H274" s="1466"/>
      <c r="I274" s="1475" t="s">
        <v>268</v>
      </c>
      <c r="J274" s="1475" t="s">
        <v>24</v>
      </c>
      <c r="K274" s="1460" t="s">
        <v>269</v>
      </c>
      <c r="L274" s="1467" t="s">
        <v>270</v>
      </c>
    </row>
    <row r="275" spans="2:12" ht="11.25" customHeight="1">
      <c r="B275" s="1484"/>
      <c r="C275" s="1461"/>
      <c r="D275" s="1461"/>
      <c r="E275" s="1482"/>
      <c r="F275" s="1461"/>
      <c r="G275" s="1461"/>
      <c r="H275" s="1466"/>
      <c r="I275" s="1476"/>
      <c r="J275" s="1476"/>
      <c r="K275" s="1477"/>
      <c r="L275" s="1481"/>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56" t="s">
        <v>297</v>
      </c>
      <c r="D278" s="1456"/>
      <c r="E278" s="1456"/>
      <c r="F278" s="1456"/>
      <c r="G278" s="1456"/>
      <c r="H278" s="1456"/>
      <c r="I278" s="1456"/>
      <c r="J278" s="1456"/>
      <c r="K278" s="1456"/>
      <c r="L278" s="1456"/>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75" t="s">
        <v>260</v>
      </c>
      <c r="C313" s="1460" t="s">
        <v>22</v>
      </c>
      <c r="D313" s="1460" t="s">
        <v>261</v>
      </c>
      <c r="E313" s="1462" t="s">
        <v>262</v>
      </c>
      <c r="F313" s="1463"/>
      <c r="G313" s="1464"/>
      <c r="H313" s="1460" t="s">
        <v>263</v>
      </c>
      <c r="I313" s="1462" t="s">
        <v>264</v>
      </c>
      <c r="J313" s="1463"/>
      <c r="K313" s="1463"/>
      <c r="L313" s="1464"/>
    </row>
    <row r="314" spans="2:12" ht="11.25" customHeight="1">
      <c r="B314" s="1482"/>
      <c r="C314" s="1461"/>
      <c r="D314" s="1461"/>
      <c r="E314" s="1470" t="s">
        <v>301</v>
      </c>
      <c r="F314" s="1473" t="s">
        <v>302</v>
      </c>
      <c r="G314" s="1473" t="s">
        <v>303</v>
      </c>
      <c r="H314" s="1461"/>
      <c r="I314" s="1475" t="s">
        <v>268</v>
      </c>
      <c r="J314" s="1475" t="s">
        <v>24</v>
      </c>
      <c r="K314" s="1460" t="s">
        <v>269</v>
      </c>
      <c r="L314" s="1475" t="s">
        <v>270</v>
      </c>
    </row>
    <row r="315" spans="2:12" ht="11.25" customHeight="1">
      <c r="B315" s="1476"/>
      <c r="C315" s="1477"/>
      <c r="D315" s="1477"/>
      <c r="E315" s="1472"/>
      <c r="F315" s="1474"/>
      <c r="G315" s="1474"/>
      <c r="H315" s="1477"/>
      <c r="I315" s="1476"/>
      <c r="J315" s="1476"/>
      <c r="K315" s="1477"/>
      <c r="L315" s="1476"/>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79" t="s">
        <v>271</v>
      </c>
      <c r="D318" s="1479"/>
      <c r="E318" s="1479"/>
      <c r="F318" s="1479"/>
      <c r="G318" s="1479"/>
      <c r="H318" s="1479"/>
      <c r="I318" s="1479"/>
      <c r="J318" s="1479"/>
      <c r="K318" s="1479"/>
      <c r="L318" s="1480"/>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56" t="s">
        <v>296</v>
      </c>
      <c r="D335" s="1456"/>
      <c r="E335" s="1456"/>
      <c r="F335" s="1456"/>
      <c r="G335" s="1456"/>
      <c r="H335" s="1456"/>
      <c r="I335" s="1456"/>
      <c r="J335" s="1456"/>
      <c r="K335" s="1456"/>
      <c r="L335" s="1457"/>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58" t="s">
        <v>260</v>
      </c>
      <c r="C352" s="1460" t="s">
        <v>22</v>
      </c>
      <c r="D352" s="1460" t="s">
        <v>261</v>
      </c>
      <c r="E352" s="1462" t="s">
        <v>262</v>
      </c>
      <c r="F352" s="1463"/>
      <c r="G352" s="1464"/>
      <c r="H352" s="1465" t="s">
        <v>263</v>
      </c>
      <c r="I352" s="1467" t="s">
        <v>264</v>
      </c>
      <c r="J352" s="1468"/>
      <c r="K352" s="1468"/>
      <c r="L352" s="1469"/>
    </row>
    <row r="353" spans="2:12" ht="11.25" customHeight="1">
      <c r="B353" s="1459"/>
      <c r="C353" s="1461"/>
      <c r="D353" s="1461"/>
      <c r="E353" s="1470" t="s">
        <v>301</v>
      </c>
      <c r="F353" s="1473" t="s">
        <v>302</v>
      </c>
      <c r="G353" s="1473" t="s">
        <v>303</v>
      </c>
      <c r="H353" s="1466"/>
      <c r="I353" s="1475" t="s">
        <v>268</v>
      </c>
      <c r="J353" s="1475" t="s">
        <v>24</v>
      </c>
      <c r="K353" s="1460" t="s">
        <v>269</v>
      </c>
      <c r="L353" s="1475" t="s">
        <v>270</v>
      </c>
    </row>
    <row r="354" spans="2:12" ht="11.25" customHeight="1">
      <c r="B354" s="1459"/>
      <c r="C354" s="1461"/>
      <c r="D354" s="1461"/>
      <c r="E354" s="1471"/>
      <c r="F354" s="1478"/>
      <c r="G354" s="1478"/>
      <c r="H354" s="1466"/>
      <c r="I354" s="1476"/>
      <c r="J354" s="1476"/>
      <c r="K354" s="1477"/>
      <c r="L354" s="1476"/>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56" t="s">
        <v>297</v>
      </c>
      <c r="D357" s="1456"/>
      <c r="E357" s="1456"/>
      <c r="F357" s="1456"/>
      <c r="G357" s="1456"/>
      <c r="H357" s="1456"/>
      <c r="I357" s="1456"/>
      <c r="J357" s="1456"/>
      <c r="K357" s="1456"/>
      <c r="L357" s="1457"/>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31" t="s">
        <v>260</v>
      </c>
      <c r="C393" s="1422" t="s">
        <v>22</v>
      </c>
      <c r="D393" s="1422" t="s">
        <v>261</v>
      </c>
      <c r="E393" s="1424" t="s">
        <v>262</v>
      </c>
      <c r="F393" s="1425"/>
      <c r="G393" s="1426"/>
      <c r="H393" s="1427" t="s">
        <v>263</v>
      </c>
      <c r="I393" s="1424" t="s">
        <v>264</v>
      </c>
      <c r="J393" s="1425"/>
      <c r="K393" s="1425"/>
      <c r="L393" s="1426"/>
    </row>
    <row r="394" spans="2:12" ht="11.25" customHeight="1">
      <c r="B394" s="1432"/>
      <c r="C394" s="1423"/>
      <c r="D394" s="1423"/>
      <c r="E394" s="1452" t="s">
        <v>301</v>
      </c>
      <c r="F394" s="1454" t="s">
        <v>302</v>
      </c>
      <c r="G394" s="1454" t="s">
        <v>303</v>
      </c>
      <c r="H394" s="1428"/>
      <c r="I394" s="1431" t="s">
        <v>268</v>
      </c>
      <c r="J394" s="1431" t="s">
        <v>24</v>
      </c>
      <c r="K394" s="1422" t="s">
        <v>269</v>
      </c>
      <c r="L394" s="1431" t="s">
        <v>270</v>
      </c>
    </row>
    <row r="395" spans="2:12" ht="11.25" customHeight="1">
      <c r="B395" s="1432"/>
      <c r="C395" s="1423"/>
      <c r="D395" s="1423"/>
      <c r="E395" s="1453"/>
      <c r="F395" s="1455"/>
      <c r="G395" s="1455"/>
      <c r="H395" s="1428"/>
      <c r="I395" s="1432"/>
      <c r="J395" s="1432"/>
      <c r="K395" s="1423"/>
      <c r="L395" s="1433"/>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18" t="s">
        <v>271</v>
      </c>
      <c r="D398" s="1418"/>
      <c r="E398" s="1418"/>
      <c r="F398" s="1418"/>
      <c r="G398" s="1418"/>
      <c r="H398" s="1418"/>
      <c r="I398" s="1418"/>
      <c r="J398" s="1418"/>
      <c r="K398" s="1418"/>
      <c r="L398" s="1449"/>
    </row>
    <row r="399" spans="2:12" ht="12.75">
      <c r="B399" s="705"/>
      <c r="C399" s="685"/>
      <c r="D399" s="685"/>
      <c r="E399" s="685"/>
      <c r="F399" s="685"/>
      <c r="G399" s="685"/>
      <c r="H399" s="685"/>
      <c r="I399" s="685"/>
      <c r="J399" s="685"/>
      <c r="K399" s="685"/>
      <c r="L399" s="710"/>
    </row>
    <row r="400" spans="2:12" ht="12.75">
      <c r="B400" s="707" t="s">
        <v>272</v>
      </c>
      <c r="C400" s="686">
        <f t="shared" ref="C400:C406" si="10">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si="10"/>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 t="shared" si="10"/>
        <v>143826</v>
      </c>
      <c r="D403" s="686">
        <v>5957</v>
      </c>
      <c r="E403" s="689">
        <v>3079</v>
      </c>
      <c r="F403" s="689">
        <v>2627</v>
      </c>
      <c r="G403" s="686">
        <v>251</v>
      </c>
      <c r="H403" s="686">
        <v>137869</v>
      </c>
      <c r="I403" s="686">
        <v>21774</v>
      </c>
      <c r="J403" s="686">
        <v>43335</v>
      </c>
      <c r="K403" s="686">
        <v>72760</v>
      </c>
      <c r="L403" s="689">
        <v>0</v>
      </c>
    </row>
    <row r="404" spans="2:12" ht="12.75">
      <c r="B404" s="707" t="s">
        <v>276</v>
      </c>
      <c r="C404" s="686">
        <f t="shared" si="10"/>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 t="shared" si="10"/>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1">SUM(C400:C411)</f>
        <v>1933068</v>
      </c>
      <c r="D413" s="690">
        <f>SUM(D400:D411)</f>
        <v>63744</v>
      </c>
      <c r="E413" s="690">
        <f t="shared" si="11"/>
        <v>28507</v>
      </c>
      <c r="F413" s="690">
        <f t="shared" si="11"/>
        <v>31496</v>
      </c>
      <c r="G413" s="690">
        <f>SUM(G400:G411)</f>
        <v>3741</v>
      </c>
      <c r="H413" s="690">
        <f t="shared" si="11"/>
        <v>1869324</v>
      </c>
      <c r="I413" s="690">
        <f t="shared" si="11"/>
        <v>306648</v>
      </c>
      <c r="J413" s="690">
        <f t="shared" si="11"/>
        <v>602123</v>
      </c>
      <c r="K413" s="690">
        <f t="shared" si="11"/>
        <v>960553</v>
      </c>
      <c r="L413" s="690">
        <f>SUM(L400:L411)</f>
        <v>0</v>
      </c>
    </row>
    <row r="414" spans="2:12" ht="12.75">
      <c r="B414" s="706"/>
      <c r="C414" s="691"/>
      <c r="D414" s="691"/>
      <c r="E414" s="691"/>
      <c r="F414" s="691"/>
      <c r="G414" s="691"/>
      <c r="H414" s="691"/>
      <c r="I414" s="691"/>
      <c r="J414" s="691"/>
      <c r="K414" s="691"/>
      <c r="L414" s="703"/>
    </row>
    <row r="415" spans="2:12" ht="12.75">
      <c r="B415" s="706"/>
      <c r="C415" s="1417" t="s">
        <v>296</v>
      </c>
      <c r="D415" s="1417"/>
      <c r="E415" s="1417"/>
      <c r="F415" s="1417"/>
      <c r="G415" s="1417"/>
      <c r="H415" s="1417"/>
      <c r="I415" s="1417"/>
      <c r="J415" s="1417"/>
      <c r="K415" s="1417"/>
      <c r="L415" s="1448"/>
    </row>
    <row r="416" spans="2:12" ht="12.75">
      <c r="B416" s="705"/>
      <c r="C416" s="691"/>
      <c r="D416" s="691"/>
      <c r="E416" s="691"/>
      <c r="F416" s="691"/>
      <c r="G416" s="691"/>
      <c r="H416" s="691"/>
      <c r="I416" s="691"/>
      <c r="J416" s="691"/>
      <c r="K416" s="691"/>
      <c r="L416" s="703"/>
    </row>
    <row r="417" spans="2:12" ht="12.75">
      <c r="B417" s="707" t="s">
        <v>272</v>
      </c>
      <c r="C417" s="686">
        <f t="shared" ref="C417:C423" si="12">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2"/>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2"/>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2"/>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2"/>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2"/>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2"/>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SUM(D428+H428)</f>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3">SUM(C417:C428)</f>
        <v>559023242</v>
      </c>
      <c r="D430" s="690">
        <f t="shared" si="13"/>
        <v>3329401</v>
      </c>
      <c r="E430" s="690">
        <f t="shared" si="13"/>
        <v>999577</v>
      </c>
      <c r="F430" s="690">
        <f t="shared" si="13"/>
        <v>1818478</v>
      </c>
      <c r="G430" s="690">
        <f t="shared" si="13"/>
        <v>511346</v>
      </c>
      <c r="H430" s="690">
        <f t="shared" si="13"/>
        <v>555693841</v>
      </c>
      <c r="I430" s="690">
        <f t="shared" si="13"/>
        <v>80335411</v>
      </c>
      <c r="J430" s="690">
        <f t="shared" si="13"/>
        <v>161081509</v>
      </c>
      <c r="K430" s="690">
        <f t="shared" si="13"/>
        <v>314276921</v>
      </c>
      <c r="L430" s="690">
        <f t="shared" si="13"/>
        <v>0</v>
      </c>
    </row>
    <row r="431" spans="2:12" ht="12.75">
      <c r="B431" s="692"/>
      <c r="C431" s="693"/>
      <c r="D431" s="693"/>
      <c r="E431" s="693"/>
      <c r="F431" s="693"/>
      <c r="G431" s="693"/>
      <c r="H431" s="693"/>
      <c r="I431" s="693"/>
      <c r="J431" s="693"/>
      <c r="K431" s="693"/>
      <c r="L431" s="693"/>
    </row>
    <row r="432" spans="2:12" ht="12.75" customHeight="1">
      <c r="B432" s="1450" t="s">
        <v>260</v>
      </c>
      <c r="C432" s="1422" t="s">
        <v>22</v>
      </c>
      <c r="D432" s="1422" t="s">
        <v>261</v>
      </c>
      <c r="E432" s="1424" t="s">
        <v>262</v>
      </c>
      <c r="F432" s="1425"/>
      <c r="G432" s="1426"/>
      <c r="H432" s="1427" t="s">
        <v>263</v>
      </c>
      <c r="I432" s="1429" t="s">
        <v>264</v>
      </c>
      <c r="J432" s="1430"/>
      <c r="K432" s="1430"/>
      <c r="L432" s="1446"/>
    </row>
    <row r="433" spans="2:12" ht="11.25" customHeight="1">
      <c r="B433" s="1451"/>
      <c r="C433" s="1423"/>
      <c r="D433" s="1423"/>
      <c r="E433" s="1452" t="s">
        <v>301</v>
      </c>
      <c r="F433" s="1454" t="s">
        <v>302</v>
      </c>
      <c r="G433" s="1454" t="s">
        <v>303</v>
      </c>
      <c r="H433" s="1428"/>
      <c r="I433" s="1431" t="s">
        <v>268</v>
      </c>
      <c r="J433" s="1431" t="s">
        <v>24</v>
      </c>
      <c r="K433" s="1422" t="s">
        <v>269</v>
      </c>
      <c r="L433" s="1431" t="s">
        <v>270</v>
      </c>
    </row>
    <row r="434" spans="2:12" ht="11.25" customHeight="1">
      <c r="B434" s="1451"/>
      <c r="C434" s="1423"/>
      <c r="D434" s="1423"/>
      <c r="E434" s="1453"/>
      <c r="F434" s="1455"/>
      <c r="G434" s="1455"/>
      <c r="H434" s="1428"/>
      <c r="I434" s="1433"/>
      <c r="J434" s="1433"/>
      <c r="K434" s="1434"/>
      <c r="L434" s="1433"/>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17" t="s">
        <v>297</v>
      </c>
      <c r="D437" s="1417"/>
      <c r="E437" s="1417"/>
      <c r="F437" s="1417"/>
      <c r="G437" s="1417"/>
      <c r="H437" s="1417"/>
      <c r="I437" s="1417"/>
      <c r="J437" s="1417"/>
      <c r="K437" s="1417"/>
      <c r="L437" s="1448"/>
    </row>
    <row r="438" spans="2:12" ht="12.75">
      <c r="B438" s="706"/>
      <c r="C438" s="696"/>
      <c r="D438" s="696"/>
      <c r="E438" s="696"/>
      <c r="F438" s="696"/>
      <c r="G438" s="696"/>
      <c r="H438" s="696"/>
      <c r="I438" s="696"/>
      <c r="J438" s="696"/>
      <c r="K438" s="696"/>
      <c r="L438" s="704"/>
    </row>
    <row r="439" spans="2:12" ht="12.75">
      <c r="B439" s="707" t="s">
        <v>272</v>
      </c>
      <c r="C439" s="686">
        <f t="shared" ref="C439:C445" si="14">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si="14"/>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4"/>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4"/>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4"/>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4"/>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 t="shared" si="14"/>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SUM(D450+H450)</f>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5">SUM(C439:C450)</f>
        <v>1119140641</v>
      </c>
      <c r="D452" s="701">
        <f t="shared" si="15"/>
        <v>5755809</v>
      </c>
      <c r="E452" s="701">
        <f t="shared" si="15"/>
        <v>1734268</v>
      </c>
      <c r="F452" s="701">
        <f t="shared" si="15"/>
        <v>3141217</v>
      </c>
      <c r="G452" s="701">
        <f t="shared" si="15"/>
        <v>880324</v>
      </c>
      <c r="H452" s="701">
        <f t="shared" si="15"/>
        <v>1113384832</v>
      </c>
      <c r="I452" s="701">
        <f t="shared" si="15"/>
        <v>160458984</v>
      </c>
      <c r="J452" s="701">
        <f t="shared" si="15"/>
        <v>333788636</v>
      </c>
      <c r="K452" s="701">
        <f t="shared" si="15"/>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273</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274</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275</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276</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277</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278</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279</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280</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281</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282</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283</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31" t="s">
        <v>260</v>
      </c>
      <c r="C475" s="1422" t="s">
        <v>22</v>
      </c>
      <c r="D475" s="1422" t="s">
        <v>261</v>
      </c>
      <c r="E475" s="1424" t="s">
        <v>262</v>
      </c>
      <c r="F475" s="1425"/>
      <c r="G475" s="1426"/>
      <c r="H475" s="1427" t="s">
        <v>263</v>
      </c>
      <c r="I475" s="1424" t="s">
        <v>264</v>
      </c>
      <c r="J475" s="1425"/>
      <c r="K475" s="1425"/>
      <c r="L475" s="1426"/>
    </row>
    <row r="476" spans="2:12" ht="11.25" customHeight="1">
      <c r="B476" s="1432"/>
      <c r="C476" s="1423"/>
      <c r="D476" s="1423"/>
      <c r="E476" s="1452" t="s">
        <v>301</v>
      </c>
      <c r="F476" s="1454" t="s">
        <v>302</v>
      </c>
      <c r="G476" s="1454" t="s">
        <v>303</v>
      </c>
      <c r="H476" s="1428"/>
      <c r="I476" s="1431" t="s">
        <v>268</v>
      </c>
      <c r="J476" s="1431" t="s">
        <v>24</v>
      </c>
      <c r="K476" s="1422" t="s">
        <v>269</v>
      </c>
      <c r="L476" s="1431" t="s">
        <v>270</v>
      </c>
    </row>
    <row r="477" spans="2:12" ht="11.25" customHeight="1">
      <c r="B477" s="1432"/>
      <c r="C477" s="1423"/>
      <c r="D477" s="1423"/>
      <c r="E477" s="1453"/>
      <c r="F477" s="1455"/>
      <c r="G477" s="1455"/>
      <c r="H477" s="1428"/>
      <c r="I477" s="1432"/>
      <c r="J477" s="1432"/>
      <c r="K477" s="1423"/>
      <c r="L477" s="1433"/>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18" t="s">
        <v>271</v>
      </c>
      <c r="D480" s="1418"/>
      <c r="E480" s="1418"/>
      <c r="F480" s="1418"/>
      <c r="G480" s="1418"/>
      <c r="H480" s="1418"/>
      <c r="I480" s="1418"/>
      <c r="J480" s="1418"/>
      <c r="K480" s="1418"/>
      <c r="L480" s="1449"/>
    </row>
    <row r="481" spans="2:12" ht="12.75">
      <c r="B481" s="705"/>
      <c r="C481" s="685"/>
      <c r="D481" s="685"/>
      <c r="E481" s="685"/>
      <c r="F481" s="685"/>
      <c r="G481" s="685"/>
      <c r="H481" s="685"/>
      <c r="I481" s="685"/>
      <c r="J481" s="685"/>
      <c r="K481" s="685"/>
      <c r="L481" s="710"/>
    </row>
    <row r="482" spans="2:12" ht="15">
      <c r="B482" s="814" t="s">
        <v>272</v>
      </c>
      <c r="C482" s="686">
        <f t="shared" ref="C482:C488" si="18">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si="18"/>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18"/>
        <v>176360</v>
      </c>
      <c r="D484" s="687">
        <v>5618</v>
      </c>
      <c r="E484" s="687">
        <v>2663</v>
      </c>
      <c r="F484" s="687">
        <v>2694</v>
      </c>
      <c r="G484" s="688">
        <v>261</v>
      </c>
      <c r="H484" s="686">
        <v>170742</v>
      </c>
      <c r="I484" s="687">
        <v>27174</v>
      </c>
      <c r="J484" s="687">
        <v>52139</v>
      </c>
      <c r="K484" s="687">
        <v>91429</v>
      </c>
      <c r="L484" s="688">
        <v>0</v>
      </c>
    </row>
    <row r="485" spans="2:12" ht="15">
      <c r="B485" s="814" t="s">
        <v>275</v>
      </c>
      <c r="C485" s="686">
        <f t="shared" si="18"/>
        <v>152257</v>
      </c>
      <c r="D485" s="686">
        <v>4644</v>
      </c>
      <c r="E485" s="689">
        <v>2428</v>
      </c>
      <c r="F485" s="689">
        <v>2008</v>
      </c>
      <c r="G485" s="686">
        <v>208</v>
      </c>
      <c r="H485" s="686">
        <v>147613</v>
      </c>
      <c r="I485" s="686">
        <v>23760</v>
      </c>
      <c r="J485" s="686">
        <v>44089</v>
      </c>
      <c r="K485" s="686">
        <v>79764</v>
      </c>
      <c r="L485" s="686">
        <v>0</v>
      </c>
    </row>
    <row r="486" spans="2:12" ht="15">
      <c r="B486" s="814" t="s">
        <v>276</v>
      </c>
      <c r="C486" s="686">
        <f t="shared" si="18"/>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18"/>
        <v>181713</v>
      </c>
      <c r="D487" s="686">
        <v>5439</v>
      </c>
      <c r="E487" s="689">
        <v>2129</v>
      </c>
      <c r="F487" s="689">
        <v>3088</v>
      </c>
      <c r="G487" s="686">
        <v>222</v>
      </c>
      <c r="H487" s="686">
        <v>176274</v>
      </c>
      <c r="I487" s="686">
        <v>31296</v>
      </c>
      <c r="J487" s="686">
        <v>51302</v>
      </c>
      <c r="K487" s="686">
        <v>93676</v>
      </c>
      <c r="L487" s="686">
        <v>0</v>
      </c>
    </row>
    <row r="488" spans="2:12" ht="15">
      <c r="B488" s="814" t="s">
        <v>278</v>
      </c>
      <c r="C488" s="686">
        <f t="shared" si="18"/>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5">
        <v>176881</v>
      </c>
      <c r="D491" s="897">
        <v>4941</v>
      </c>
      <c r="E491" s="898">
        <v>1899</v>
      </c>
      <c r="F491" s="898">
        <v>2767</v>
      </c>
      <c r="G491" s="898">
        <v>275</v>
      </c>
      <c r="H491" s="896">
        <v>171940</v>
      </c>
      <c r="I491" s="898">
        <v>28983</v>
      </c>
      <c r="J491" s="898">
        <v>60425</v>
      </c>
      <c r="K491" s="898">
        <v>82532</v>
      </c>
      <c r="L491" s="688"/>
    </row>
    <row r="492" spans="2:12" ht="15">
      <c r="B492" s="815" t="s">
        <v>282</v>
      </c>
      <c r="C492" s="895">
        <v>157650</v>
      </c>
      <c r="D492" s="898">
        <v>4336</v>
      </c>
      <c r="E492" s="898">
        <v>1814</v>
      </c>
      <c r="F492" s="898">
        <v>2017</v>
      </c>
      <c r="G492" s="898">
        <v>505</v>
      </c>
      <c r="H492" s="898">
        <v>153314</v>
      </c>
      <c r="I492" s="898">
        <v>26176</v>
      </c>
      <c r="J492" s="898">
        <v>53316</v>
      </c>
      <c r="K492" s="898">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19">SUM(C482:C493)</f>
        <v>1944308</v>
      </c>
      <c r="D495" s="690">
        <f>SUM(D482:D493)</f>
        <v>57884</v>
      </c>
      <c r="E495" s="690">
        <f t="shared" si="19"/>
        <v>25099</v>
      </c>
      <c r="F495" s="690">
        <f t="shared" si="19"/>
        <v>29227</v>
      </c>
      <c r="G495" s="690">
        <f>SUM(G482:G493)</f>
        <v>3558</v>
      </c>
      <c r="H495" s="690">
        <f t="shared" si="19"/>
        <v>1886424</v>
      </c>
      <c r="I495" s="690">
        <f t="shared" si="19"/>
        <v>312200</v>
      </c>
      <c r="J495" s="690">
        <f t="shared" si="19"/>
        <v>605520</v>
      </c>
      <c r="K495" s="690">
        <f t="shared" si="19"/>
        <v>968704</v>
      </c>
      <c r="L495" s="690">
        <f>SUM(L482:L493)</f>
        <v>0</v>
      </c>
    </row>
    <row r="496" spans="2:12" ht="12.75">
      <c r="B496" s="706"/>
      <c r="C496" s="691"/>
      <c r="D496" s="691"/>
      <c r="E496" s="691"/>
      <c r="F496" s="691"/>
      <c r="G496" s="691"/>
      <c r="H496" s="691"/>
      <c r="I496" s="691"/>
      <c r="J496" s="691"/>
      <c r="K496" s="691"/>
      <c r="L496" s="703"/>
    </row>
    <row r="497" spans="2:12" ht="12.75">
      <c r="B497" s="706"/>
      <c r="C497" s="1417" t="s">
        <v>296</v>
      </c>
      <c r="D497" s="1417"/>
      <c r="E497" s="1417"/>
      <c r="F497" s="1417"/>
      <c r="G497" s="1417"/>
      <c r="H497" s="1417"/>
      <c r="I497" s="1417"/>
      <c r="J497" s="1417"/>
      <c r="K497" s="1417"/>
      <c r="L497" s="1448"/>
    </row>
    <row r="498" spans="2:12" ht="12.75">
      <c r="B498" s="705"/>
      <c r="C498" s="691"/>
      <c r="D498" s="691"/>
      <c r="E498" s="691"/>
      <c r="F498" s="691"/>
      <c r="G498" s="691"/>
      <c r="H498" s="691"/>
      <c r="I498" s="691"/>
      <c r="J498" s="691"/>
      <c r="K498" s="691"/>
      <c r="L498" s="703"/>
    </row>
    <row r="499" spans="2:12" ht="12.75">
      <c r="B499" s="707" t="s">
        <v>272</v>
      </c>
      <c r="C499" s="686">
        <f t="shared" ref="C499:C505" si="20">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0"/>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0"/>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0"/>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0"/>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0"/>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0"/>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899">
        <v>51567073</v>
      </c>
      <c r="D508" s="901">
        <v>269087</v>
      </c>
      <c r="E508" s="901">
        <v>66984</v>
      </c>
      <c r="F508" s="901">
        <v>160926</v>
      </c>
      <c r="G508" s="901">
        <v>41177</v>
      </c>
      <c r="H508" s="900">
        <v>51297986</v>
      </c>
      <c r="I508" s="901">
        <v>7715024</v>
      </c>
      <c r="J508" s="901">
        <v>16353050</v>
      </c>
      <c r="K508" s="901">
        <v>27229912</v>
      </c>
      <c r="L508" s="688"/>
    </row>
    <row r="509" spans="2:12" ht="12.75">
      <c r="B509" s="707" t="s">
        <v>282</v>
      </c>
      <c r="C509" s="899">
        <v>46086574</v>
      </c>
      <c r="D509" s="901">
        <v>232053</v>
      </c>
      <c r="E509" s="901">
        <v>58546</v>
      </c>
      <c r="F509" s="901">
        <v>113020</v>
      </c>
      <c r="G509" s="901">
        <v>60487</v>
      </c>
      <c r="H509" s="901">
        <v>45854521</v>
      </c>
      <c r="I509" s="901">
        <v>6971766</v>
      </c>
      <c r="J509" s="901">
        <v>14390917</v>
      </c>
      <c r="K509" s="901">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1">SUM(C499:C510)</f>
        <v>565172853</v>
      </c>
      <c r="D512" s="690">
        <f t="shared" si="21"/>
        <v>2985436</v>
      </c>
      <c r="E512" s="690">
        <f t="shared" si="21"/>
        <v>858024</v>
      </c>
      <c r="F512" s="690">
        <f t="shared" si="21"/>
        <v>1663565</v>
      </c>
      <c r="G512" s="690">
        <f t="shared" si="21"/>
        <v>463847</v>
      </c>
      <c r="H512" s="690">
        <f t="shared" si="21"/>
        <v>562187417</v>
      </c>
      <c r="I512" s="690">
        <f t="shared" si="21"/>
        <v>81759043</v>
      </c>
      <c r="J512" s="690">
        <f t="shared" si="21"/>
        <v>160990404</v>
      </c>
      <c r="K512" s="690">
        <f t="shared" si="21"/>
        <v>319437970</v>
      </c>
      <c r="L512" s="690">
        <f t="shared" si="21"/>
        <v>0</v>
      </c>
    </row>
    <row r="513" spans="2:12" ht="12.75">
      <c r="B513" s="874"/>
      <c r="C513" s="693"/>
      <c r="D513" s="693"/>
      <c r="E513" s="693"/>
      <c r="F513" s="693"/>
      <c r="G513" s="693"/>
      <c r="H513" s="693"/>
      <c r="I513" s="693"/>
      <c r="J513" s="693"/>
      <c r="K513" s="693"/>
      <c r="L513" s="875"/>
    </row>
    <row r="514" spans="2:12" ht="12.75" customHeight="1">
      <c r="B514" s="1450" t="s">
        <v>260</v>
      </c>
      <c r="C514" s="1422" t="s">
        <v>22</v>
      </c>
      <c r="D514" s="1422" t="s">
        <v>261</v>
      </c>
      <c r="E514" s="1424" t="s">
        <v>262</v>
      </c>
      <c r="F514" s="1425"/>
      <c r="G514" s="1426"/>
      <c r="H514" s="1427" t="s">
        <v>263</v>
      </c>
      <c r="I514" s="1429" t="s">
        <v>264</v>
      </c>
      <c r="J514" s="1430"/>
      <c r="K514" s="1430"/>
      <c r="L514" s="1446"/>
    </row>
    <row r="515" spans="2:12" ht="11.25" customHeight="1">
      <c r="B515" s="1451"/>
      <c r="C515" s="1423"/>
      <c r="D515" s="1423"/>
      <c r="E515" s="1452" t="s">
        <v>301</v>
      </c>
      <c r="F515" s="1454" t="s">
        <v>302</v>
      </c>
      <c r="G515" s="1454" t="s">
        <v>303</v>
      </c>
      <c r="H515" s="1428"/>
      <c r="I515" s="1431" t="s">
        <v>268</v>
      </c>
      <c r="J515" s="1431" t="s">
        <v>24</v>
      </c>
      <c r="K515" s="1422" t="s">
        <v>269</v>
      </c>
      <c r="L515" s="1431" t="s">
        <v>270</v>
      </c>
    </row>
    <row r="516" spans="2:12" ht="11.25" customHeight="1">
      <c r="B516" s="1451"/>
      <c r="C516" s="1423"/>
      <c r="D516" s="1423"/>
      <c r="E516" s="1453"/>
      <c r="F516" s="1455"/>
      <c r="G516" s="1455"/>
      <c r="H516" s="1428"/>
      <c r="I516" s="1433"/>
      <c r="J516" s="1433"/>
      <c r="K516" s="1434"/>
      <c r="L516" s="1433"/>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17" t="s">
        <v>297</v>
      </c>
      <c r="D519" s="1417"/>
      <c r="E519" s="1417"/>
      <c r="F519" s="1417"/>
      <c r="G519" s="1417"/>
      <c r="H519" s="1417"/>
      <c r="I519" s="1417"/>
      <c r="J519" s="1417"/>
      <c r="K519" s="1417"/>
      <c r="L519" s="1448"/>
    </row>
    <row r="520" spans="2:12" ht="12.75">
      <c r="B520" s="706"/>
      <c r="C520" s="696"/>
      <c r="D520" s="696"/>
      <c r="E520" s="696"/>
      <c r="F520" s="696"/>
      <c r="G520" s="696"/>
      <c r="H520" s="696"/>
      <c r="I520" s="696"/>
      <c r="J520" s="696"/>
      <c r="K520" s="696"/>
      <c r="L520" s="704"/>
    </row>
    <row r="521" spans="2:12" ht="12.75">
      <c r="B521" s="707" t="s">
        <v>272</v>
      </c>
      <c r="C521" s="686">
        <f t="shared" ref="C521:C527" si="22">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si="22"/>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2"/>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2"/>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2"/>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2"/>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 t="shared" si="22"/>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2">
        <v>103129786</v>
      </c>
      <c r="D530" s="904">
        <v>466381</v>
      </c>
      <c r="E530" s="904">
        <v>115783</v>
      </c>
      <c r="F530" s="904">
        <v>279344</v>
      </c>
      <c r="G530" s="904">
        <v>71254</v>
      </c>
      <c r="H530" s="903">
        <v>102663405</v>
      </c>
      <c r="I530" s="904">
        <v>15418876</v>
      </c>
      <c r="J530" s="904">
        <v>33786806</v>
      </c>
      <c r="K530" s="904">
        <v>53457723</v>
      </c>
      <c r="L530" s="688"/>
    </row>
    <row r="531" spans="2:12" ht="12.75">
      <c r="B531" s="707" t="s">
        <v>282</v>
      </c>
      <c r="C531" s="902">
        <v>92254109</v>
      </c>
      <c r="D531" s="904">
        <v>409307</v>
      </c>
      <c r="E531" s="904">
        <v>101133</v>
      </c>
      <c r="F531" s="904">
        <v>196225</v>
      </c>
      <c r="G531" s="905">
        <v>111949</v>
      </c>
      <c r="H531" s="906">
        <v>91844802</v>
      </c>
      <c r="I531" s="904">
        <v>13938872</v>
      </c>
      <c r="J531" s="904">
        <v>29955939</v>
      </c>
      <c r="K531" s="904">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3">SUM(C521:C532)</f>
        <v>1135861671</v>
      </c>
      <c r="D534" s="701">
        <f t="shared" si="23"/>
        <v>5225661</v>
      </c>
      <c r="E534" s="701">
        <f t="shared" si="23"/>
        <v>1499245</v>
      </c>
      <c r="F534" s="701">
        <f t="shared" si="23"/>
        <v>2906288</v>
      </c>
      <c r="G534" s="701">
        <f t="shared" si="23"/>
        <v>820128</v>
      </c>
      <c r="H534" s="701">
        <f t="shared" si="23"/>
        <v>1130636010</v>
      </c>
      <c r="I534" s="701">
        <f t="shared" si="23"/>
        <v>165517386</v>
      </c>
      <c r="J534" s="701">
        <f t="shared" si="23"/>
        <v>337510583</v>
      </c>
      <c r="K534" s="701">
        <f t="shared" si="23"/>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273</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274</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275</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276</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277</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278</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279</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280</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281</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282</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283</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46" t="s">
        <v>260</v>
      </c>
      <c r="C558" s="1422" t="s">
        <v>22</v>
      </c>
      <c r="D558" s="1422" t="s">
        <v>261</v>
      </c>
      <c r="E558" s="1424" t="s">
        <v>262</v>
      </c>
      <c r="F558" s="1425"/>
      <c r="G558" s="1426"/>
      <c r="H558" s="1427" t="s">
        <v>263</v>
      </c>
      <c r="I558" s="1424" t="s">
        <v>264</v>
      </c>
      <c r="J558" s="1425"/>
      <c r="K558" s="1425"/>
      <c r="L558"/>
    </row>
    <row r="559" spans="2:12" ht="12.75" customHeight="1">
      <c r="B559" s="1447"/>
      <c r="C559" s="1423"/>
      <c r="D559" s="1423"/>
      <c r="E559" s="1431" t="s">
        <v>301</v>
      </c>
      <c r="F559" s="1422" t="s">
        <v>302</v>
      </c>
      <c r="G559" s="1422" t="s">
        <v>303</v>
      </c>
      <c r="H559" s="1428"/>
      <c r="I559" s="1431" t="s">
        <v>268</v>
      </c>
      <c r="J559" s="1431" t="s">
        <v>24</v>
      </c>
      <c r="K559" s="1422" t="s">
        <v>350</v>
      </c>
      <c r="L559"/>
    </row>
    <row r="560" spans="2:12" ht="12.75">
      <c r="B560" s="1447"/>
      <c r="C560" s="1423"/>
      <c r="D560" s="1423"/>
      <c r="E560" s="1432"/>
      <c r="F560" s="1423"/>
      <c r="G560" s="1423"/>
      <c r="H560" s="1428"/>
      <c r="I560" s="1432"/>
      <c r="J560" s="1432"/>
      <c r="K560" s="1423"/>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18" t="s">
        <v>271</v>
      </c>
      <c r="D563" s="1418"/>
      <c r="E563" s="1418"/>
      <c r="F563" s="1418"/>
      <c r="G563" s="1418"/>
      <c r="H563" s="1418"/>
      <c r="I563" s="1418"/>
      <c r="J563" s="1418"/>
      <c r="K563" s="1418"/>
      <c r="L563"/>
    </row>
    <row r="564" spans="2:12" ht="12.75">
      <c r="B564" s="685"/>
      <c r="C564" s="685"/>
      <c r="D564" s="685"/>
      <c r="E564" s="685"/>
      <c r="F564" s="685"/>
      <c r="G564" s="685"/>
      <c r="H564" s="685"/>
      <c r="I564" s="685"/>
      <c r="J564" s="685"/>
      <c r="K564" s="685"/>
      <c r="L564"/>
    </row>
    <row r="565" spans="2:12" ht="15">
      <c r="B565" s="1039" t="s">
        <v>272</v>
      </c>
      <c r="C565" s="902">
        <v>160405</v>
      </c>
      <c r="D565" s="902">
        <v>4252</v>
      </c>
      <c r="E565" s="902">
        <v>1993</v>
      </c>
      <c r="F565" s="902">
        <v>1899</v>
      </c>
      <c r="G565" s="902">
        <v>360</v>
      </c>
      <c r="H565" s="902">
        <v>156153</v>
      </c>
      <c r="I565" s="902">
        <v>25576</v>
      </c>
      <c r="J565" s="902">
        <v>49577</v>
      </c>
      <c r="K565" s="902">
        <v>81000</v>
      </c>
      <c r="L565"/>
    </row>
    <row r="566" spans="2:12" ht="15">
      <c r="B566" s="1039" t="s">
        <v>273</v>
      </c>
      <c r="C566" s="902">
        <v>118397</v>
      </c>
      <c r="D566" s="902">
        <v>3761</v>
      </c>
      <c r="E566" s="902">
        <v>1965</v>
      </c>
      <c r="F566" s="902">
        <v>1503</v>
      </c>
      <c r="G566" s="902">
        <v>293</v>
      </c>
      <c r="H566" s="902">
        <v>114636</v>
      </c>
      <c r="I566" s="902">
        <v>20407</v>
      </c>
      <c r="J566" s="902">
        <v>32761</v>
      </c>
      <c r="K566" s="902">
        <v>61468</v>
      </c>
      <c r="L566"/>
    </row>
    <row r="567" spans="2:12" ht="15">
      <c r="B567" s="1039" t="s">
        <v>274</v>
      </c>
      <c r="C567" s="902">
        <v>154468</v>
      </c>
      <c r="D567" s="904">
        <v>4195</v>
      </c>
      <c r="E567" s="904">
        <v>2254</v>
      </c>
      <c r="F567" s="904">
        <v>1618</v>
      </c>
      <c r="G567" s="905">
        <v>323</v>
      </c>
      <c r="H567" s="902">
        <v>150273</v>
      </c>
      <c r="I567" s="904">
        <v>25918</v>
      </c>
      <c r="J567" s="904">
        <v>43821</v>
      </c>
      <c r="K567" s="904">
        <v>80534</v>
      </c>
      <c r="L567"/>
    </row>
    <row r="568" spans="2:12" ht="15">
      <c r="B568" s="1039" t="s">
        <v>275</v>
      </c>
      <c r="C568" s="902">
        <v>147058</v>
      </c>
      <c r="D568" s="902">
        <v>4501</v>
      </c>
      <c r="E568" s="903">
        <v>2298</v>
      </c>
      <c r="F568" s="903">
        <v>1927</v>
      </c>
      <c r="G568" s="902">
        <v>276</v>
      </c>
      <c r="H568" s="902">
        <v>142557</v>
      </c>
      <c r="I568" s="902">
        <v>23715</v>
      </c>
      <c r="J568" s="902">
        <v>40827</v>
      </c>
      <c r="K568" s="902">
        <v>78015</v>
      </c>
      <c r="L568"/>
    </row>
    <row r="569" spans="2:12" ht="15">
      <c r="B569" s="1039" t="s">
        <v>276</v>
      </c>
      <c r="C569" s="902">
        <v>161636</v>
      </c>
      <c r="D569" s="1040">
        <v>4146</v>
      </c>
      <c r="E569" s="662">
        <v>2119</v>
      </c>
      <c r="F569" s="664">
        <v>1793</v>
      </c>
      <c r="G569" s="664">
        <v>234</v>
      </c>
      <c r="H569" s="1040">
        <v>157490</v>
      </c>
      <c r="I569" s="662">
        <v>27516</v>
      </c>
      <c r="J569" s="662">
        <v>43584</v>
      </c>
      <c r="K569" s="664">
        <v>86390</v>
      </c>
      <c r="L569"/>
    </row>
    <row r="570" spans="2:12" ht="15">
      <c r="B570" s="1039" t="s">
        <v>277</v>
      </c>
      <c r="C570" s="902">
        <v>148239</v>
      </c>
      <c r="D570" s="902">
        <v>3808</v>
      </c>
      <c r="E570" s="903">
        <v>1579</v>
      </c>
      <c r="F570" s="903">
        <v>1924</v>
      </c>
      <c r="G570" s="902">
        <v>305</v>
      </c>
      <c r="H570" s="902">
        <v>144431</v>
      </c>
      <c r="I570" s="902">
        <v>25807</v>
      </c>
      <c r="J570" s="902">
        <v>41213</v>
      </c>
      <c r="K570" s="902">
        <v>77411</v>
      </c>
      <c r="L570"/>
    </row>
    <row r="571" spans="2:12" ht="15">
      <c r="B571" s="1039" t="s">
        <v>278</v>
      </c>
      <c r="C571" s="902">
        <v>164233</v>
      </c>
      <c r="D571" s="897">
        <v>4006</v>
      </c>
      <c r="E571" s="904">
        <v>1618</v>
      </c>
      <c r="F571" s="905">
        <v>2184</v>
      </c>
      <c r="G571" s="905">
        <v>204</v>
      </c>
      <c r="H571" s="902">
        <v>160227</v>
      </c>
      <c r="I571" s="904">
        <v>29167</v>
      </c>
      <c r="J571" s="904">
        <v>48974</v>
      </c>
      <c r="K571" s="904">
        <v>82086</v>
      </c>
      <c r="L571"/>
    </row>
    <row r="572" spans="2:12" ht="15">
      <c r="B572" s="1039" t="s">
        <v>279</v>
      </c>
      <c r="C572" s="902">
        <v>158429</v>
      </c>
      <c r="D572" s="897">
        <v>4264</v>
      </c>
      <c r="E572" s="904">
        <v>1814</v>
      </c>
      <c r="F572" s="904">
        <v>2211</v>
      </c>
      <c r="G572" s="905">
        <v>239</v>
      </c>
      <c r="H572" s="902">
        <v>154165</v>
      </c>
      <c r="I572" s="904">
        <v>23293</v>
      </c>
      <c r="J572" s="904">
        <v>45921</v>
      </c>
      <c r="K572" s="904">
        <v>84951</v>
      </c>
      <c r="L572"/>
    </row>
    <row r="573" spans="2:12" ht="15">
      <c r="B573" s="1039" t="s">
        <v>280</v>
      </c>
      <c r="C573" s="902">
        <v>165011</v>
      </c>
      <c r="D573" s="902">
        <v>4401</v>
      </c>
      <c r="E573" s="903">
        <v>1788</v>
      </c>
      <c r="F573" s="903">
        <v>2285</v>
      </c>
      <c r="G573" s="902">
        <v>328</v>
      </c>
      <c r="H573" s="902">
        <v>160610</v>
      </c>
      <c r="I573" s="902">
        <v>25702</v>
      </c>
      <c r="J573" s="902">
        <v>48609</v>
      </c>
      <c r="K573" s="902">
        <v>86299</v>
      </c>
      <c r="L573"/>
    </row>
    <row r="574" spans="2:12" ht="15">
      <c r="B574" s="1039" t="s">
        <v>281</v>
      </c>
      <c r="C574" s="902">
        <v>175970</v>
      </c>
      <c r="D574" s="897">
        <v>4827</v>
      </c>
      <c r="E574" s="904">
        <v>1922</v>
      </c>
      <c r="F574" s="904">
        <v>2405</v>
      </c>
      <c r="G574" s="904">
        <v>500</v>
      </c>
      <c r="H574" s="903">
        <v>171143</v>
      </c>
      <c r="I574" s="904">
        <v>28318</v>
      </c>
      <c r="J574" s="904">
        <v>60364</v>
      </c>
      <c r="K574" s="904">
        <v>82461</v>
      </c>
      <c r="L574"/>
    </row>
    <row r="575" spans="2:12" ht="15">
      <c r="B575" s="1041" t="s">
        <v>282</v>
      </c>
      <c r="C575" s="902">
        <v>158698</v>
      </c>
      <c r="D575" s="904">
        <v>4572</v>
      </c>
      <c r="E575" s="904">
        <v>1754</v>
      </c>
      <c r="F575" s="904">
        <v>2398</v>
      </c>
      <c r="G575" s="904">
        <v>420</v>
      </c>
      <c r="H575" s="904">
        <v>154126</v>
      </c>
      <c r="I575" s="904">
        <v>24642</v>
      </c>
      <c r="J575" s="904">
        <v>50394</v>
      </c>
      <c r="K575" s="904">
        <v>79090</v>
      </c>
      <c r="L575"/>
    </row>
    <row r="576" spans="2:12" ht="15">
      <c r="B576" s="1041" t="s">
        <v>283</v>
      </c>
      <c r="C576" s="902">
        <v>143199</v>
      </c>
      <c r="D576" s="904">
        <v>4050</v>
      </c>
      <c r="E576" s="904">
        <v>1792</v>
      </c>
      <c r="F576" s="904">
        <v>1951</v>
      </c>
      <c r="G576" s="904">
        <v>307</v>
      </c>
      <c r="H576" s="904">
        <v>139149</v>
      </c>
      <c r="I576" s="904">
        <v>22028</v>
      </c>
      <c r="J576" s="904">
        <v>43577</v>
      </c>
      <c r="K576" s="904">
        <v>73544</v>
      </c>
      <c r="L576"/>
    </row>
    <row r="577" spans="2:12" ht="15">
      <c r="B577" s="1042"/>
      <c r="C577" s="903"/>
      <c r="D577" s="903"/>
      <c r="E577" s="903"/>
      <c r="F577" s="903"/>
      <c r="G577" s="903"/>
      <c r="H577" s="903"/>
      <c r="I577" s="903"/>
      <c r="J577" s="903"/>
      <c r="K577" s="903"/>
      <c r="L577"/>
    </row>
    <row r="578" spans="2:12" ht="12.75">
      <c r="B578" s="1043">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17" t="s">
        <v>296</v>
      </c>
      <c r="D580" s="1417"/>
      <c r="E580" s="1417"/>
      <c r="F580" s="1417"/>
      <c r="G580" s="1417"/>
      <c r="H580" s="1417"/>
      <c r="I580" s="1417"/>
      <c r="J580" s="1417"/>
      <c r="K580" s="1417"/>
      <c r="L580"/>
    </row>
    <row r="581" spans="2:12" ht="12.75">
      <c r="B581" s="685"/>
      <c r="C581" s="691"/>
      <c r="D581" s="691"/>
      <c r="E581" s="691"/>
      <c r="F581" s="691"/>
      <c r="G581" s="691"/>
      <c r="H581" s="691"/>
      <c r="I581" s="691"/>
      <c r="J581" s="691"/>
      <c r="K581" s="691"/>
      <c r="L581"/>
    </row>
    <row r="582" spans="2:12" ht="12.75">
      <c r="B582" s="1044" t="s">
        <v>272</v>
      </c>
      <c r="C582" s="902">
        <v>49128195</v>
      </c>
      <c r="D582" s="902">
        <v>226689</v>
      </c>
      <c r="E582" s="902">
        <v>68974</v>
      </c>
      <c r="F582" s="902">
        <v>109268</v>
      </c>
      <c r="G582" s="902">
        <v>48447</v>
      </c>
      <c r="H582" s="902">
        <v>48901506</v>
      </c>
      <c r="I582" s="902">
        <v>7017848</v>
      </c>
      <c r="J582" s="902">
        <v>13675018</v>
      </c>
      <c r="K582" s="902">
        <v>28208640</v>
      </c>
      <c r="L582"/>
    </row>
    <row r="583" spans="2:12" ht="12.75">
      <c r="B583" s="1044" t="s">
        <v>273</v>
      </c>
      <c r="C583" s="902">
        <v>36008767</v>
      </c>
      <c r="D583" s="902">
        <v>193480</v>
      </c>
      <c r="E583" s="902">
        <v>70783</v>
      </c>
      <c r="F583" s="902">
        <v>85595</v>
      </c>
      <c r="G583" s="902">
        <v>37102</v>
      </c>
      <c r="H583" s="902">
        <v>35815287</v>
      </c>
      <c r="I583" s="902">
        <v>5626521</v>
      </c>
      <c r="J583" s="902">
        <v>9142502</v>
      </c>
      <c r="K583" s="902">
        <v>21046264</v>
      </c>
      <c r="L583"/>
    </row>
    <row r="584" spans="2:12" ht="12.75">
      <c r="B584" s="1044" t="s">
        <v>274</v>
      </c>
      <c r="C584" s="902">
        <v>47017379</v>
      </c>
      <c r="D584" s="904">
        <v>213319</v>
      </c>
      <c r="E584" s="904">
        <v>80814</v>
      </c>
      <c r="F584" s="904">
        <v>94000</v>
      </c>
      <c r="G584" s="905">
        <v>38505</v>
      </c>
      <c r="H584" s="902">
        <v>46804060</v>
      </c>
      <c r="I584" s="904">
        <v>7062525</v>
      </c>
      <c r="J584" s="904">
        <v>12295509</v>
      </c>
      <c r="K584" s="904">
        <v>27446026</v>
      </c>
      <c r="L584"/>
    </row>
    <row r="585" spans="2:12" ht="12.75">
      <c r="B585" s="1044" t="s">
        <v>275</v>
      </c>
      <c r="C585" s="902">
        <v>45318921</v>
      </c>
      <c r="D585" s="902">
        <v>214619</v>
      </c>
      <c r="E585" s="903">
        <v>78379</v>
      </c>
      <c r="F585" s="903">
        <v>102218</v>
      </c>
      <c r="G585" s="902">
        <v>34022</v>
      </c>
      <c r="H585" s="902">
        <v>45104302</v>
      </c>
      <c r="I585" s="902">
        <v>6540916</v>
      </c>
      <c r="J585" s="902">
        <v>11552622</v>
      </c>
      <c r="K585" s="902">
        <v>27010764</v>
      </c>
      <c r="L585"/>
    </row>
    <row r="586" spans="2:12" ht="12.75">
      <c r="B586" s="1044" t="s">
        <v>276</v>
      </c>
      <c r="C586" s="902">
        <v>49995394</v>
      </c>
      <c r="D586" s="662">
        <v>206386</v>
      </c>
      <c r="E586" s="662">
        <v>74601</v>
      </c>
      <c r="F586" s="662">
        <v>100338</v>
      </c>
      <c r="G586" s="662">
        <v>31447</v>
      </c>
      <c r="H586" s="662">
        <v>49789008</v>
      </c>
      <c r="I586" s="662">
        <v>7476937</v>
      </c>
      <c r="J586" s="662">
        <v>12116420</v>
      </c>
      <c r="K586" s="664">
        <v>30195651</v>
      </c>
      <c r="L586"/>
    </row>
    <row r="587" spans="2:12" ht="12.75">
      <c r="B587" s="1044" t="s">
        <v>277</v>
      </c>
      <c r="C587" s="902">
        <v>45108919</v>
      </c>
      <c r="D587" s="902">
        <v>202740</v>
      </c>
      <c r="E587" s="903">
        <v>55064</v>
      </c>
      <c r="F587" s="903">
        <v>110221</v>
      </c>
      <c r="G587" s="902">
        <v>37455</v>
      </c>
      <c r="H587" s="902">
        <v>44906179</v>
      </c>
      <c r="I587" s="902">
        <v>6786887</v>
      </c>
      <c r="J587" s="902">
        <v>11328083</v>
      </c>
      <c r="K587" s="902">
        <v>26791209</v>
      </c>
      <c r="L587"/>
    </row>
    <row r="588" spans="2:12" ht="12.75">
      <c r="B588" s="1044" t="s">
        <v>278</v>
      </c>
      <c r="C588" s="902">
        <v>47874514</v>
      </c>
      <c r="D588" s="904">
        <v>227478</v>
      </c>
      <c r="E588" s="904">
        <v>59800</v>
      </c>
      <c r="F588" s="904">
        <v>136375</v>
      </c>
      <c r="G588" s="905">
        <v>31303</v>
      </c>
      <c r="H588" s="902">
        <v>47647036</v>
      </c>
      <c r="I588" s="904">
        <v>7592833</v>
      </c>
      <c r="J588" s="904">
        <v>12788320</v>
      </c>
      <c r="K588" s="904">
        <v>27265883</v>
      </c>
      <c r="L588"/>
    </row>
    <row r="589" spans="2:12" ht="12.75">
      <c r="B589" s="1044" t="s">
        <v>279</v>
      </c>
      <c r="C589" s="902">
        <v>47480426</v>
      </c>
      <c r="D589" s="904">
        <v>229651</v>
      </c>
      <c r="E589" s="904">
        <v>65516</v>
      </c>
      <c r="F589" s="904">
        <v>130295</v>
      </c>
      <c r="G589" s="905">
        <v>33840</v>
      </c>
      <c r="H589" s="902">
        <v>47250775</v>
      </c>
      <c r="I589" s="904">
        <v>6189426</v>
      </c>
      <c r="J589" s="904">
        <v>12351422</v>
      </c>
      <c r="K589" s="904">
        <v>28709927</v>
      </c>
      <c r="L589"/>
    </row>
    <row r="590" spans="2:12" ht="12.75">
      <c r="B590" s="1044" t="s">
        <v>280</v>
      </c>
      <c r="C590" s="902">
        <v>49405724</v>
      </c>
      <c r="D590" s="904">
        <v>240065</v>
      </c>
      <c r="E590" s="904">
        <v>65009</v>
      </c>
      <c r="F590" s="904">
        <v>132898</v>
      </c>
      <c r="G590" s="905">
        <v>42158</v>
      </c>
      <c r="H590" s="902">
        <v>49165659</v>
      </c>
      <c r="I590" s="904">
        <v>6865131</v>
      </c>
      <c r="J590" s="904">
        <v>12986779</v>
      </c>
      <c r="K590" s="904">
        <v>29313749</v>
      </c>
      <c r="L590"/>
    </row>
    <row r="591" spans="2:12" ht="12.75">
      <c r="B591" s="1044" t="s">
        <v>281</v>
      </c>
      <c r="C591" s="902">
        <v>52389818</v>
      </c>
      <c r="D591" s="904">
        <v>275406</v>
      </c>
      <c r="E591" s="904">
        <v>68794</v>
      </c>
      <c r="F591" s="904">
        <v>141009</v>
      </c>
      <c r="G591" s="904">
        <v>65603</v>
      </c>
      <c r="H591" s="903">
        <v>52114412</v>
      </c>
      <c r="I591" s="904">
        <v>7666382</v>
      </c>
      <c r="J591" s="904">
        <v>16884614</v>
      </c>
      <c r="K591" s="904">
        <v>27563416</v>
      </c>
      <c r="L591"/>
    </row>
    <row r="592" spans="2:12" ht="12.75">
      <c r="B592" s="1044" t="s">
        <v>282</v>
      </c>
      <c r="C592" s="902">
        <v>47669255</v>
      </c>
      <c r="D592" s="904">
        <v>249071</v>
      </c>
      <c r="E592" s="904">
        <v>61984</v>
      </c>
      <c r="F592" s="904">
        <v>132617</v>
      </c>
      <c r="G592" s="904">
        <v>54470</v>
      </c>
      <c r="H592" s="904">
        <v>47420184</v>
      </c>
      <c r="I592" s="904">
        <v>6592748</v>
      </c>
      <c r="J592" s="904">
        <v>13791228</v>
      </c>
      <c r="K592" s="904">
        <v>27036208</v>
      </c>
      <c r="L592"/>
    </row>
    <row r="593" spans="2:12" ht="12.75">
      <c r="B593" s="1044" t="s">
        <v>283</v>
      </c>
      <c r="C593" s="902">
        <v>43516517</v>
      </c>
      <c r="D593" s="904">
        <v>220161</v>
      </c>
      <c r="E593" s="904">
        <v>61712</v>
      </c>
      <c r="F593" s="904">
        <v>116252</v>
      </c>
      <c r="G593" s="904">
        <v>42197</v>
      </c>
      <c r="H593" s="904">
        <v>43296356</v>
      </c>
      <c r="I593" s="904">
        <v>5996644</v>
      </c>
      <c r="J593" s="904">
        <v>12021100</v>
      </c>
      <c r="K593" s="904">
        <v>25278612</v>
      </c>
      <c r="L593"/>
    </row>
    <row r="594" spans="2:12" ht="12.75">
      <c r="B594" s="5"/>
      <c r="C594" s="903"/>
      <c r="D594" s="903"/>
      <c r="E594" s="903"/>
      <c r="F594" s="903"/>
      <c r="G594" s="903"/>
      <c r="H594" s="903"/>
      <c r="I594" s="903"/>
      <c r="J594" s="903"/>
      <c r="K594" s="903"/>
      <c r="L594"/>
    </row>
    <row r="595" spans="2:12" ht="12.75">
      <c r="B595" s="1043">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20" t="s">
        <v>260</v>
      </c>
      <c r="C597" s="1422" t="s">
        <v>22</v>
      </c>
      <c r="D597" s="1422" t="s">
        <v>261</v>
      </c>
      <c r="E597" s="1424" t="s">
        <v>262</v>
      </c>
      <c r="F597" s="1425"/>
      <c r="G597" s="1426"/>
      <c r="H597" s="1427" t="s">
        <v>263</v>
      </c>
      <c r="I597" s="1429" t="s">
        <v>264</v>
      </c>
      <c r="J597" s="1430"/>
      <c r="K597" s="1430"/>
      <c r="L597"/>
    </row>
    <row r="598" spans="2:12" ht="12.75" customHeight="1">
      <c r="B598" s="1421"/>
      <c r="C598" s="1423"/>
      <c r="D598" s="1423"/>
      <c r="E598" s="1431" t="s">
        <v>301</v>
      </c>
      <c r="F598" s="1422" t="s">
        <v>302</v>
      </c>
      <c r="G598" s="1422" t="s">
        <v>303</v>
      </c>
      <c r="H598" s="1428"/>
      <c r="I598" s="1431" t="s">
        <v>268</v>
      </c>
      <c r="J598" s="1431" t="s">
        <v>24</v>
      </c>
      <c r="K598" s="1422" t="s">
        <v>269</v>
      </c>
      <c r="L598"/>
    </row>
    <row r="599" spans="2:12" ht="12.75" customHeight="1">
      <c r="B599" s="1421"/>
      <c r="C599" s="1423"/>
      <c r="D599" s="1423"/>
      <c r="E599" s="1432"/>
      <c r="F599" s="1423"/>
      <c r="G599" s="1423"/>
      <c r="H599" s="1428"/>
      <c r="I599" s="1433"/>
      <c r="J599" s="1433"/>
      <c r="K599" s="1434"/>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17" t="s">
        <v>297</v>
      </c>
      <c r="D602" s="1417"/>
      <c r="E602" s="1417"/>
      <c r="F602" s="1417"/>
      <c r="G602" s="1417"/>
      <c r="H602" s="1417"/>
      <c r="I602" s="1417"/>
      <c r="J602" s="1417"/>
      <c r="K602" s="1417"/>
      <c r="L602"/>
    </row>
    <row r="603" spans="2:12" ht="12.75">
      <c r="B603" s="106"/>
      <c r="C603" s="696"/>
      <c r="D603" s="696"/>
      <c r="E603" s="696"/>
      <c r="F603" s="696"/>
      <c r="G603" s="696"/>
      <c r="H603" s="696"/>
      <c r="I603" s="696"/>
      <c r="J603" s="696"/>
      <c r="K603" s="696"/>
      <c r="L603"/>
    </row>
    <row r="604" spans="2:12" ht="12.75">
      <c r="B604" s="1044" t="s">
        <v>272</v>
      </c>
      <c r="C604" s="902">
        <v>97042744</v>
      </c>
      <c r="D604" s="902">
        <v>397525</v>
      </c>
      <c r="E604" s="902">
        <v>123027</v>
      </c>
      <c r="F604" s="902">
        <v>190820</v>
      </c>
      <c r="G604" s="902">
        <v>83678</v>
      </c>
      <c r="H604" s="902">
        <v>96645219</v>
      </c>
      <c r="I604" s="902">
        <v>13890672</v>
      </c>
      <c r="J604" s="902">
        <v>28529726</v>
      </c>
      <c r="K604" s="902">
        <v>54224821</v>
      </c>
      <c r="L604"/>
    </row>
    <row r="605" spans="2:12" ht="12.75">
      <c r="B605" s="1044" t="s">
        <v>273</v>
      </c>
      <c r="C605" s="902">
        <v>71080437</v>
      </c>
      <c r="D605" s="902">
        <v>338786</v>
      </c>
      <c r="E605" s="902">
        <v>123131</v>
      </c>
      <c r="F605" s="902">
        <v>150015</v>
      </c>
      <c r="G605" s="902">
        <v>65640</v>
      </c>
      <c r="H605" s="902">
        <v>70741651</v>
      </c>
      <c r="I605" s="902">
        <v>11152641</v>
      </c>
      <c r="J605" s="902">
        <v>19000308</v>
      </c>
      <c r="K605" s="902">
        <v>40588702</v>
      </c>
      <c r="L605"/>
    </row>
    <row r="606" spans="2:12" ht="12.75">
      <c r="B606" s="1044" t="s">
        <v>274</v>
      </c>
      <c r="C606" s="902">
        <v>94326127</v>
      </c>
      <c r="D606" s="904">
        <v>370021</v>
      </c>
      <c r="E606" s="904">
        <v>141070</v>
      </c>
      <c r="F606" s="904">
        <v>162127</v>
      </c>
      <c r="G606" s="905">
        <v>66824</v>
      </c>
      <c r="H606" s="902">
        <v>93956106</v>
      </c>
      <c r="I606" s="904">
        <v>14326353</v>
      </c>
      <c r="J606" s="904">
        <v>25473371</v>
      </c>
      <c r="K606" s="904">
        <v>54156382</v>
      </c>
      <c r="L606"/>
    </row>
    <row r="607" spans="2:12" ht="12.75">
      <c r="B607" s="1044" t="s">
        <v>275</v>
      </c>
      <c r="C607" s="902">
        <v>90179542</v>
      </c>
      <c r="D607" s="902">
        <v>377198</v>
      </c>
      <c r="E607" s="903">
        <v>138987</v>
      </c>
      <c r="F607" s="903">
        <v>177400</v>
      </c>
      <c r="G607" s="903">
        <v>60811</v>
      </c>
      <c r="H607" s="902">
        <v>89802344</v>
      </c>
      <c r="I607" s="903">
        <v>13026121</v>
      </c>
      <c r="J607" s="903">
        <v>24019148</v>
      </c>
      <c r="K607" s="903">
        <v>52757075</v>
      </c>
      <c r="L607"/>
    </row>
    <row r="608" spans="2:12" ht="12.75">
      <c r="B608" s="1044" t="s">
        <v>276</v>
      </c>
      <c r="C608" s="902">
        <v>98348767</v>
      </c>
      <c r="D608" s="662">
        <v>365543</v>
      </c>
      <c r="E608" s="662">
        <v>134256</v>
      </c>
      <c r="F608" s="662">
        <v>176108</v>
      </c>
      <c r="G608" s="662">
        <v>55179</v>
      </c>
      <c r="H608" s="662">
        <v>97983224</v>
      </c>
      <c r="I608" s="662">
        <v>14778485</v>
      </c>
      <c r="J608" s="662">
        <v>25000492</v>
      </c>
      <c r="K608" s="662">
        <v>58204247</v>
      </c>
      <c r="L608"/>
    </row>
    <row r="609" spans="2:12" ht="12.75">
      <c r="B609" s="1044" t="s">
        <v>277</v>
      </c>
      <c r="C609" s="902">
        <v>89668731</v>
      </c>
      <c r="D609" s="902">
        <v>358330</v>
      </c>
      <c r="E609" s="903">
        <v>97987</v>
      </c>
      <c r="F609" s="903">
        <v>193201</v>
      </c>
      <c r="G609" s="903">
        <v>67142</v>
      </c>
      <c r="H609" s="902">
        <v>89310401</v>
      </c>
      <c r="I609" s="903">
        <v>13566128</v>
      </c>
      <c r="J609" s="903">
        <v>23364570</v>
      </c>
      <c r="K609" s="903">
        <v>52379703</v>
      </c>
      <c r="L609"/>
    </row>
    <row r="610" spans="2:12" ht="12.75">
      <c r="B610" s="1044" t="s">
        <v>278</v>
      </c>
      <c r="C610" s="902">
        <v>94814223</v>
      </c>
      <c r="D610" s="904">
        <v>399597</v>
      </c>
      <c r="E610" s="904">
        <v>105945</v>
      </c>
      <c r="F610" s="904">
        <v>239181</v>
      </c>
      <c r="G610" s="905">
        <v>54471</v>
      </c>
      <c r="H610" s="902">
        <v>94414626</v>
      </c>
      <c r="I610" s="904">
        <v>15092121</v>
      </c>
      <c r="J610" s="904">
        <v>26639045</v>
      </c>
      <c r="K610" s="904">
        <v>52683460</v>
      </c>
      <c r="L610"/>
    </row>
    <row r="611" spans="2:12" ht="12.75">
      <c r="B611" s="1044" t="s">
        <v>279</v>
      </c>
      <c r="C611" s="902">
        <v>94523431</v>
      </c>
      <c r="D611" s="904">
        <v>403191</v>
      </c>
      <c r="E611" s="904">
        <v>115093</v>
      </c>
      <c r="F611" s="904">
        <v>229415</v>
      </c>
      <c r="G611" s="905">
        <v>58683</v>
      </c>
      <c r="H611" s="902">
        <v>94120240</v>
      </c>
      <c r="I611" s="904">
        <v>12344055</v>
      </c>
      <c r="J611" s="904">
        <v>25664712</v>
      </c>
      <c r="K611" s="904">
        <v>56111473</v>
      </c>
      <c r="L611"/>
    </row>
    <row r="612" spans="2:12" ht="12.75">
      <c r="B612" s="1044" t="s">
        <v>280</v>
      </c>
      <c r="C612" s="902">
        <v>98036717</v>
      </c>
      <c r="D612" s="902">
        <v>422394</v>
      </c>
      <c r="E612" s="903">
        <v>114069</v>
      </c>
      <c r="F612" s="903">
        <v>234214</v>
      </c>
      <c r="G612" s="903">
        <v>74111</v>
      </c>
      <c r="H612" s="902">
        <v>97614323</v>
      </c>
      <c r="I612" s="903">
        <v>13669245</v>
      </c>
      <c r="J612" s="903">
        <v>26923250</v>
      </c>
      <c r="K612" s="903">
        <v>57021828</v>
      </c>
      <c r="L612"/>
    </row>
    <row r="613" spans="2:12" ht="12.75">
      <c r="B613" s="1044" t="s">
        <v>281</v>
      </c>
      <c r="C613" s="902">
        <v>98036717</v>
      </c>
      <c r="D613" s="904">
        <v>422394</v>
      </c>
      <c r="E613" s="904">
        <v>114069</v>
      </c>
      <c r="F613" s="904">
        <v>234214</v>
      </c>
      <c r="G613" s="904">
        <v>74111</v>
      </c>
      <c r="H613" s="903">
        <v>97614323</v>
      </c>
      <c r="I613" s="904">
        <v>13669245</v>
      </c>
      <c r="J613" s="904">
        <v>26923250</v>
      </c>
      <c r="K613" s="904">
        <v>57021828</v>
      </c>
      <c r="L613"/>
    </row>
    <row r="614" spans="2:12" ht="12.75">
      <c r="B614" s="1044" t="s">
        <v>282</v>
      </c>
      <c r="C614" s="902">
        <v>93991382</v>
      </c>
      <c r="D614" s="904">
        <v>442529</v>
      </c>
      <c r="E614" s="904">
        <v>110487</v>
      </c>
      <c r="F614" s="904">
        <v>234875</v>
      </c>
      <c r="G614" s="905">
        <v>97167</v>
      </c>
      <c r="H614" s="906">
        <v>93548853</v>
      </c>
      <c r="I614" s="904">
        <v>13082164</v>
      </c>
      <c r="J614" s="904">
        <v>28328455</v>
      </c>
      <c r="K614" s="904">
        <v>52138234</v>
      </c>
      <c r="L614"/>
    </row>
    <row r="615" spans="2:12" ht="12.75">
      <c r="B615" s="1044" t="s">
        <v>283</v>
      </c>
      <c r="C615" s="902">
        <v>85303687</v>
      </c>
      <c r="D615" s="904">
        <v>382900</v>
      </c>
      <c r="E615" s="904">
        <v>110310</v>
      </c>
      <c r="F615" s="904">
        <v>202029</v>
      </c>
      <c r="G615" s="905">
        <v>70561</v>
      </c>
      <c r="H615" s="906">
        <v>84920787</v>
      </c>
      <c r="I615" s="904">
        <v>11813818</v>
      </c>
      <c r="J615" s="904">
        <v>24635137</v>
      </c>
      <c r="K615" s="904">
        <v>48471832</v>
      </c>
      <c r="L615"/>
    </row>
    <row r="616" spans="2:12" ht="12.75">
      <c r="B616" s="1044"/>
      <c r="C616" s="698"/>
      <c r="D616" s="699"/>
      <c r="E616" s="700"/>
      <c r="F616" s="700"/>
      <c r="G616" s="700"/>
      <c r="H616" s="699"/>
      <c r="I616" s="700"/>
      <c r="J616" s="700"/>
      <c r="K616" s="700"/>
      <c r="L616"/>
    </row>
    <row r="617" spans="2:12" ht="12.75">
      <c r="B617" s="1043">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2"/>
      <c r="G619" s="1092"/>
      <c r="H619" s="1092"/>
      <c r="I619" s="1092"/>
      <c r="J619"/>
      <c r="K619"/>
      <c r="L619"/>
    </row>
    <row r="620" spans="2:12" ht="20.25" thickBot="1">
      <c r="B620"/>
      <c r="C620"/>
      <c r="D620"/>
      <c r="E620" s="1093"/>
      <c r="F620" s="1094" t="s">
        <v>298</v>
      </c>
      <c r="G620" s="1094"/>
      <c r="H620" s="1094"/>
      <c r="I620" s="1094"/>
      <c r="J620" s="1095"/>
      <c r="K620"/>
      <c r="L620"/>
    </row>
    <row r="621" spans="2:12" ht="15.75">
      <c r="B621" s="538" t="s">
        <v>272</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273</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274</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275</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276</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277</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278</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279</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280</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281</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282</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283</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35" t="s">
        <v>462</v>
      </c>
      <c r="C636" s="1435"/>
      <c r="D636" s="1435"/>
      <c r="E636" s="1435"/>
      <c r="F636" s="1435"/>
      <c r="G636" s="1435"/>
      <c r="H636" s="1435"/>
      <c r="I636" s="1435"/>
      <c r="J636" s="1435"/>
      <c r="K636" s="1435"/>
    </row>
    <row r="637" spans="2:12" ht="18.75" thickBot="1">
      <c r="B637" s="812"/>
      <c r="C637" s="812"/>
      <c r="D637" s="812"/>
      <c r="E637" s="812"/>
      <c r="F637" s="813" t="s">
        <v>259</v>
      </c>
      <c r="G637" s="812"/>
      <c r="H637" s="812"/>
      <c r="I637" s="812"/>
      <c r="J637" s="812"/>
      <c r="K637" s="812"/>
    </row>
    <row r="638" spans="2:12" ht="12.75" customHeight="1">
      <c r="B638" s="1436" t="s">
        <v>260</v>
      </c>
      <c r="C638" s="1438" t="s">
        <v>22</v>
      </c>
      <c r="D638" s="1438" t="s">
        <v>261</v>
      </c>
      <c r="E638" s="1439" t="s">
        <v>262</v>
      </c>
      <c r="F638" s="1440"/>
      <c r="G638" s="1441"/>
      <c r="H638" s="1442" t="s">
        <v>263</v>
      </c>
      <c r="I638" s="1439" t="s">
        <v>264</v>
      </c>
      <c r="J638" s="1440"/>
      <c r="K638" s="1443"/>
    </row>
    <row r="639" spans="2:12" ht="11.25" customHeight="1">
      <c r="B639" s="1437"/>
      <c r="C639" s="1423"/>
      <c r="D639" s="1423"/>
      <c r="E639" s="1431" t="s">
        <v>301</v>
      </c>
      <c r="F639" s="1422" t="s">
        <v>302</v>
      </c>
      <c r="G639" s="1422" t="s">
        <v>303</v>
      </c>
      <c r="H639" s="1428"/>
      <c r="I639" s="1431" t="s">
        <v>268</v>
      </c>
      <c r="J639" s="1431" t="s">
        <v>24</v>
      </c>
      <c r="K639" s="1444" t="s">
        <v>350</v>
      </c>
    </row>
    <row r="640" spans="2:12" ht="11.25" customHeight="1">
      <c r="B640" s="1437"/>
      <c r="C640" s="1423"/>
      <c r="D640" s="1423"/>
      <c r="E640" s="1432"/>
      <c r="F640" s="1423"/>
      <c r="G640" s="1423"/>
      <c r="H640" s="1428"/>
      <c r="I640" s="1432"/>
      <c r="J640" s="1432"/>
      <c r="K640" s="1445"/>
    </row>
    <row r="641" spans="2:11" ht="12.75">
      <c r="B641" s="1257">
        <v>0</v>
      </c>
      <c r="C641" s="682">
        <v>1</v>
      </c>
      <c r="D641" s="682">
        <v>2</v>
      </c>
      <c r="E641" s="683">
        <v>3</v>
      </c>
      <c r="F641" s="683">
        <v>4</v>
      </c>
      <c r="G641" s="682">
        <v>5</v>
      </c>
      <c r="H641" s="682">
        <v>6</v>
      </c>
      <c r="I641" s="682">
        <v>7</v>
      </c>
      <c r="J641" s="682">
        <v>8</v>
      </c>
      <c r="K641" s="1258">
        <v>9</v>
      </c>
    </row>
    <row r="642" spans="2:11" ht="12.75">
      <c r="B642" s="1259"/>
      <c r="C642" s="685"/>
      <c r="D642" s="685"/>
      <c r="E642" s="685"/>
      <c r="F642" s="685"/>
      <c r="G642" s="685"/>
      <c r="H642" s="685"/>
      <c r="I642" s="685"/>
      <c r="J642" s="685"/>
      <c r="K642" s="1260"/>
    </row>
    <row r="643" spans="2:11" ht="14.25">
      <c r="B643" s="1261"/>
      <c r="C643" s="1418" t="s">
        <v>271</v>
      </c>
      <c r="D643" s="1418"/>
      <c r="E643" s="1418"/>
      <c r="F643" s="1418"/>
      <c r="G643" s="1418"/>
      <c r="H643" s="1418"/>
      <c r="I643" s="1418"/>
      <c r="J643" s="1418"/>
      <c r="K643" s="1419"/>
    </row>
    <row r="644" spans="2:11" ht="12.75">
      <c r="B644" s="1259"/>
      <c r="C644" s="685"/>
      <c r="D644" s="685"/>
      <c r="E644" s="685"/>
      <c r="F644" s="685"/>
      <c r="G644" s="685"/>
      <c r="H644" s="685"/>
      <c r="I644" s="685"/>
      <c r="J644" s="685"/>
      <c r="K644" s="1260"/>
    </row>
    <row r="645" spans="2:11" ht="12.75">
      <c r="B645" s="1320" t="s">
        <v>272</v>
      </c>
      <c r="C645" s="902">
        <f>SUM(D645+H645)</f>
        <v>163247</v>
      </c>
      <c r="D645" s="902">
        <v>4183</v>
      </c>
      <c r="E645" s="902">
        <v>1936</v>
      </c>
      <c r="F645" s="902">
        <v>1878</v>
      </c>
      <c r="G645" s="902">
        <v>369</v>
      </c>
      <c r="H645" s="902">
        <v>159064</v>
      </c>
      <c r="I645" s="902">
        <v>25823</v>
      </c>
      <c r="J645" s="902">
        <v>47119</v>
      </c>
      <c r="K645" s="902">
        <v>86122</v>
      </c>
    </row>
    <row r="646" spans="2:11" ht="12.75">
      <c r="B646" s="1320" t="s">
        <v>273</v>
      </c>
      <c r="C646" s="902">
        <f t="shared" ref="C646:C656" si="48">SUM(D646+H646)</f>
        <v>154797</v>
      </c>
      <c r="D646" s="902">
        <v>3855</v>
      </c>
      <c r="E646" s="902">
        <v>1652</v>
      </c>
      <c r="F646" s="902">
        <v>1884</v>
      </c>
      <c r="G646" s="902">
        <v>319</v>
      </c>
      <c r="H646" s="902">
        <v>150942</v>
      </c>
      <c r="I646" s="902">
        <v>24820</v>
      </c>
      <c r="J646" s="902">
        <v>41251</v>
      </c>
      <c r="K646" s="902">
        <v>84871</v>
      </c>
    </row>
    <row r="647" spans="2:11" ht="12.75">
      <c r="B647" s="1320" t="s">
        <v>274</v>
      </c>
      <c r="C647" s="902">
        <f t="shared" si="48"/>
        <v>151453</v>
      </c>
      <c r="D647" s="904">
        <v>3672</v>
      </c>
      <c r="E647" s="904">
        <v>1511</v>
      </c>
      <c r="F647" s="904">
        <v>1781</v>
      </c>
      <c r="G647" s="905">
        <v>380</v>
      </c>
      <c r="H647" s="902">
        <v>147781</v>
      </c>
      <c r="I647" s="904">
        <v>22185</v>
      </c>
      <c r="J647" s="904">
        <v>39306</v>
      </c>
      <c r="K647" s="904">
        <v>86290</v>
      </c>
    </row>
    <row r="648" spans="2:11" ht="12.75">
      <c r="B648" s="1320" t="s">
        <v>275</v>
      </c>
      <c r="C648" s="902">
        <f>SUM(D648+H648)</f>
        <v>123387</v>
      </c>
      <c r="D648" s="902">
        <v>2579</v>
      </c>
      <c r="E648" s="903">
        <v>1048</v>
      </c>
      <c r="F648" s="903">
        <v>1175</v>
      </c>
      <c r="G648" s="902">
        <v>356</v>
      </c>
      <c r="H648" s="902">
        <v>120808</v>
      </c>
      <c r="I648" s="902">
        <v>18805</v>
      </c>
      <c r="J648" s="902">
        <v>35098</v>
      </c>
      <c r="K648" s="902">
        <v>66905</v>
      </c>
    </row>
    <row r="649" spans="2:11" ht="12.75">
      <c r="B649" s="1320" t="s">
        <v>276</v>
      </c>
      <c r="C649" s="902">
        <f>SUM(D649+H649)</f>
        <v>0</v>
      </c>
      <c r="D649" s="1040"/>
      <c r="E649" s="662"/>
      <c r="F649" s="664"/>
      <c r="G649" s="664"/>
      <c r="H649" s="1040"/>
      <c r="I649" s="662"/>
      <c r="J649" s="662"/>
      <c r="K649" s="664"/>
    </row>
    <row r="650" spans="2:11" ht="12.75">
      <c r="B650" s="1320" t="s">
        <v>277</v>
      </c>
      <c r="C650" s="902">
        <f t="shared" si="48"/>
        <v>0</v>
      </c>
      <c r="D650" s="902"/>
      <c r="E650" s="903"/>
      <c r="F650" s="903"/>
      <c r="G650" s="902"/>
      <c r="H650" s="902"/>
      <c r="I650" s="902"/>
      <c r="J650" s="902"/>
      <c r="K650" s="902"/>
    </row>
    <row r="651" spans="2:11" ht="12.75">
      <c r="B651" s="1320" t="s">
        <v>278</v>
      </c>
      <c r="C651" s="902">
        <f>SUM(D651+H651)</f>
        <v>0</v>
      </c>
      <c r="D651" s="897"/>
      <c r="E651" s="904"/>
      <c r="F651" s="905"/>
      <c r="G651" s="905"/>
      <c r="H651" s="902"/>
      <c r="I651" s="904"/>
      <c r="J651" s="904"/>
      <c r="K651" s="904"/>
    </row>
    <row r="652" spans="2:11" ht="12.75">
      <c r="B652" s="1320" t="s">
        <v>279</v>
      </c>
      <c r="C652" s="902">
        <f t="shared" si="48"/>
        <v>0</v>
      </c>
      <c r="D652" s="897"/>
      <c r="E652" s="904"/>
      <c r="F652" s="904"/>
      <c r="G652" s="905"/>
      <c r="H652" s="902"/>
      <c r="I652" s="904"/>
      <c r="J652" s="904"/>
      <c r="K652" s="904"/>
    </row>
    <row r="653" spans="2:11" ht="12.75">
      <c r="B653" s="1320" t="s">
        <v>280</v>
      </c>
      <c r="C653" s="902">
        <f t="shared" si="48"/>
        <v>0</v>
      </c>
      <c r="D653" s="902"/>
      <c r="E653" s="903"/>
      <c r="F653" s="903"/>
      <c r="G653" s="902"/>
      <c r="H653" s="902"/>
      <c r="I653" s="902"/>
      <c r="J653" s="902"/>
      <c r="K653" s="902"/>
    </row>
    <row r="654" spans="2:11" ht="12.75">
      <c r="B654" s="1321" t="s">
        <v>281</v>
      </c>
      <c r="C654" s="902">
        <f>SUM(D654+H654)</f>
        <v>0</v>
      </c>
      <c r="D654" s="897"/>
      <c r="E654" s="904"/>
      <c r="F654" s="904"/>
      <c r="G654" s="904"/>
      <c r="H654" s="903"/>
      <c r="I654" s="904"/>
      <c r="J654" s="904"/>
      <c r="K654" s="904"/>
    </row>
    <row r="655" spans="2:11" ht="12.75">
      <c r="B655" s="1322" t="s">
        <v>282</v>
      </c>
      <c r="C655" s="902">
        <f>SUM(D655+H655)</f>
        <v>0</v>
      </c>
      <c r="D655" s="904"/>
      <c r="E655" s="904"/>
      <c r="F655" s="904"/>
      <c r="G655" s="904"/>
      <c r="H655" s="904"/>
      <c r="I655" s="904"/>
      <c r="J655" s="904"/>
      <c r="K655" s="904"/>
    </row>
    <row r="656" spans="2:11" ht="12.75">
      <c r="B656" s="1322" t="s">
        <v>283</v>
      </c>
      <c r="C656" s="902">
        <f t="shared" si="48"/>
        <v>0</v>
      </c>
      <c r="D656" s="904"/>
      <c r="E656" s="904"/>
      <c r="F656" s="904"/>
      <c r="G656" s="904"/>
      <c r="H656" s="904"/>
      <c r="I656" s="904"/>
      <c r="J656" s="904"/>
      <c r="K656" s="904"/>
    </row>
    <row r="657" spans="2:11" ht="15">
      <c r="B657" s="1042"/>
      <c r="C657" s="903"/>
      <c r="D657" s="903"/>
      <c r="E657" s="903"/>
      <c r="F657" s="903"/>
      <c r="G657" s="903"/>
      <c r="H657" s="903"/>
      <c r="I657" s="903"/>
      <c r="J657" s="903"/>
      <c r="K657" s="903"/>
    </row>
    <row r="658" spans="2:11" ht="12.75">
      <c r="B658" s="1043">
        <v>2020</v>
      </c>
      <c r="C658" s="690">
        <f t="shared" ref="C658:K658" si="49">SUM(C645:C656)</f>
        <v>592884</v>
      </c>
      <c r="D658" s="690">
        <f>SUM(D645:D656)</f>
        <v>14289</v>
      </c>
      <c r="E658" s="690">
        <f t="shared" si="49"/>
        <v>6147</v>
      </c>
      <c r="F658" s="690">
        <f t="shared" si="49"/>
        <v>6718</v>
      </c>
      <c r="G658" s="690">
        <f>SUM(G645:G656)</f>
        <v>1424</v>
      </c>
      <c r="H658" s="690">
        <f t="shared" si="49"/>
        <v>578595</v>
      </c>
      <c r="I658" s="690">
        <f t="shared" si="49"/>
        <v>91633</v>
      </c>
      <c r="J658" s="690">
        <f t="shared" si="49"/>
        <v>162774</v>
      </c>
      <c r="K658" s="690">
        <f t="shared" si="49"/>
        <v>324188</v>
      </c>
    </row>
    <row r="659" spans="2:11" ht="12.75">
      <c r="B659" s="5"/>
      <c r="C659" s="691"/>
      <c r="D659" s="691"/>
      <c r="E659" s="691"/>
      <c r="F659" s="691"/>
      <c r="G659" s="691"/>
      <c r="H659" s="691"/>
      <c r="I659" s="691"/>
      <c r="J659" s="691"/>
      <c r="K659" s="691"/>
    </row>
    <row r="660" spans="2:11" ht="12.75">
      <c r="B660" s="106"/>
      <c r="C660" s="1417" t="s">
        <v>296</v>
      </c>
      <c r="D660" s="1417"/>
      <c r="E660" s="1417"/>
      <c r="F660" s="1417"/>
      <c r="G660" s="1417"/>
      <c r="H660" s="1417"/>
      <c r="I660" s="1417"/>
      <c r="J660" s="1417"/>
      <c r="K660" s="1417"/>
    </row>
    <row r="661" spans="2:11" ht="12.75">
      <c r="B661" s="685"/>
      <c r="C661" s="691"/>
      <c r="D661" s="691"/>
      <c r="E661" s="691"/>
      <c r="F661" s="691"/>
      <c r="G661" s="691"/>
      <c r="H661" s="691"/>
      <c r="I661" s="691"/>
      <c r="J661" s="691"/>
      <c r="K661" s="691"/>
    </row>
    <row r="662" spans="2:11" ht="12.75">
      <c r="B662" s="1044" t="s">
        <v>272</v>
      </c>
      <c r="C662" s="902">
        <f t="shared" ref="C662:C673" si="50">SUM(D662+H662)</f>
        <v>49960551</v>
      </c>
      <c r="D662" s="902">
        <v>235967</v>
      </c>
      <c r="E662" s="902">
        <v>69271</v>
      </c>
      <c r="F662" s="902">
        <v>111895</v>
      </c>
      <c r="G662" s="902">
        <v>54801</v>
      </c>
      <c r="H662" s="902">
        <v>49724584</v>
      </c>
      <c r="I662" s="902">
        <v>7150936</v>
      </c>
      <c r="J662" s="902">
        <v>13108259</v>
      </c>
      <c r="K662" s="902">
        <v>29465389</v>
      </c>
    </row>
    <row r="663" spans="2:11" ht="12.75">
      <c r="B663" s="1044" t="s">
        <v>273</v>
      </c>
      <c r="C663" s="902">
        <f t="shared" si="50"/>
        <v>47617324</v>
      </c>
      <c r="D663" s="902">
        <v>208840</v>
      </c>
      <c r="E663" s="902">
        <v>57340</v>
      </c>
      <c r="F663" s="902">
        <v>107364</v>
      </c>
      <c r="G663" s="902">
        <v>44136</v>
      </c>
      <c r="H663" s="902">
        <v>47408484</v>
      </c>
      <c r="I663" s="902">
        <v>6893452</v>
      </c>
      <c r="J663" s="902">
        <v>11453223</v>
      </c>
      <c r="K663" s="902">
        <v>29061809</v>
      </c>
    </row>
    <row r="664" spans="2:11" ht="12.75">
      <c r="B664" s="1044" t="s">
        <v>274</v>
      </c>
      <c r="C664" s="902">
        <f t="shared" si="50"/>
        <v>45810921</v>
      </c>
      <c r="D664" s="904">
        <v>212047</v>
      </c>
      <c r="E664" s="904">
        <v>52722</v>
      </c>
      <c r="F664" s="904">
        <v>104528</v>
      </c>
      <c r="G664" s="905">
        <v>54797</v>
      </c>
      <c r="H664" s="902">
        <v>45598874</v>
      </c>
      <c r="I664" s="904">
        <v>6206047</v>
      </c>
      <c r="J664" s="904">
        <v>10978459</v>
      </c>
      <c r="K664" s="904">
        <v>28414368</v>
      </c>
    </row>
    <row r="665" spans="2:11" ht="12.75">
      <c r="B665" s="1044" t="s">
        <v>275</v>
      </c>
      <c r="C665" s="902">
        <f t="shared" si="50"/>
        <v>37947488</v>
      </c>
      <c r="D665" s="902">
        <v>152361</v>
      </c>
      <c r="E665" s="903">
        <v>38008</v>
      </c>
      <c r="F665" s="903">
        <v>67675</v>
      </c>
      <c r="G665" s="902">
        <v>46678</v>
      </c>
      <c r="H665" s="902">
        <v>37795127</v>
      </c>
      <c r="I665" s="902">
        <v>5250323</v>
      </c>
      <c r="J665" s="902">
        <v>9742524</v>
      </c>
      <c r="K665" s="902">
        <v>22802280</v>
      </c>
    </row>
    <row r="666" spans="2:11" ht="12.75">
      <c r="B666" s="1044" t="s">
        <v>276</v>
      </c>
      <c r="C666" s="902">
        <f t="shared" si="50"/>
        <v>0</v>
      </c>
      <c r="D666" s="662"/>
      <c r="E666" s="662"/>
      <c r="F666" s="662"/>
      <c r="G666" s="662"/>
      <c r="H666" s="662"/>
      <c r="I666" s="662"/>
      <c r="J666" s="662"/>
      <c r="K666" s="664"/>
    </row>
    <row r="667" spans="2:11" ht="12.75">
      <c r="B667" s="1044" t="s">
        <v>277</v>
      </c>
      <c r="C667" s="902">
        <f t="shared" si="50"/>
        <v>0</v>
      </c>
      <c r="D667" s="902"/>
      <c r="E667" s="903"/>
      <c r="F667" s="903"/>
      <c r="G667" s="902"/>
      <c r="H667" s="902"/>
      <c r="I667" s="902"/>
      <c r="J667" s="902"/>
      <c r="K667" s="902"/>
    </row>
    <row r="668" spans="2:11" ht="12.75">
      <c r="B668" s="1044" t="s">
        <v>278</v>
      </c>
      <c r="C668" s="902">
        <f t="shared" si="50"/>
        <v>0</v>
      </c>
      <c r="D668" s="904"/>
      <c r="E668" s="904"/>
      <c r="F668" s="904"/>
      <c r="G668" s="905"/>
      <c r="H668" s="902"/>
      <c r="I668" s="904"/>
      <c r="J668" s="904"/>
      <c r="K668" s="904"/>
    </row>
    <row r="669" spans="2:11" ht="12.75">
      <c r="B669" s="1044" t="s">
        <v>279</v>
      </c>
      <c r="C669" s="902">
        <f t="shared" si="50"/>
        <v>0</v>
      </c>
      <c r="D669" s="904"/>
      <c r="E669" s="904"/>
      <c r="F669" s="904"/>
      <c r="G669" s="905"/>
      <c r="H669" s="902"/>
      <c r="I669" s="904"/>
      <c r="J669" s="904"/>
      <c r="K669" s="904"/>
    </row>
    <row r="670" spans="2:11" ht="12.75">
      <c r="B670" s="1044" t="s">
        <v>280</v>
      </c>
      <c r="C670" s="902">
        <f t="shared" si="50"/>
        <v>0</v>
      </c>
      <c r="D670" s="904"/>
      <c r="E670" s="904"/>
      <c r="F670" s="904"/>
      <c r="G670" s="905"/>
      <c r="H670" s="902"/>
      <c r="I670" s="904"/>
      <c r="J670" s="904"/>
      <c r="K670" s="904"/>
    </row>
    <row r="671" spans="2:11" ht="12.75">
      <c r="B671" s="1044" t="s">
        <v>281</v>
      </c>
      <c r="C671" s="902">
        <f>SUM(D671+H671)</f>
        <v>0</v>
      </c>
      <c r="D671" s="904"/>
      <c r="E671" s="904"/>
      <c r="F671" s="904"/>
      <c r="G671" s="904"/>
      <c r="H671" s="903"/>
      <c r="I671" s="904"/>
      <c r="J671" s="904"/>
      <c r="K671" s="904"/>
    </row>
    <row r="672" spans="2:11" ht="12.75">
      <c r="B672" s="1044" t="s">
        <v>282</v>
      </c>
      <c r="C672" s="902">
        <f>SUM(D672+H672)</f>
        <v>0</v>
      </c>
      <c r="D672" s="904"/>
      <c r="E672" s="904"/>
      <c r="F672" s="904"/>
      <c r="G672" s="904"/>
      <c r="H672" s="903"/>
      <c r="I672" s="904"/>
      <c r="J672" s="904"/>
      <c r="K672" s="904"/>
    </row>
    <row r="673" spans="2:11" ht="12.75">
      <c r="B673" s="1044" t="s">
        <v>283</v>
      </c>
      <c r="C673" s="902">
        <f t="shared" si="50"/>
        <v>0</v>
      </c>
      <c r="D673" s="904"/>
      <c r="E673" s="904"/>
      <c r="F673" s="904"/>
      <c r="G673" s="904"/>
      <c r="H673" s="904"/>
      <c r="I673" s="904"/>
      <c r="J673" s="904"/>
      <c r="K673" s="904"/>
    </row>
    <row r="674" spans="2:11" ht="12.75">
      <c r="B674" s="5"/>
      <c r="C674" s="903"/>
      <c r="D674" s="903"/>
      <c r="E674" s="903"/>
      <c r="F674" s="903"/>
      <c r="G674" s="903"/>
      <c r="H674" s="903"/>
      <c r="I674" s="903"/>
      <c r="J674" s="903"/>
      <c r="K674" s="903"/>
    </row>
    <row r="675" spans="2:11" ht="12.75">
      <c r="B675" s="1043">
        <v>2020</v>
      </c>
      <c r="C675" s="690">
        <f t="shared" ref="C675:K675" si="51">SUM(C662:C673)</f>
        <v>181336284</v>
      </c>
      <c r="D675" s="690">
        <f t="shared" si="51"/>
        <v>809215</v>
      </c>
      <c r="E675" s="690">
        <f t="shared" si="51"/>
        <v>217341</v>
      </c>
      <c r="F675" s="690">
        <f t="shared" si="51"/>
        <v>391462</v>
      </c>
      <c r="G675" s="690">
        <f t="shared" si="51"/>
        <v>200412</v>
      </c>
      <c r="H675" s="690">
        <f t="shared" si="51"/>
        <v>180527069</v>
      </c>
      <c r="I675" s="690">
        <f t="shared" si="51"/>
        <v>25500758</v>
      </c>
      <c r="J675" s="690">
        <f t="shared" si="51"/>
        <v>45282465</v>
      </c>
      <c r="K675" s="690">
        <f t="shared" si="51"/>
        <v>109743846</v>
      </c>
    </row>
    <row r="676" spans="2:11" ht="12.75">
      <c r="B676" s="692"/>
      <c r="C676" s="693"/>
      <c r="D676" s="693"/>
      <c r="E676" s="693"/>
      <c r="F676" s="693"/>
      <c r="G676" s="693"/>
      <c r="H676" s="693"/>
      <c r="I676" s="693"/>
      <c r="J676" s="693"/>
      <c r="K676" s="693"/>
    </row>
    <row r="677" spans="2:11" ht="12.75" customHeight="1">
      <c r="B677" s="1420" t="s">
        <v>260</v>
      </c>
      <c r="C677" s="1422" t="s">
        <v>22</v>
      </c>
      <c r="D677" s="1422" t="s">
        <v>261</v>
      </c>
      <c r="E677" s="1424" t="s">
        <v>262</v>
      </c>
      <c r="F677" s="1425"/>
      <c r="G677" s="1426"/>
      <c r="H677" s="1427" t="s">
        <v>263</v>
      </c>
      <c r="I677" s="1429" t="s">
        <v>264</v>
      </c>
      <c r="J677" s="1430"/>
      <c r="K677" s="1430"/>
    </row>
    <row r="678" spans="2:11" ht="11.25" customHeight="1">
      <c r="B678" s="1421"/>
      <c r="C678" s="1423"/>
      <c r="D678" s="1423"/>
      <c r="E678" s="1431" t="s">
        <v>301</v>
      </c>
      <c r="F678" s="1422" t="s">
        <v>302</v>
      </c>
      <c r="G678" s="1422" t="s">
        <v>303</v>
      </c>
      <c r="H678" s="1428"/>
      <c r="I678" s="1431" t="s">
        <v>268</v>
      </c>
      <c r="J678" s="1431" t="s">
        <v>24</v>
      </c>
      <c r="K678" s="1422" t="s">
        <v>269</v>
      </c>
    </row>
    <row r="679" spans="2:11" ht="11.25" customHeight="1">
      <c r="B679" s="1421"/>
      <c r="C679" s="1423"/>
      <c r="D679" s="1423"/>
      <c r="E679" s="1432"/>
      <c r="F679" s="1423"/>
      <c r="G679" s="1423"/>
      <c r="H679" s="1428"/>
      <c r="I679" s="1433"/>
      <c r="J679" s="1433"/>
      <c r="K679" s="1434"/>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417" t="s">
        <v>297</v>
      </c>
      <c r="D682" s="1417"/>
      <c r="E682" s="1417"/>
      <c r="F682" s="1417"/>
      <c r="G682" s="1417"/>
      <c r="H682" s="1417"/>
      <c r="I682" s="1417"/>
      <c r="J682" s="1417"/>
      <c r="K682" s="1417"/>
    </row>
    <row r="683" spans="2:11" ht="12.75">
      <c r="B683" s="106"/>
      <c r="C683" s="696"/>
      <c r="D683" s="696"/>
      <c r="E683" s="696"/>
      <c r="F683" s="696"/>
      <c r="G683" s="696"/>
      <c r="H683" s="696"/>
      <c r="I683" s="696"/>
      <c r="J683" s="696"/>
      <c r="K683" s="696"/>
    </row>
    <row r="684" spans="2:11" ht="12.75">
      <c r="B684" s="1044" t="s">
        <v>272</v>
      </c>
      <c r="C684" s="902">
        <f>SUM(D684+H684)</f>
        <v>98406751</v>
      </c>
      <c r="D684" s="902">
        <v>415255</v>
      </c>
      <c r="E684" s="902">
        <v>121753</v>
      </c>
      <c r="F684" s="902">
        <v>197678</v>
      </c>
      <c r="G684" s="902">
        <v>95824</v>
      </c>
      <c r="H684" s="902">
        <v>97991496</v>
      </c>
      <c r="I684" s="902">
        <v>14011279</v>
      </c>
      <c r="J684" s="902">
        <v>27307209</v>
      </c>
      <c r="K684" s="902">
        <v>56673008</v>
      </c>
    </row>
    <row r="685" spans="2:11" ht="12.75">
      <c r="B685" s="1044" t="s">
        <v>273</v>
      </c>
      <c r="C685" s="902">
        <f t="shared" ref="C685:C695" si="52">SUM(D685+H685)</f>
        <v>94273400</v>
      </c>
      <c r="D685" s="902">
        <v>371528</v>
      </c>
      <c r="E685" s="902">
        <v>101380</v>
      </c>
      <c r="F685" s="902">
        <v>190031</v>
      </c>
      <c r="G685" s="902">
        <v>80117</v>
      </c>
      <c r="H685" s="902">
        <v>93901872</v>
      </c>
      <c r="I685" s="902">
        <v>13706847</v>
      </c>
      <c r="J685" s="902">
        <v>24084327</v>
      </c>
      <c r="K685" s="902">
        <v>56110698</v>
      </c>
    </row>
    <row r="686" spans="2:11" ht="12.75">
      <c r="B686" s="1044" t="s">
        <v>274</v>
      </c>
      <c r="C686" s="902">
        <f t="shared" si="52"/>
        <v>89717346</v>
      </c>
      <c r="D686" s="904">
        <v>372120</v>
      </c>
      <c r="E686" s="904">
        <v>93526</v>
      </c>
      <c r="F686" s="904">
        <v>183035</v>
      </c>
      <c r="G686" s="905">
        <v>95559</v>
      </c>
      <c r="H686" s="902">
        <v>89345226</v>
      </c>
      <c r="I686" s="904">
        <v>12115715</v>
      </c>
      <c r="J686" s="904">
        <v>22514649</v>
      </c>
      <c r="K686" s="904">
        <v>54714862</v>
      </c>
    </row>
    <row r="687" spans="2:11" ht="12.75">
      <c r="B687" s="1044" t="s">
        <v>275</v>
      </c>
      <c r="C687" s="902">
        <f t="shared" si="52"/>
        <v>74393739</v>
      </c>
      <c r="D687" s="902">
        <v>265878</v>
      </c>
      <c r="E687" s="903">
        <v>66178</v>
      </c>
      <c r="F687" s="903">
        <v>117616</v>
      </c>
      <c r="G687" s="903">
        <v>82084</v>
      </c>
      <c r="H687" s="902">
        <v>74127861</v>
      </c>
      <c r="I687" s="903">
        <v>10308616</v>
      </c>
      <c r="J687" s="903">
        <v>20143556</v>
      </c>
      <c r="K687" s="903">
        <v>43675689</v>
      </c>
    </row>
    <row r="688" spans="2:11" ht="12.75">
      <c r="B688" s="1044" t="s">
        <v>276</v>
      </c>
      <c r="C688" s="902">
        <f t="shared" si="52"/>
        <v>0</v>
      </c>
      <c r="D688" s="662"/>
      <c r="E688" s="662"/>
      <c r="F688" s="662"/>
      <c r="G688" s="662"/>
      <c r="H688" s="662"/>
      <c r="I688" s="662"/>
      <c r="J688" s="662"/>
      <c r="K688" s="662"/>
    </row>
    <row r="689" spans="2:12" ht="12.75">
      <c r="B689" s="1044" t="s">
        <v>277</v>
      </c>
      <c r="C689" s="902">
        <f t="shared" si="52"/>
        <v>0</v>
      </c>
      <c r="D689" s="902"/>
      <c r="E689" s="903"/>
      <c r="F689" s="903"/>
      <c r="G689" s="903"/>
      <c r="H689" s="902"/>
      <c r="I689" s="903"/>
      <c r="J689" s="903"/>
      <c r="K689" s="903"/>
    </row>
    <row r="690" spans="2:12" ht="12.75">
      <c r="B690" s="1044" t="s">
        <v>278</v>
      </c>
      <c r="C690" s="902">
        <f>SUM(D690+H690)</f>
        <v>0</v>
      </c>
      <c r="D690" s="904"/>
      <c r="E690" s="904"/>
      <c r="F690" s="904"/>
      <c r="G690" s="905"/>
      <c r="H690" s="902"/>
      <c r="I690" s="904"/>
      <c r="J690" s="904"/>
      <c r="K690" s="904"/>
    </row>
    <row r="691" spans="2:12" ht="12.75">
      <c r="B691" s="1044" t="s">
        <v>279</v>
      </c>
      <c r="C691" s="902">
        <f>SUM(D691+H691)</f>
        <v>0</v>
      </c>
      <c r="D691" s="904"/>
      <c r="E691" s="904"/>
      <c r="F691" s="904"/>
      <c r="G691" s="905"/>
      <c r="H691" s="902"/>
      <c r="I691" s="904"/>
      <c r="J691" s="904"/>
      <c r="K691" s="904"/>
    </row>
    <row r="692" spans="2:12" ht="12.75">
      <c r="B692" s="1044" t="s">
        <v>280</v>
      </c>
      <c r="C692" s="902">
        <f t="shared" si="52"/>
        <v>0</v>
      </c>
      <c r="D692" s="902"/>
      <c r="E692" s="903"/>
      <c r="F692" s="903"/>
      <c r="G692" s="903"/>
      <c r="H692" s="902"/>
      <c r="I692" s="903"/>
      <c r="J692" s="903"/>
      <c r="K692" s="903"/>
    </row>
    <row r="693" spans="2:12" ht="12.75">
      <c r="B693" s="1044" t="s">
        <v>281</v>
      </c>
      <c r="C693" s="902">
        <f t="shared" si="52"/>
        <v>0</v>
      </c>
      <c r="D693" s="904"/>
      <c r="E693" s="904"/>
      <c r="F693" s="904"/>
      <c r="G693" s="904"/>
      <c r="H693" s="903"/>
      <c r="I693" s="904"/>
      <c r="J693" s="904"/>
      <c r="K693" s="904"/>
    </row>
    <row r="694" spans="2:12" ht="12.75">
      <c r="B694" s="1044" t="s">
        <v>282</v>
      </c>
      <c r="C694" s="902">
        <f t="shared" si="52"/>
        <v>0</v>
      </c>
      <c r="D694" s="904"/>
      <c r="E694" s="904"/>
      <c r="F694" s="904"/>
      <c r="G694" s="904"/>
      <c r="H694" s="903"/>
      <c r="I694" s="904"/>
      <c r="J694" s="904"/>
      <c r="K694" s="904"/>
    </row>
    <row r="695" spans="2:12" ht="12.75">
      <c r="B695" s="1044" t="s">
        <v>283</v>
      </c>
      <c r="C695" s="902">
        <f t="shared" si="52"/>
        <v>0</v>
      </c>
      <c r="D695" s="904"/>
      <c r="E695" s="904"/>
      <c r="F695" s="904"/>
      <c r="G695" s="905"/>
      <c r="H695" s="906"/>
      <c r="I695" s="904"/>
      <c r="J695" s="904"/>
      <c r="K695" s="904"/>
    </row>
    <row r="696" spans="2:12" ht="12.75">
      <c r="B696" s="1044"/>
      <c r="C696" s="698"/>
      <c r="D696" s="699"/>
      <c r="E696" s="700"/>
      <c r="F696" s="700"/>
      <c r="G696" s="700"/>
      <c r="H696" s="699"/>
      <c r="I696" s="700"/>
      <c r="J696" s="700"/>
      <c r="K696" s="700"/>
    </row>
    <row r="697" spans="2:12" ht="12.75">
      <c r="B697" s="1043">
        <v>2020</v>
      </c>
      <c r="C697" s="701">
        <f t="shared" ref="C697:K697" si="53">SUM(C684:C695)</f>
        <v>356791236</v>
      </c>
      <c r="D697" s="701">
        <f t="shared" si="53"/>
        <v>1424781</v>
      </c>
      <c r="E697" s="701">
        <f t="shared" si="53"/>
        <v>382837</v>
      </c>
      <c r="F697" s="701">
        <f t="shared" si="53"/>
        <v>688360</v>
      </c>
      <c r="G697" s="701">
        <f t="shared" si="53"/>
        <v>353584</v>
      </c>
      <c r="H697" s="701">
        <f t="shared" si="53"/>
        <v>355366455</v>
      </c>
      <c r="I697" s="701">
        <f t="shared" si="53"/>
        <v>50142457</v>
      </c>
      <c r="J697" s="701">
        <f t="shared" si="53"/>
        <v>94049741</v>
      </c>
      <c r="K697" s="701">
        <f t="shared" si="53"/>
        <v>211174257</v>
      </c>
    </row>
    <row r="700" spans="2:12" ht="20.25" thickBot="1">
      <c r="B700" s="106"/>
      <c r="C700" s="106"/>
      <c r="D700" s="106"/>
      <c r="E700" s="1093"/>
      <c r="F700" s="1094" t="s">
        <v>298</v>
      </c>
      <c r="G700" s="1094"/>
      <c r="H700" s="1094"/>
      <c r="I700" s="1094"/>
      <c r="J700" s="1095"/>
      <c r="K700" s="106"/>
    </row>
    <row r="701" spans="2:12" ht="15.75">
      <c r="B701" s="538" t="s">
        <v>272</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82">
        <f t="shared" si="54"/>
        <v>658.05494531014142</v>
      </c>
    </row>
    <row r="702" spans="2:12" ht="15.75">
      <c r="B702" s="534" t="s">
        <v>273</v>
      </c>
      <c r="C702" s="564">
        <f t="shared" ref="C702:G704"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4" si="56">I685/I646</f>
        <v>552.25008058017727</v>
      </c>
      <c r="J702" s="564">
        <f t="shared" si="56"/>
        <v>583.84831882863443</v>
      </c>
      <c r="K702" s="1183">
        <f t="shared" si="56"/>
        <v>661.12921963921713</v>
      </c>
    </row>
    <row r="703" spans="2:12" ht="15.75">
      <c r="B703" s="534" t="s">
        <v>274</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83">
        <f t="shared" si="56"/>
        <v>634.08114497624285</v>
      </c>
      <c r="L703"/>
    </row>
    <row r="704" spans="2:12" ht="16.5" thickBot="1">
      <c r="B704" s="543" t="s">
        <v>275</v>
      </c>
      <c r="C704" s="565">
        <f>C687/C648</f>
        <v>602.93012229813519</v>
      </c>
      <c r="D704" s="565">
        <f t="shared" si="55"/>
        <v>103.09344707250872</v>
      </c>
      <c r="E704" s="565">
        <f t="shared" si="55"/>
        <v>63.146946564885496</v>
      </c>
      <c r="F704" s="565">
        <f t="shared" si="55"/>
        <v>100.09872340425532</v>
      </c>
      <c r="G704" s="565">
        <f t="shared" si="55"/>
        <v>230.57303370786516</v>
      </c>
      <c r="H704" s="565">
        <f>H687/H648</f>
        <v>613.60059764254027</v>
      </c>
      <c r="I704" s="565">
        <f>I687/I648</f>
        <v>548.18484445626166</v>
      </c>
      <c r="J704" s="565">
        <f t="shared" si="56"/>
        <v>573.92318650635366</v>
      </c>
      <c r="K704" s="1248">
        <f t="shared" si="56"/>
        <v>652.80156938943276</v>
      </c>
      <c r="L704"/>
    </row>
    <row r="705" spans="2:12" ht="12.75">
      <c r="B705" s="106"/>
      <c r="C705" s="106"/>
      <c r="D705" s="106"/>
      <c r="E705" s="106"/>
      <c r="F705" s="106"/>
      <c r="G705" s="106"/>
      <c r="H705" s="106"/>
      <c r="I705" s="106"/>
      <c r="J705" s="106"/>
      <c r="K705" s="106"/>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G60" sqref="G60"/>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08" t="s">
        <v>439</v>
      </c>
      <c r="B1" s="1508"/>
      <c r="C1" s="1508"/>
      <c r="D1" s="1508"/>
      <c r="E1" s="1508"/>
      <c r="F1" s="1508"/>
      <c r="G1" s="1508"/>
      <c r="H1" s="1508"/>
      <c r="I1" s="1508"/>
      <c r="J1" s="1508"/>
      <c r="K1" s="1508"/>
      <c r="L1" s="1508"/>
      <c r="M1" s="1508"/>
      <c r="N1" s="1508"/>
    </row>
    <row r="2" spans="1:20" ht="13.5" thickBot="1">
      <c r="B2" s="918"/>
      <c r="C2" s="918"/>
      <c r="D2" s="918"/>
      <c r="E2" s="918"/>
      <c r="F2" s="918"/>
      <c r="G2" s="919" t="s">
        <v>345</v>
      </c>
      <c r="H2" s="918"/>
      <c r="I2" s="918"/>
      <c r="J2" s="918"/>
      <c r="K2" s="918"/>
      <c r="L2" s="918"/>
      <c r="M2" s="918"/>
      <c r="N2" s="918"/>
    </row>
    <row r="3" spans="1:20" ht="14.25" thickBot="1">
      <c r="A3" s="920" t="s">
        <v>346</v>
      </c>
      <c r="B3" s="921" t="s">
        <v>220</v>
      </c>
      <c r="C3" s="921" t="s">
        <v>221</v>
      </c>
      <c r="D3" s="921" t="s">
        <v>222</v>
      </c>
      <c r="E3" s="921" t="s">
        <v>223</v>
      </c>
      <c r="F3" s="921" t="s">
        <v>224</v>
      </c>
      <c r="G3" s="921" t="s">
        <v>225</v>
      </c>
      <c r="H3" s="921" t="s">
        <v>226</v>
      </c>
      <c r="I3" s="921" t="s">
        <v>227</v>
      </c>
      <c r="J3" s="921" t="s">
        <v>228</v>
      </c>
      <c r="K3" s="921" t="s">
        <v>229</v>
      </c>
      <c r="L3" s="921" t="s">
        <v>230</v>
      </c>
      <c r="M3" s="921" t="s">
        <v>231</v>
      </c>
      <c r="N3" s="921" t="s">
        <v>238</v>
      </c>
    </row>
    <row r="4" spans="1:20" ht="13.5">
      <c r="A4" s="922">
        <v>2004</v>
      </c>
      <c r="B4" s="923">
        <v>299.39999999999998</v>
      </c>
      <c r="C4" s="923">
        <v>296.39999999999998</v>
      </c>
      <c r="D4" s="923">
        <v>293.7</v>
      </c>
      <c r="E4" s="923">
        <v>293.5</v>
      </c>
      <c r="F4" s="923">
        <v>293.5</v>
      </c>
      <c r="G4" s="923">
        <v>291.60000000000002</v>
      </c>
      <c r="H4" s="923">
        <v>290.2</v>
      </c>
      <c r="I4" s="923">
        <v>286.3</v>
      </c>
      <c r="J4" s="923">
        <v>285.39999999999998</v>
      </c>
      <c r="K4" s="923">
        <v>285.10000000000002</v>
      </c>
      <c r="L4" s="923">
        <v>291.2</v>
      </c>
      <c r="M4" s="923">
        <v>297.8</v>
      </c>
      <c r="N4" s="924">
        <v>291.3</v>
      </c>
    </row>
    <row r="5" spans="1:20" ht="13.5">
      <c r="A5" s="925">
        <v>2005</v>
      </c>
      <c r="B5" s="926">
        <v>304.10000000000002</v>
      </c>
      <c r="C5" s="926">
        <v>308.10000000000002</v>
      </c>
      <c r="D5" s="926">
        <v>308.2</v>
      </c>
      <c r="E5" s="926">
        <v>310.89999999999998</v>
      </c>
      <c r="F5" s="926">
        <v>309.89999999999998</v>
      </c>
      <c r="G5" s="926">
        <v>309.10000000000002</v>
      </c>
      <c r="H5" s="926">
        <v>307</v>
      </c>
      <c r="I5" s="926">
        <v>300.60000000000002</v>
      </c>
      <c r="J5" s="926">
        <v>303.3</v>
      </c>
      <c r="K5" s="926">
        <v>304.3</v>
      </c>
      <c r="L5" s="926">
        <v>311.8</v>
      </c>
      <c r="M5" s="926">
        <v>315.5</v>
      </c>
      <c r="N5" s="927">
        <v>307.60000000000002</v>
      </c>
    </row>
    <row r="6" spans="1:20" ht="13.5">
      <c r="A6" s="925">
        <v>2006</v>
      </c>
      <c r="B6" s="926">
        <v>317.10000000000002</v>
      </c>
      <c r="C6" s="926">
        <v>319.89999999999998</v>
      </c>
      <c r="D6" s="926">
        <v>324</v>
      </c>
      <c r="E6" s="926">
        <v>319.5</v>
      </c>
      <c r="F6" s="926">
        <v>325.8</v>
      </c>
      <c r="G6" s="926">
        <v>323.8</v>
      </c>
      <c r="H6" s="926">
        <v>312.8</v>
      </c>
      <c r="I6" s="926">
        <v>313</v>
      </c>
      <c r="J6" s="926">
        <v>315.2</v>
      </c>
      <c r="K6" s="926">
        <v>311.2</v>
      </c>
      <c r="L6" s="926">
        <v>316.2</v>
      </c>
      <c r="M6" s="926">
        <v>321.8</v>
      </c>
      <c r="N6" s="927">
        <v>318.7</v>
      </c>
    </row>
    <row r="7" spans="1:20" ht="13.5">
      <c r="A7" s="925">
        <v>2007</v>
      </c>
      <c r="B7" s="926">
        <v>325.7</v>
      </c>
      <c r="C7" s="926">
        <v>327.9</v>
      </c>
      <c r="D7" s="926">
        <v>329.1</v>
      </c>
      <c r="E7" s="926">
        <v>329.9</v>
      </c>
      <c r="F7" s="926">
        <v>328.7</v>
      </c>
      <c r="G7" s="926">
        <v>330</v>
      </c>
      <c r="H7" s="926">
        <v>327.9</v>
      </c>
      <c r="I7" s="926">
        <v>324</v>
      </c>
      <c r="J7" s="926">
        <v>329.3</v>
      </c>
      <c r="K7" s="926">
        <v>312.8</v>
      </c>
      <c r="L7" s="926">
        <v>317.5</v>
      </c>
      <c r="M7" s="926">
        <v>319</v>
      </c>
      <c r="N7" s="927">
        <v>325.39999999999998</v>
      </c>
    </row>
    <row r="8" spans="1:20" ht="13.5">
      <c r="A8" s="925">
        <v>2008</v>
      </c>
      <c r="B8" s="926">
        <v>326.5</v>
      </c>
      <c r="C8" s="926">
        <v>327</v>
      </c>
      <c r="D8" s="926">
        <v>324.5</v>
      </c>
      <c r="E8" s="926">
        <v>322.60000000000002</v>
      </c>
      <c r="F8" s="926">
        <v>325.7</v>
      </c>
      <c r="G8" s="926">
        <v>323.8</v>
      </c>
      <c r="H8" s="926">
        <v>317</v>
      </c>
      <c r="I8" s="926">
        <v>314.39999999999998</v>
      </c>
      <c r="J8" s="926">
        <v>314.60000000000002</v>
      </c>
      <c r="K8" s="926">
        <v>310.5</v>
      </c>
      <c r="L8" s="926">
        <v>315.10000000000002</v>
      </c>
      <c r="M8" s="926">
        <v>321.7</v>
      </c>
      <c r="N8" s="927">
        <v>320.39999999999998</v>
      </c>
    </row>
    <row r="9" spans="1:20" ht="13.5">
      <c r="A9" s="925">
        <v>2009</v>
      </c>
      <c r="B9" s="926">
        <v>322.2</v>
      </c>
      <c r="C9" s="926">
        <v>324.3</v>
      </c>
      <c r="D9" s="926">
        <v>325.89999999999998</v>
      </c>
      <c r="E9" s="926">
        <v>324.2</v>
      </c>
      <c r="F9" s="926">
        <v>325.3</v>
      </c>
      <c r="G9" s="926">
        <v>324.5</v>
      </c>
      <c r="H9" s="926">
        <v>323.3</v>
      </c>
      <c r="I9" s="926">
        <v>316.2</v>
      </c>
      <c r="J9" s="926">
        <v>320.10000000000002</v>
      </c>
      <c r="K9" s="926">
        <v>320</v>
      </c>
      <c r="L9" s="926">
        <v>324.5</v>
      </c>
      <c r="M9" s="926">
        <v>330</v>
      </c>
      <c r="N9" s="928">
        <v>323.60000000000002</v>
      </c>
    </row>
    <row r="10" spans="1:20" ht="13.5">
      <c r="A10" s="925">
        <v>2010</v>
      </c>
      <c r="B10" s="926">
        <v>333.4</v>
      </c>
      <c r="C10" s="926">
        <v>341.3</v>
      </c>
      <c r="D10" s="926">
        <v>335.1</v>
      </c>
      <c r="E10" s="926">
        <v>343.1</v>
      </c>
      <c r="F10" s="926">
        <v>346.2</v>
      </c>
      <c r="G10" s="926">
        <v>345.9</v>
      </c>
      <c r="H10" s="926">
        <v>340.4</v>
      </c>
      <c r="I10" s="926">
        <v>336.9</v>
      </c>
      <c r="J10" s="926">
        <v>334.2</v>
      </c>
      <c r="K10" s="926">
        <v>325.7</v>
      </c>
      <c r="L10" s="926">
        <v>326.39999999999998</v>
      </c>
      <c r="M10" s="926">
        <v>326.3</v>
      </c>
      <c r="N10" s="928">
        <v>335.8</v>
      </c>
    </row>
    <row r="11" spans="1:20" ht="13.5">
      <c r="A11" s="925">
        <v>2011</v>
      </c>
      <c r="B11" s="926">
        <v>325.60000000000002</v>
      </c>
      <c r="C11" s="926">
        <v>323.5</v>
      </c>
      <c r="D11" s="926">
        <v>322.8</v>
      </c>
      <c r="E11" s="926">
        <v>323</v>
      </c>
      <c r="F11" s="926">
        <v>326.89999999999998</v>
      </c>
      <c r="G11" s="926">
        <v>323.39999999999998</v>
      </c>
      <c r="H11" s="926">
        <v>321.10000000000002</v>
      </c>
      <c r="I11" s="926">
        <v>317.7</v>
      </c>
      <c r="J11" s="926">
        <v>313</v>
      </c>
      <c r="K11" s="926">
        <v>312.89999999999998</v>
      </c>
      <c r="L11" s="926">
        <v>315.60000000000002</v>
      </c>
      <c r="M11" s="926">
        <v>322.10000000000002</v>
      </c>
      <c r="N11" s="928">
        <v>320.7</v>
      </c>
    </row>
    <row r="12" spans="1:20" ht="13.5">
      <c r="A12" s="929">
        <v>2012</v>
      </c>
      <c r="B12" s="930">
        <v>324.89999999999998</v>
      </c>
      <c r="C12" s="930">
        <v>327.2</v>
      </c>
      <c r="D12" s="930">
        <v>329</v>
      </c>
      <c r="E12" s="930">
        <v>329.8</v>
      </c>
      <c r="F12" s="930">
        <v>334.6</v>
      </c>
      <c r="G12" s="930">
        <v>336.3</v>
      </c>
      <c r="H12" s="930">
        <v>330.7</v>
      </c>
      <c r="I12" s="930">
        <v>326.3</v>
      </c>
      <c r="J12" s="930">
        <v>325.7</v>
      </c>
      <c r="K12" s="930">
        <v>322</v>
      </c>
      <c r="L12" s="930">
        <v>327.2</v>
      </c>
      <c r="M12" s="930">
        <v>330.6</v>
      </c>
      <c r="N12" s="931">
        <v>328.9</v>
      </c>
    </row>
    <row r="13" spans="1:20" ht="13.5">
      <c r="A13" s="929">
        <v>2013</v>
      </c>
      <c r="B13" s="930">
        <v>334</v>
      </c>
      <c r="C13" s="930">
        <v>336.5</v>
      </c>
      <c r="D13" s="930">
        <v>334.9</v>
      </c>
      <c r="E13" s="930">
        <v>338</v>
      </c>
      <c r="F13" s="930">
        <v>338.8</v>
      </c>
      <c r="G13" s="930">
        <v>343</v>
      </c>
      <c r="H13" s="930">
        <v>338.6</v>
      </c>
      <c r="I13" s="930">
        <v>334</v>
      </c>
      <c r="J13" s="930">
        <v>329.8</v>
      </c>
      <c r="K13" s="930">
        <v>328.9</v>
      </c>
      <c r="L13" s="930">
        <v>331</v>
      </c>
      <c r="M13" s="930">
        <v>333.1</v>
      </c>
      <c r="N13" s="931">
        <v>335.2</v>
      </c>
      <c r="Q13"/>
      <c r="R13"/>
      <c r="S13"/>
      <c r="T13"/>
    </row>
    <row r="14" spans="1:20" ht="13.5">
      <c r="A14" s="929">
        <v>2014</v>
      </c>
      <c r="B14" s="930">
        <v>335.3</v>
      </c>
      <c r="C14" s="930">
        <v>339.5</v>
      </c>
      <c r="D14" s="930">
        <v>336</v>
      </c>
      <c r="E14" s="930">
        <v>338.1</v>
      </c>
      <c r="F14" s="930">
        <v>336</v>
      </c>
      <c r="G14" s="930">
        <v>336.1</v>
      </c>
      <c r="H14" s="930">
        <v>331.4</v>
      </c>
      <c r="I14" s="930">
        <v>332.4</v>
      </c>
      <c r="J14" s="930">
        <v>327.3</v>
      </c>
      <c r="K14" s="930">
        <v>326.3</v>
      </c>
      <c r="L14" s="930">
        <v>328.5</v>
      </c>
      <c r="M14" s="930">
        <v>340.6</v>
      </c>
      <c r="N14" s="931">
        <v>333.6</v>
      </c>
      <c r="Q14"/>
      <c r="R14"/>
      <c r="S14"/>
      <c r="T14"/>
    </row>
    <row r="15" spans="1:20" ht="13.5">
      <c r="A15" s="932">
        <v>2015</v>
      </c>
      <c r="B15" s="933">
        <v>336</v>
      </c>
      <c r="C15" s="933">
        <v>338.9</v>
      </c>
      <c r="D15" s="933">
        <v>339.7</v>
      </c>
      <c r="E15" s="933">
        <v>340.8</v>
      </c>
      <c r="F15" s="933">
        <v>346.1</v>
      </c>
      <c r="G15" s="933">
        <v>343.9</v>
      </c>
      <c r="H15" s="933">
        <v>339.4</v>
      </c>
      <c r="I15" s="933">
        <v>334</v>
      </c>
      <c r="J15" s="933">
        <v>332.9</v>
      </c>
      <c r="K15" s="933">
        <v>331.2</v>
      </c>
      <c r="L15" s="933">
        <v>332.8</v>
      </c>
      <c r="M15" s="933">
        <v>335.4</v>
      </c>
      <c r="N15" s="934">
        <v>337.6</v>
      </c>
      <c r="Q15"/>
      <c r="R15"/>
      <c r="S15"/>
      <c r="T15"/>
    </row>
    <row r="16" spans="1:20" ht="13.5">
      <c r="A16" s="932">
        <v>2016</v>
      </c>
      <c r="B16" s="933">
        <v>335.2</v>
      </c>
      <c r="C16" s="933">
        <v>337.7</v>
      </c>
      <c r="D16" s="933">
        <v>338.5</v>
      </c>
      <c r="E16" s="933">
        <v>340.3</v>
      </c>
      <c r="F16" s="933">
        <v>345.4</v>
      </c>
      <c r="G16" s="933">
        <v>342.5</v>
      </c>
      <c r="H16" s="933">
        <v>339.1</v>
      </c>
      <c r="I16" s="933">
        <v>336.7</v>
      </c>
      <c r="J16" s="933">
        <v>336</v>
      </c>
      <c r="K16" s="933">
        <v>338.1</v>
      </c>
      <c r="L16" s="933">
        <v>339.8</v>
      </c>
      <c r="M16" s="933">
        <v>343.5</v>
      </c>
      <c r="N16" s="934">
        <v>339.5</v>
      </c>
      <c r="Q16"/>
      <c r="R16"/>
      <c r="S16"/>
      <c r="T16"/>
    </row>
    <row r="17" spans="1:20" ht="13.5">
      <c r="A17" s="932">
        <v>2017</v>
      </c>
      <c r="B17" s="933">
        <v>343.84877560849145</v>
      </c>
      <c r="C17" s="933">
        <v>344.01260355448568</v>
      </c>
      <c r="D17" s="933">
        <v>345.08323788722237</v>
      </c>
      <c r="E17" s="933">
        <v>349.4260933003689</v>
      </c>
      <c r="F17" s="933">
        <v>351.85998819252393</v>
      </c>
      <c r="G17" s="933">
        <v>351.12109667545815</v>
      </c>
      <c r="H17" s="933">
        <v>346.75726994620067</v>
      </c>
      <c r="I17" s="933">
        <v>344.85589941972938</v>
      </c>
      <c r="J17" s="933">
        <v>342.09908231074832</v>
      </c>
      <c r="K17" s="933">
        <v>340.25607000681453</v>
      </c>
      <c r="L17" s="933">
        <v>343.96423731809307</v>
      </c>
      <c r="M17" s="933">
        <v>345.17611667491775</v>
      </c>
      <c r="N17" s="934">
        <v>345.73613890143946</v>
      </c>
      <c r="Q17"/>
      <c r="R17"/>
      <c r="S17"/>
      <c r="T17"/>
    </row>
    <row r="18" spans="1:20" ht="13.5">
      <c r="A18" s="932">
        <v>2018</v>
      </c>
      <c r="B18" s="933">
        <v>328.68883172082138</v>
      </c>
      <c r="C18" s="933">
        <v>335.33083028686195</v>
      </c>
      <c r="D18" s="933">
        <v>339.13477331184731</v>
      </c>
      <c r="E18" s="933">
        <v>352.1288362407397</v>
      </c>
      <c r="F18" s="933">
        <v>354.40806226015781</v>
      </c>
      <c r="G18" s="933">
        <v>352.31798629918734</v>
      </c>
      <c r="H18" s="933">
        <v>349.02563708344542</v>
      </c>
      <c r="I18" s="933">
        <v>347.00933631012759</v>
      </c>
      <c r="J18" s="933">
        <v>345.11329021489684</v>
      </c>
      <c r="K18" s="933">
        <v>347.11988043981063</v>
      </c>
      <c r="L18" s="933">
        <v>349.40972512323503</v>
      </c>
      <c r="M18" s="933">
        <v>350.98601398601369</v>
      </c>
      <c r="N18" s="934">
        <v>345.25543478260863</v>
      </c>
      <c r="Q18"/>
      <c r="R18"/>
      <c r="S18"/>
      <c r="T18"/>
    </row>
    <row r="19" spans="1:20" ht="13.5">
      <c r="A19" s="1105">
        <v>2019</v>
      </c>
      <c r="B19" s="1106">
        <v>354.37491656654714</v>
      </c>
      <c r="C19" s="1106">
        <v>356.43838796545651</v>
      </c>
      <c r="D19" s="1106">
        <v>357.2969949465724</v>
      </c>
      <c r="E19" s="1106">
        <v>357.47446683623537</v>
      </c>
      <c r="F19" s="1106">
        <v>361.2054005838466</v>
      </c>
      <c r="G19" s="1106">
        <v>357.93540852897377</v>
      </c>
      <c r="H19" s="1106">
        <v>354.2490676912646</v>
      </c>
      <c r="I19" s="1106">
        <v>353.13528487554794</v>
      </c>
      <c r="J19" s="1106">
        <v>352.05841293166753</v>
      </c>
      <c r="K19" s="1106">
        <v>345</v>
      </c>
      <c r="L19" s="1106">
        <v>349.6</v>
      </c>
      <c r="M19" s="1106">
        <v>354.4</v>
      </c>
      <c r="N19" s="1107">
        <v>354.2</v>
      </c>
    </row>
    <row r="20" spans="1:20" ht="14.25" thickBot="1">
      <c r="A20" s="935">
        <v>2020</v>
      </c>
      <c r="B20" s="936">
        <v>354.8</v>
      </c>
      <c r="C20" s="936">
        <v>355</v>
      </c>
      <c r="D20" s="936">
        <v>356.13</v>
      </c>
      <c r="E20" s="936">
        <v>354.02</v>
      </c>
      <c r="F20" s="936">
        <v>356.2</v>
      </c>
      <c r="G20" s="936">
        <v>358.1</v>
      </c>
      <c r="H20" s="936"/>
      <c r="I20" s="936"/>
      <c r="J20" s="936"/>
      <c r="K20" s="936"/>
      <c r="L20" s="936"/>
      <c r="M20" s="936"/>
      <c r="N20" s="937"/>
    </row>
    <row r="21" spans="1:20">
      <c r="Q21"/>
      <c r="R21"/>
      <c r="S21"/>
      <c r="T21"/>
    </row>
    <row r="22" spans="1:20" ht="13.5" thickBot="1">
      <c r="B22" s="918"/>
      <c r="C22" s="918"/>
      <c r="D22" s="918"/>
      <c r="E22" s="918"/>
      <c r="F22" s="918"/>
      <c r="G22" s="938" t="s">
        <v>347</v>
      </c>
      <c r="H22" s="918"/>
      <c r="I22" s="918"/>
      <c r="J22" s="918"/>
      <c r="K22" s="918"/>
      <c r="L22" s="918"/>
      <c r="M22" s="918"/>
      <c r="N22" s="939"/>
      <c r="Q22"/>
      <c r="R22"/>
      <c r="S22"/>
      <c r="T22"/>
    </row>
    <row r="23" spans="1:20" ht="14.25" thickBot="1">
      <c r="A23" s="920" t="s">
        <v>346</v>
      </c>
      <c r="B23" s="921" t="s">
        <v>220</v>
      </c>
      <c r="C23" s="921" t="s">
        <v>221</v>
      </c>
      <c r="D23" s="921" t="s">
        <v>222</v>
      </c>
      <c r="E23" s="921" t="s">
        <v>223</v>
      </c>
      <c r="F23" s="921" t="s">
        <v>224</v>
      </c>
      <c r="G23" s="921" t="s">
        <v>225</v>
      </c>
      <c r="H23" s="921" t="s">
        <v>226</v>
      </c>
      <c r="I23" s="921" t="s">
        <v>227</v>
      </c>
      <c r="J23" s="921" t="s">
        <v>228</v>
      </c>
      <c r="K23" s="921" t="s">
        <v>229</v>
      </c>
      <c r="L23" s="921" t="s">
        <v>230</v>
      </c>
      <c r="M23" s="921" t="s">
        <v>231</v>
      </c>
      <c r="N23" s="921" t="s">
        <v>238</v>
      </c>
      <c r="Q23"/>
      <c r="R23"/>
      <c r="S23"/>
      <c r="T23"/>
    </row>
    <row r="24" spans="1:20" ht="13.5">
      <c r="A24" s="922">
        <v>2004</v>
      </c>
      <c r="B24" s="923">
        <v>272.2</v>
      </c>
      <c r="C24" s="923">
        <v>271.5</v>
      </c>
      <c r="D24" s="923">
        <v>272</v>
      </c>
      <c r="E24" s="923">
        <v>273.10000000000002</v>
      </c>
      <c r="F24" s="923">
        <v>267.2</v>
      </c>
      <c r="G24" s="923">
        <v>269.60000000000002</v>
      </c>
      <c r="H24" s="923">
        <v>261.5</v>
      </c>
      <c r="I24" s="923">
        <v>261.39999999999998</v>
      </c>
      <c r="J24" s="923">
        <v>264.8</v>
      </c>
      <c r="K24" s="923">
        <v>267</v>
      </c>
      <c r="L24" s="923">
        <v>266.39999999999998</v>
      </c>
      <c r="M24" s="923">
        <v>271.3</v>
      </c>
      <c r="N24" s="924">
        <v>267.3</v>
      </c>
      <c r="Q24"/>
      <c r="R24"/>
      <c r="S24"/>
      <c r="T24"/>
    </row>
    <row r="25" spans="1:20" ht="13.5">
      <c r="A25" s="925">
        <v>2005</v>
      </c>
      <c r="B25" s="926">
        <v>272.10000000000002</v>
      </c>
      <c r="C25" s="926">
        <v>274.8</v>
      </c>
      <c r="D25" s="926">
        <v>271.8</v>
      </c>
      <c r="E25" s="926">
        <v>273.39999999999998</v>
      </c>
      <c r="F25" s="926">
        <v>271</v>
      </c>
      <c r="G25" s="926">
        <v>266.39999999999998</v>
      </c>
      <c r="H25" s="926">
        <v>264.60000000000002</v>
      </c>
      <c r="I25" s="926">
        <v>261.10000000000002</v>
      </c>
      <c r="J25" s="926">
        <v>266.60000000000002</v>
      </c>
      <c r="K25" s="926">
        <v>272.5</v>
      </c>
      <c r="L25" s="926">
        <v>270.60000000000002</v>
      </c>
      <c r="M25" s="926">
        <v>272.39999999999998</v>
      </c>
      <c r="N25" s="927">
        <v>269.2</v>
      </c>
      <c r="Q25"/>
      <c r="R25"/>
      <c r="S25"/>
      <c r="T25"/>
    </row>
    <row r="26" spans="1:20" ht="13.5">
      <c r="A26" s="925">
        <v>2006</v>
      </c>
      <c r="B26" s="926">
        <v>275.10000000000002</v>
      </c>
      <c r="C26" s="926">
        <v>273.39999999999998</v>
      </c>
      <c r="D26" s="926">
        <v>273.39999999999998</v>
      </c>
      <c r="E26" s="926">
        <v>272.89999999999998</v>
      </c>
      <c r="F26" s="926">
        <v>270.39999999999998</v>
      </c>
      <c r="G26" s="926">
        <v>264.2</v>
      </c>
      <c r="H26" s="926">
        <v>260.2</v>
      </c>
      <c r="I26" s="926">
        <v>258.10000000000002</v>
      </c>
      <c r="J26" s="926">
        <v>263.5</v>
      </c>
      <c r="K26" s="926">
        <v>263.89999999999998</v>
      </c>
      <c r="L26" s="926">
        <v>264.89999999999998</v>
      </c>
      <c r="M26" s="926">
        <v>266.89999999999998</v>
      </c>
      <c r="N26" s="927">
        <v>267.5</v>
      </c>
      <c r="Q26"/>
      <c r="R26"/>
      <c r="S26"/>
      <c r="T26"/>
    </row>
    <row r="27" spans="1:20" ht="13.5">
      <c r="A27" s="925">
        <v>2007</v>
      </c>
      <c r="B27" s="926">
        <v>274.10000000000002</v>
      </c>
      <c r="C27" s="926">
        <v>274.89999999999998</v>
      </c>
      <c r="D27" s="926">
        <v>274</v>
      </c>
      <c r="E27" s="926">
        <v>272.3</v>
      </c>
      <c r="F27" s="926">
        <v>271.89999999999998</v>
      </c>
      <c r="G27" s="926">
        <v>269.2</v>
      </c>
      <c r="H27" s="926">
        <v>267.89999999999998</v>
      </c>
      <c r="I27" s="926">
        <v>264.60000000000002</v>
      </c>
      <c r="J27" s="926">
        <v>266</v>
      </c>
      <c r="K27" s="926">
        <v>268.8</v>
      </c>
      <c r="L27" s="926">
        <v>269.10000000000002</v>
      </c>
      <c r="M27" s="926">
        <v>271.60000000000002</v>
      </c>
      <c r="N27" s="927">
        <v>270.2</v>
      </c>
      <c r="Q27"/>
      <c r="R27"/>
      <c r="S27"/>
      <c r="T27"/>
    </row>
    <row r="28" spans="1:20" ht="13.5">
      <c r="A28" s="925">
        <v>2008</v>
      </c>
      <c r="B28" s="926">
        <v>273.89999999999998</v>
      </c>
      <c r="C28" s="926">
        <v>274.89999999999998</v>
      </c>
      <c r="D28" s="926">
        <v>273.8</v>
      </c>
      <c r="E28" s="926">
        <v>270</v>
      </c>
      <c r="F28" s="926">
        <v>271.89999999999998</v>
      </c>
      <c r="G28" s="926">
        <v>270.5</v>
      </c>
      <c r="H28" s="926">
        <v>268.60000000000002</v>
      </c>
      <c r="I28" s="926">
        <v>265</v>
      </c>
      <c r="J28" s="926">
        <v>266.5</v>
      </c>
      <c r="K28" s="926">
        <v>266.60000000000002</v>
      </c>
      <c r="L28" s="926">
        <v>269.7</v>
      </c>
      <c r="M28" s="926">
        <v>274.60000000000002</v>
      </c>
      <c r="N28" s="927">
        <v>270.3</v>
      </c>
      <c r="Q28"/>
      <c r="R28"/>
      <c r="S28"/>
      <c r="T28"/>
    </row>
    <row r="29" spans="1:20" ht="13.5">
      <c r="A29" s="925">
        <v>2009</v>
      </c>
      <c r="B29" s="926">
        <v>276.8</v>
      </c>
      <c r="C29" s="926">
        <v>274.3</v>
      </c>
      <c r="D29" s="926">
        <v>276.39999999999998</v>
      </c>
      <c r="E29" s="926">
        <v>273.60000000000002</v>
      </c>
      <c r="F29" s="926">
        <v>273.8</v>
      </c>
      <c r="G29" s="926">
        <v>272.10000000000002</v>
      </c>
      <c r="H29" s="926">
        <v>268.60000000000002</v>
      </c>
      <c r="I29" s="926">
        <v>266.8</v>
      </c>
      <c r="J29" s="926">
        <v>269.5</v>
      </c>
      <c r="K29" s="926">
        <v>271.39999999999998</v>
      </c>
      <c r="L29" s="926">
        <v>275.60000000000002</v>
      </c>
      <c r="M29" s="926">
        <v>277.10000000000002</v>
      </c>
      <c r="N29" s="928">
        <v>272.8</v>
      </c>
      <c r="Q29"/>
      <c r="R29"/>
      <c r="S29"/>
      <c r="T29"/>
    </row>
    <row r="30" spans="1:20" ht="13.5">
      <c r="A30" s="925">
        <v>2010</v>
      </c>
      <c r="B30" s="926">
        <v>278.5</v>
      </c>
      <c r="C30" s="926">
        <v>282.10000000000002</v>
      </c>
      <c r="D30" s="926">
        <v>281.7</v>
      </c>
      <c r="E30" s="926">
        <v>280.5</v>
      </c>
      <c r="F30" s="926">
        <v>280.89999999999998</v>
      </c>
      <c r="G30" s="926">
        <v>279</v>
      </c>
      <c r="H30" s="926">
        <v>275</v>
      </c>
      <c r="I30" s="926">
        <v>272.89999999999998</v>
      </c>
      <c r="J30" s="926">
        <v>275.5</v>
      </c>
      <c r="K30" s="926">
        <v>275.10000000000002</v>
      </c>
      <c r="L30" s="926">
        <v>275</v>
      </c>
      <c r="M30" s="926">
        <v>277.5</v>
      </c>
      <c r="N30" s="928">
        <v>277.8</v>
      </c>
      <c r="Q30"/>
      <c r="R30"/>
      <c r="S30"/>
      <c r="T30"/>
    </row>
    <row r="31" spans="1:20" ht="13.5">
      <c r="A31" s="925">
        <v>2011</v>
      </c>
      <c r="B31" s="926">
        <v>280.2</v>
      </c>
      <c r="C31" s="926">
        <v>279.3</v>
      </c>
      <c r="D31" s="926">
        <v>279.5</v>
      </c>
      <c r="E31" s="926">
        <v>281.39999999999998</v>
      </c>
      <c r="F31" s="926">
        <v>279.7</v>
      </c>
      <c r="G31" s="926">
        <v>275.89999999999998</v>
      </c>
      <c r="H31" s="926">
        <v>274.2</v>
      </c>
      <c r="I31" s="926">
        <v>268.2</v>
      </c>
      <c r="J31" s="926">
        <v>259.3</v>
      </c>
      <c r="K31" s="926">
        <v>260.89999999999998</v>
      </c>
      <c r="L31" s="926">
        <v>262.89999999999998</v>
      </c>
      <c r="M31" s="926">
        <v>267.2</v>
      </c>
      <c r="N31" s="928">
        <v>271.2</v>
      </c>
      <c r="Q31"/>
      <c r="R31"/>
      <c r="S31"/>
      <c r="T31"/>
    </row>
    <row r="32" spans="1:20" s="918" customFormat="1" ht="13.5">
      <c r="A32" s="929">
        <v>2012</v>
      </c>
      <c r="B32" s="930">
        <v>270.2</v>
      </c>
      <c r="C32" s="930">
        <v>267.8</v>
      </c>
      <c r="D32" s="930">
        <v>269.60000000000002</v>
      </c>
      <c r="E32" s="930">
        <v>266.2</v>
      </c>
      <c r="F32" s="930">
        <v>265.3</v>
      </c>
      <c r="G32" s="930">
        <v>265.10000000000002</v>
      </c>
      <c r="H32" s="930">
        <v>259.10000000000002</v>
      </c>
      <c r="I32" s="930">
        <v>258.3</v>
      </c>
      <c r="J32" s="930">
        <v>258.89999999999998</v>
      </c>
      <c r="K32" s="930">
        <v>261.60000000000002</v>
      </c>
      <c r="L32" s="930">
        <v>263.2</v>
      </c>
      <c r="M32" s="930">
        <v>267</v>
      </c>
      <c r="N32" s="931">
        <v>264</v>
      </c>
      <c r="Q32"/>
      <c r="R32"/>
      <c r="S32"/>
      <c r="T32"/>
    </row>
    <row r="33" spans="1:20" s="918" customFormat="1" ht="13.5">
      <c r="A33" s="929">
        <v>2013</v>
      </c>
      <c r="B33" s="930">
        <v>269.39999999999998</v>
      </c>
      <c r="C33" s="930">
        <v>271.89999999999998</v>
      </c>
      <c r="D33" s="930">
        <v>270.60000000000002</v>
      </c>
      <c r="E33" s="930">
        <v>270.89999999999998</v>
      </c>
      <c r="F33" s="930">
        <v>266.89999999999998</v>
      </c>
      <c r="G33" s="930">
        <v>265.89999999999998</v>
      </c>
      <c r="H33" s="930">
        <v>262.5</v>
      </c>
      <c r="I33" s="930">
        <v>259.3</v>
      </c>
      <c r="J33" s="930">
        <v>261.2</v>
      </c>
      <c r="K33" s="930">
        <v>263.10000000000002</v>
      </c>
      <c r="L33" s="930">
        <v>265.5</v>
      </c>
      <c r="M33" s="930">
        <v>270.2</v>
      </c>
      <c r="N33" s="931">
        <v>266.10000000000002</v>
      </c>
      <c r="Q33"/>
      <c r="R33"/>
      <c r="S33"/>
      <c r="T33"/>
    </row>
    <row r="34" spans="1:20" s="918" customFormat="1" ht="13.5">
      <c r="A34" s="929">
        <v>2014</v>
      </c>
      <c r="B34" s="930">
        <v>273</v>
      </c>
      <c r="C34" s="930">
        <v>274.60000000000002</v>
      </c>
      <c r="D34" s="930">
        <v>271.8</v>
      </c>
      <c r="E34" s="930">
        <v>270.39999999999998</v>
      </c>
      <c r="F34" s="930">
        <v>268.39999999999998</v>
      </c>
      <c r="G34" s="930">
        <v>268.60000000000002</v>
      </c>
      <c r="H34" s="930">
        <v>264.5</v>
      </c>
      <c r="I34" s="930">
        <v>259.7</v>
      </c>
      <c r="J34" s="930">
        <v>261.60000000000002</v>
      </c>
      <c r="K34" s="930">
        <v>263.39999999999998</v>
      </c>
      <c r="L34" s="930">
        <v>264.39999999999998</v>
      </c>
      <c r="M34" s="930">
        <v>264.8</v>
      </c>
      <c r="N34" s="931">
        <v>267</v>
      </c>
      <c r="Q34"/>
      <c r="R34"/>
      <c r="S34"/>
      <c r="T34"/>
    </row>
    <row r="35" spans="1:20" s="918" customFormat="1" ht="13.5">
      <c r="A35" s="932">
        <v>2015</v>
      </c>
      <c r="B35" s="933">
        <v>270.5</v>
      </c>
      <c r="C35" s="933">
        <v>271.5</v>
      </c>
      <c r="D35" s="933">
        <v>272.60000000000002</v>
      </c>
      <c r="E35" s="933">
        <v>270.89999999999998</v>
      </c>
      <c r="F35" s="933">
        <v>273.3</v>
      </c>
      <c r="G35" s="933">
        <v>272</v>
      </c>
      <c r="H35" s="933">
        <v>267.8</v>
      </c>
      <c r="I35" s="933">
        <v>262.10000000000002</v>
      </c>
      <c r="J35" s="933">
        <v>261.39999999999998</v>
      </c>
      <c r="K35" s="933">
        <v>264.5</v>
      </c>
      <c r="L35" s="933">
        <v>266.60000000000002</v>
      </c>
      <c r="M35" s="933">
        <v>268.10000000000002</v>
      </c>
      <c r="N35" s="934">
        <v>267.89999999999998</v>
      </c>
      <c r="Q35"/>
      <c r="R35"/>
      <c r="S35"/>
      <c r="T35"/>
    </row>
    <row r="36" spans="1:20" ht="13.5">
      <c r="A36" s="932">
        <v>2016</v>
      </c>
      <c r="B36" s="933">
        <v>270.10000000000002</v>
      </c>
      <c r="C36" s="933">
        <v>272.10000000000002</v>
      </c>
      <c r="D36" s="933">
        <v>268.7</v>
      </c>
      <c r="E36" s="933">
        <v>267.7</v>
      </c>
      <c r="F36" s="933">
        <v>266.10000000000002</v>
      </c>
      <c r="G36" s="933">
        <v>263.60000000000002</v>
      </c>
      <c r="H36" s="933">
        <v>259.10000000000002</v>
      </c>
      <c r="I36" s="933">
        <v>256.7</v>
      </c>
      <c r="J36" s="933">
        <v>259.60000000000002</v>
      </c>
      <c r="K36" s="933">
        <v>263.8</v>
      </c>
      <c r="L36" s="933">
        <v>267.10000000000002</v>
      </c>
      <c r="M36" s="933">
        <v>271.10000000000002</v>
      </c>
      <c r="N36" s="934">
        <v>265.2</v>
      </c>
    </row>
    <row r="37" spans="1:20" ht="13.5">
      <c r="A37" s="932">
        <v>2017</v>
      </c>
      <c r="B37" s="933">
        <v>272.88640213541373</v>
      </c>
      <c r="C37" s="933">
        <v>276.25085307594861</v>
      </c>
      <c r="D37" s="933">
        <v>274.85711246631678</v>
      </c>
      <c r="E37" s="933">
        <v>274.82589285714283</v>
      </c>
      <c r="F37" s="933">
        <v>275.79789937320038</v>
      </c>
      <c r="G37" s="933">
        <v>275.68322171001125</v>
      </c>
      <c r="H37" s="933">
        <v>271.12366069701773</v>
      </c>
      <c r="I37" s="933">
        <v>265.89233861961111</v>
      </c>
      <c r="J37" s="933">
        <v>268.51868601734992</v>
      </c>
      <c r="K37" s="933">
        <v>269.27624185210152</v>
      </c>
      <c r="L37" s="933">
        <v>272.87214014486779</v>
      </c>
      <c r="M37" s="933">
        <v>275.60365369340764</v>
      </c>
      <c r="N37" s="934">
        <v>272.59345923219968</v>
      </c>
    </row>
    <row r="38" spans="1:20" ht="13.5">
      <c r="A38" s="932">
        <v>2018</v>
      </c>
      <c r="B38" s="933">
        <v>271.81169536218374</v>
      </c>
      <c r="C38" s="933">
        <v>271.62933094384721</v>
      </c>
      <c r="D38" s="933">
        <v>275.82298136645966</v>
      </c>
      <c r="E38" s="933">
        <v>276.47664184157117</v>
      </c>
      <c r="F38" s="933">
        <v>276.53879641485253</v>
      </c>
      <c r="G38" s="933">
        <v>273.5957050315024</v>
      </c>
      <c r="H38" s="933">
        <v>267.18371383829231</v>
      </c>
      <c r="I38" s="933">
        <v>262.45748745224398</v>
      </c>
      <c r="J38" s="933">
        <v>265.66096423017115</v>
      </c>
      <c r="K38" s="933">
        <v>270.12991512212</v>
      </c>
      <c r="L38" s="933">
        <v>273.99583766909478</v>
      </c>
      <c r="M38" s="933">
        <v>277.44326025733028</v>
      </c>
      <c r="N38" s="934">
        <v>271.5347702055667</v>
      </c>
    </row>
    <row r="39" spans="1:20" ht="13.5">
      <c r="A39" s="1105">
        <v>2019</v>
      </c>
      <c r="B39" s="1106">
        <v>281.27826336739287</v>
      </c>
      <c r="C39" s="1106">
        <v>284.30536717690359</v>
      </c>
      <c r="D39" s="1106">
        <v>286.22046450702811</v>
      </c>
      <c r="E39" s="1106">
        <v>290.8767352564733</v>
      </c>
      <c r="F39" s="1106">
        <v>285.31500572737696</v>
      </c>
      <c r="G39" s="1106">
        <v>281.29946839929153</v>
      </c>
      <c r="H39" s="1106">
        <v>274.8623926185175</v>
      </c>
      <c r="I39" s="1106">
        <v>271.9152332887009</v>
      </c>
      <c r="J39" s="1106">
        <v>273.41321243523339</v>
      </c>
      <c r="K39" s="1106">
        <v>276.3</v>
      </c>
      <c r="L39" s="1106">
        <v>279.2</v>
      </c>
      <c r="M39" s="1106">
        <v>286.5</v>
      </c>
      <c r="N39" s="1107">
        <v>286.2</v>
      </c>
    </row>
    <row r="40" spans="1:20" ht="14.25" thickBot="1">
      <c r="A40" s="935">
        <v>2020</v>
      </c>
      <c r="B40" s="936">
        <v>286.2</v>
      </c>
      <c r="C40" s="936">
        <v>288.2</v>
      </c>
      <c r="D40" s="936">
        <v>287.13</v>
      </c>
      <c r="E40" s="936">
        <v>286.24</v>
      </c>
      <c r="F40" s="936">
        <v>285.8</v>
      </c>
      <c r="G40" s="936">
        <v>286</v>
      </c>
      <c r="H40" s="936"/>
      <c r="I40" s="936"/>
      <c r="J40" s="936"/>
      <c r="K40" s="936"/>
      <c r="L40" s="936"/>
      <c r="M40" s="936"/>
      <c r="N40" s="937"/>
    </row>
    <row r="41" spans="1:20" ht="13.5" thickBot="1">
      <c r="B41" s="918"/>
      <c r="C41" s="918"/>
      <c r="D41" s="918"/>
      <c r="E41" s="918"/>
      <c r="F41" s="918"/>
      <c r="G41" s="938" t="s">
        <v>348</v>
      </c>
      <c r="H41" s="918"/>
      <c r="I41" s="918"/>
      <c r="J41" s="918"/>
      <c r="K41" s="918"/>
      <c r="L41" s="918"/>
      <c r="M41" s="918"/>
      <c r="N41" s="939"/>
    </row>
    <row r="42" spans="1:20" ht="14.25" thickBot="1">
      <c r="A42" s="920" t="s">
        <v>346</v>
      </c>
      <c r="B42" s="921" t="s">
        <v>220</v>
      </c>
      <c r="C42" s="921" t="s">
        <v>221</v>
      </c>
      <c r="D42" s="921" t="s">
        <v>222</v>
      </c>
      <c r="E42" s="921" t="s">
        <v>223</v>
      </c>
      <c r="F42" s="921" t="s">
        <v>224</v>
      </c>
      <c r="G42" s="921" t="s">
        <v>225</v>
      </c>
      <c r="H42" s="921" t="s">
        <v>226</v>
      </c>
      <c r="I42" s="921" t="s">
        <v>227</v>
      </c>
      <c r="J42" s="921" t="s">
        <v>228</v>
      </c>
      <c r="K42" s="921" t="s">
        <v>229</v>
      </c>
      <c r="L42" s="921" t="s">
        <v>230</v>
      </c>
      <c r="M42" s="921" t="s">
        <v>231</v>
      </c>
      <c r="N42" s="921" t="s">
        <v>238</v>
      </c>
    </row>
    <row r="43" spans="1:20" ht="13.5">
      <c r="A43" s="922">
        <v>2004</v>
      </c>
      <c r="B43" s="923">
        <v>240.7</v>
      </c>
      <c r="C43" s="923">
        <v>241.7</v>
      </c>
      <c r="D43" s="923">
        <v>243.7</v>
      </c>
      <c r="E43" s="923">
        <v>237.7</v>
      </c>
      <c r="F43" s="923">
        <v>240.8</v>
      </c>
      <c r="G43" s="923">
        <v>241.5</v>
      </c>
      <c r="H43" s="923">
        <v>243.3</v>
      </c>
      <c r="I43" s="923">
        <v>237.1</v>
      </c>
      <c r="J43" s="923">
        <v>241.6</v>
      </c>
      <c r="K43" s="923">
        <v>238.8</v>
      </c>
      <c r="L43" s="923">
        <v>245.7</v>
      </c>
      <c r="M43" s="923">
        <v>249.9</v>
      </c>
      <c r="N43" s="924">
        <v>242.4</v>
      </c>
    </row>
    <row r="44" spans="1:20" ht="13.5">
      <c r="A44" s="925">
        <v>2005</v>
      </c>
      <c r="B44" s="926">
        <v>253.1</v>
      </c>
      <c r="C44" s="926">
        <v>256.89999999999998</v>
      </c>
      <c r="D44" s="926">
        <v>255</v>
      </c>
      <c r="E44" s="926">
        <v>253.3</v>
      </c>
      <c r="F44" s="926">
        <v>253</v>
      </c>
      <c r="G44" s="926">
        <v>252.2</v>
      </c>
      <c r="H44" s="926">
        <v>251.1</v>
      </c>
      <c r="I44" s="926">
        <v>247.9</v>
      </c>
      <c r="J44" s="926">
        <v>246.7</v>
      </c>
      <c r="K44" s="926">
        <v>249.2</v>
      </c>
      <c r="L44" s="926">
        <v>250.4</v>
      </c>
      <c r="M44" s="926">
        <v>256.2</v>
      </c>
      <c r="N44" s="927">
        <v>251.9</v>
      </c>
    </row>
    <row r="45" spans="1:20" ht="13.5">
      <c r="A45" s="925">
        <v>2006</v>
      </c>
      <c r="B45" s="926">
        <v>257.8</v>
      </c>
      <c r="C45" s="926">
        <v>258.60000000000002</v>
      </c>
      <c r="D45" s="926">
        <v>259.39999999999998</v>
      </c>
      <c r="E45" s="926">
        <v>256.39999999999998</v>
      </c>
      <c r="F45" s="926">
        <v>257.60000000000002</v>
      </c>
      <c r="G45" s="926">
        <v>256.10000000000002</v>
      </c>
      <c r="H45" s="926">
        <v>250.4</v>
      </c>
      <c r="I45" s="926">
        <v>248.4</v>
      </c>
      <c r="J45" s="926">
        <v>249.2</v>
      </c>
      <c r="K45" s="926">
        <v>246.2</v>
      </c>
      <c r="L45" s="926">
        <v>246.3</v>
      </c>
      <c r="M45" s="926">
        <v>251</v>
      </c>
      <c r="N45" s="927">
        <v>253.1</v>
      </c>
    </row>
    <row r="46" spans="1:20" ht="13.5">
      <c r="A46" s="925">
        <v>2007</v>
      </c>
      <c r="B46" s="926">
        <v>257</v>
      </c>
      <c r="C46" s="926">
        <v>258.60000000000002</v>
      </c>
      <c r="D46" s="926">
        <v>258.5</v>
      </c>
      <c r="E46" s="926">
        <v>260.5</v>
      </c>
      <c r="F46" s="926">
        <v>258.8</v>
      </c>
      <c r="G46" s="926">
        <v>257.5</v>
      </c>
      <c r="H46" s="926">
        <v>254.5</v>
      </c>
      <c r="I46" s="926">
        <v>250.9</v>
      </c>
      <c r="J46" s="926">
        <v>249.3</v>
      </c>
      <c r="K46" s="926">
        <v>246.9</v>
      </c>
      <c r="L46" s="926">
        <v>251.1</v>
      </c>
      <c r="M46" s="926">
        <v>253</v>
      </c>
      <c r="N46" s="927">
        <v>254.3</v>
      </c>
    </row>
    <row r="47" spans="1:20" ht="13.5">
      <c r="A47" s="925">
        <v>2008</v>
      </c>
      <c r="B47" s="926">
        <v>260</v>
      </c>
      <c r="C47" s="926">
        <v>259.7</v>
      </c>
      <c r="D47" s="926">
        <v>256.5</v>
      </c>
      <c r="E47" s="926">
        <v>253.2</v>
      </c>
      <c r="F47" s="926">
        <v>257.89999999999998</v>
      </c>
      <c r="G47" s="926">
        <v>255.5</v>
      </c>
      <c r="H47" s="926">
        <v>249</v>
      </c>
      <c r="I47" s="926">
        <v>247.1</v>
      </c>
      <c r="J47" s="926">
        <v>246.8</v>
      </c>
      <c r="K47" s="926">
        <v>243.8</v>
      </c>
      <c r="L47" s="926">
        <v>247.6</v>
      </c>
      <c r="M47" s="926">
        <v>252.5</v>
      </c>
      <c r="N47" s="927">
        <v>252.2</v>
      </c>
    </row>
    <row r="48" spans="1:20" ht="13.5">
      <c r="A48" s="925">
        <v>2009</v>
      </c>
      <c r="B48" s="926">
        <v>254.8</v>
      </c>
      <c r="C48" s="926">
        <v>256.39999999999998</v>
      </c>
      <c r="D48" s="926">
        <v>258.2</v>
      </c>
      <c r="E48" s="926">
        <v>257.39999999999998</v>
      </c>
      <c r="F48" s="926">
        <v>257.39999999999998</v>
      </c>
      <c r="G48" s="926">
        <v>255.2</v>
      </c>
      <c r="H48" s="926">
        <v>253.6</v>
      </c>
      <c r="I48" s="926">
        <v>250.6</v>
      </c>
      <c r="J48" s="926">
        <v>251.8</v>
      </c>
      <c r="K48" s="926">
        <v>252.9</v>
      </c>
      <c r="L48" s="926">
        <v>255.6</v>
      </c>
      <c r="M48" s="926">
        <v>260.8</v>
      </c>
      <c r="N48" s="927">
        <v>255.4</v>
      </c>
    </row>
    <row r="49" spans="1:14" ht="13.5">
      <c r="A49" s="925">
        <v>2010</v>
      </c>
      <c r="B49" s="926">
        <v>261.8</v>
      </c>
      <c r="C49" s="926">
        <v>267.39999999999998</v>
      </c>
      <c r="D49" s="926">
        <v>265.7</v>
      </c>
      <c r="E49" s="926">
        <v>267.89999999999998</v>
      </c>
      <c r="F49" s="926">
        <v>268.8</v>
      </c>
      <c r="G49" s="926">
        <v>266.89999999999998</v>
      </c>
      <c r="H49" s="926">
        <v>264.39999999999998</v>
      </c>
      <c r="I49" s="926">
        <v>259.89999999999998</v>
      </c>
      <c r="J49" s="926">
        <v>258.10000000000002</v>
      </c>
      <c r="K49" s="926">
        <v>254.5</v>
      </c>
      <c r="L49" s="926">
        <v>258.10000000000002</v>
      </c>
      <c r="M49" s="926">
        <v>262.5</v>
      </c>
      <c r="N49" s="927">
        <v>262.8</v>
      </c>
    </row>
    <row r="50" spans="1:14" ht="13.5">
      <c r="A50" s="925">
        <v>2011</v>
      </c>
      <c r="B50" s="926">
        <v>262.7</v>
      </c>
      <c r="C50" s="926">
        <v>262.60000000000002</v>
      </c>
      <c r="D50" s="926">
        <v>262.2</v>
      </c>
      <c r="E50" s="926">
        <v>261.5</v>
      </c>
      <c r="F50" s="926">
        <v>261.2</v>
      </c>
      <c r="G50" s="926">
        <v>258</v>
      </c>
      <c r="H50" s="926">
        <v>256.2</v>
      </c>
      <c r="I50" s="926">
        <v>251.1</v>
      </c>
      <c r="J50" s="926">
        <v>250.5</v>
      </c>
      <c r="K50" s="926">
        <v>251.1</v>
      </c>
      <c r="L50" s="926">
        <v>253.3</v>
      </c>
      <c r="M50" s="926">
        <v>259.5</v>
      </c>
      <c r="N50" s="927">
        <v>257.2</v>
      </c>
    </row>
    <row r="51" spans="1:14" ht="13.5">
      <c r="A51" s="925">
        <v>2012</v>
      </c>
      <c r="B51" s="926">
        <v>263.39999999999998</v>
      </c>
      <c r="C51" s="926">
        <v>263.8</v>
      </c>
      <c r="D51" s="926">
        <v>264</v>
      </c>
      <c r="E51" s="926">
        <v>262.5</v>
      </c>
      <c r="F51" s="926">
        <v>265.3</v>
      </c>
      <c r="G51" s="926">
        <v>262.2</v>
      </c>
      <c r="H51" s="926">
        <v>260.3</v>
      </c>
      <c r="I51" s="926">
        <v>256</v>
      </c>
      <c r="J51" s="926">
        <v>256.2</v>
      </c>
      <c r="K51" s="926">
        <v>257.60000000000002</v>
      </c>
      <c r="L51" s="926">
        <v>260.7</v>
      </c>
      <c r="M51" s="926">
        <v>263.5</v>
      </c>
      <c r="N51" s="927">
        <v>261.3</v>
      </c>
    </row>
    <row r="52" spans="1:14" ht="13.5">
      <c r="A52" s="925">
        <v>2013</v>
      </c>
      <c r="B52" s="926">
        <v>263.7</v>
      </c>
      <c r="C52" s="926">
        <v>268.2</v>
      </c>
      <c r="D52" s="926">
        <v>266.3</v>
      </c>
      <c r="E52" s="926">
        <v>267.2</v>
      </c>
      <c r="F52" s="926">
        <v>267</v>
      </c>
      <c r="G52" s="926">
        <v>269.39999999999998</v>
      </c>
      <c r="H52" s="926">
        <v>265.3</v>
      </c>
      <c r="I52" s="926">
        <v>261.7</v>
      </c>
      <c r="J52" s="926">
        <v>261.2</v>
      </c>
      <c r="K52" s="926">
        <v>259.89999999999998</v>
      </c>
      <c r="L52" s="926">
        <v>263.3</v>
      </c>
      <c r="M52" s="926">
        <v>265.8</v>
      </c>
      <c r="N52" s="927">
        <v>264.8</v>
      </c>
    </row>
    <row r="53" spans="1:14" ht="13.5">
      <c r="A53" s="929">
        <v>2014</v>
      </c>
      <c r="B53" s="926">
        <v>267.7</v>
      </c>
      <c r="C53" s="926">
        <v>270.8</v>
      </c>
      <c r="D53" s="926">
        <v>267.3</v>
      </c>
      <c r="E53" s="926">
        <v>267.2</v>
      </c>
      <c r="F53" s="926">
        <v>267.7</v>
      </c>
      <c r="G53" s="926">
        <v>267.39999999999998</v>
      </c>
      <c r="H53" s="926">
        <v>264.89999999999998</v>
      </c>
      <c r="I53" s="926">
        <v>263.3</v>
      </c>
      <c r="J53" s="926">
        <v>260.39999999999998</v>
      </c>
      <c r="K53" s="926">
        <v>262</v>
      </c>
      <c r="L53" s="926">
        <v>263.3</v>
      </c>
      <c r="M53" s="926">
        <v>267.89999999999998</v>
      </c>
      <c r="N53" s="927">
        <v>265.7</v>
      </c>
    </row>
    <row r="54" spans="1:14" ht="13.5">
      <c r="A54" s="932">
        <v>2015</v>
      </c>
      <c r="B54" s="940">
        <v>270.89999999999998</v>
      </c>
      <c r="C54" s="940">
        <v>271.7</v>
      </c>
      <c r="D54" s="940">
        <v>270.89999999999998</v>
      </c>
      <c r="E54" s="940">
        <v>272.5</v>
      </c>
      <c r="F54" s="940">
        <v>274.8</v>
      </c>
      <c r="G54" s="940">
        <v>275.7</v>
      </c>
      <c r="H54" s="940">
        <v>272.39999999999998</v>
      </c>
      <c r="I54" s="940">
        <v>268.60000000000002</v>
      </c>
      <c r="J54" s="940">
        <v>266.3</v>
      </c>
      <c r="K54" s="940">
        <v>266.10000000000002</v>
      </c>
      <c r="L54" s="940">
        <v>268.7</v>
      </c>
      <c r="M54" s="940">
        <v>270.39999999999998</v>
      </c>
      <c r="N54" s="941">
        <v>270.5</v>
      </c>
    </row>
    <row r="55" spans="1:14" ht="13.5">
      <c r="A55" s="932">
        <v>2016</v>
      </c>
      <c r="B55" s="940">
        <v>271.7</v>
      </c>
      <c r="C55" s="940">
        <v>271.89999999999998</v>
      </c>
      <c r="D55" s="940">
        <v>270.2</v>
      </c>
      <c r="E55" s="940">
        <v>272.2</v>
      </c>
      <c r="F55" s="940">
        <v>275.5</v>
      </c>
      <c r="G55" s="940">
        <v>274.2</v>
      </c>
      <c r="H55" s="940">
        <v>270.5</v>
      </c>
      <c r="I55" s="940">
        <v>268.7</v>
      </c>
      <c r="J55" s="940">
        <v>268</v>
      </c>
      <c r="K55" s="940">
        <v>270</v>
      </c>
      <c r="L55" s="940">
        <v>273.2</v>
      </c>
      <c r="M55" s="940">
        <v>276.5</v>
      </c>
      <c r="N55" s="941">
        <v>271.8</v>
      </c>
    </row>
    <row r="56" spans="1:14" ht="13.5">
      <c r="A56" s="932">
        <v>2017</v>
      </c>
      <c r="B56" s="940">
        <v>276.69926282533487</v>
      </c>
      <c r="C56" s="940">
        <v>276.47892871209154</v>
      </c>
      <c r="D56" s="940">
        <v>278.22339935513622</v>
      </c>
      <c r="E56" s="940">
        <v>279.34229084700496</v>
      </c>
      <c r="F56" s="940">
        <v>281.69560720701139</v>
      </c>
      <c r="G56" s="940">
        <v>282.87137778735314</v>
      </c>
      <c r="H56" s="940">
        <v>277.47576558713354</v>
      </c>
      <c r="I56" s="940">
        <v>274.10388337620998</v>
      </c>
      <c r="J56" s="940">
        <v>273.58284883720944</v>
      </c>
      <c r="K56" s="940">
        <v>274.03936753791561</v>
      </c>
      <c r="L56" s="940">
        <v>275.29776603686923</v>
      </c>
      <c r="M56" s="940">
        <v>280.80114332380572</v>
      </c>
      <c r="N56" s="934">
        <v>277.62487398742144</v>
      </c>
    </row>
    <row r="57" spans="1:14" ht="13.5">
      <c r="A57" s="932">
        <v>2018</v>
      </c>
      <c r="B57" s="933">
        <v>279.54637865311327</v>
      </c>
      <c r="C57" s="933">
        <v>282.17688062735988</v>
      </c>
      <c r="D57" s="933">
        <v>283.66516998075673</v>
      </c>
      <c r="E57" s="933">
        <v>284.39577732607717</v>
      </c>
      <c r="F57" s="933">
        <v>286.91837000390598</v>
      </c>
      <c r="G57" s="933">
        <v>286.16812790097981</v>
      </c>
      <c r="H57" s="933">
        <v>281.7233466698047</v>
      </c>
      <c r="I57" s="933">
        <v>279.00896414342645</v>
      </c>
      <c r="J57" s="933">
        <v>276.36222177119254</v>
      </c>
      <c r="K57" s="933">
        <v>278.71065267650755</v>
      </c>
      <c r="L57" s="933">
        <v>284.00026838432649</v>
      </c>
      <c r="M57" s="933">
        <v>284.93782985955824</v>
      </c>
      <c r="N57" s="934">
        <v>282.28926615670917</v>
      </c>
    </row>
    <row r="58" spans="1:14" ht="13.5">
      <c r="A58" s="1105">
        <v>2019</v>
      </c>
      <c r="B58" s="1106">
        <v>287.03444832750858</v>
      </c>
      <c r="C58" s="1106">
        <v>289.1459538749898</v>
      </c>
      <c r="D58" s="1106">
        <v>288.5072199817875</v>
      </c>
      <c r="E58" s="1106">
        <v>290.10412746204969</v>
      </c>
      <c r="F58" s="1106">
        <v>292.71949231485786</v>
      </c>
      <c r="G58" s="1106">
        <v>289.1722528130237</v>
      </c>
      <c r="H58" s="1106">
        <v>284.60732456803191</v>
      </c>
      <c r="I58" s="1106">
        <v>281.83476394849748</v>
      </c>
      <c r="J58" s="1106">
        <v>281.74347936186393</v>
      </c>
      <c r="K58" s="1106">
        <v>280</v>
      </c>
      <c r="L58" s="1106">
        <v>283.39999999999998</v>
      </c>
      <c r="M58" s="1106">
        <v>281.7</v>
      </c>
      <c r="N58" s="1107">
        <v>280.2</v>
      </c>
    </row>
    <row r="59" spans="1:14" ht="14.25" thickBot="1">
      <c r="A59" s="935">
        <v>2020</v>
      </c>
      <c r="B59" s="936">
        <v>288.10000000000002</v>
      </c>
      <c r="C59" s="936">
        <v>289.7</v>
      </c>
      <c r="D59" s="936">
        <v>291.47000000000003</v>
      </c>
      <c r="E59" s="936">
        <v>290.86</v>
      </c>
      <c r="F59" s="936">
        <v>294.3</v>
      </c>
      <c r="G59" s="936">
        <v>295</v>
      </c>
      <c r="H59" s="936"/>
      <c r="I59" s="936"/>
      <c r="J59" s="936"/>
      <c r="K59" s="936"/>
      <c r="L59" s="936"/>
      <c r="M59" s="936"/>
      <c r="N59" s="937"/>
    </row>
    <row r="60" spans="1:14">
      <c r="I60" s="918"/>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292" zoomScale="75" workbookViewId="0">
      <selection activeCell="V338" sqref="V338:V344"/>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10" t="s">
        <v>440</v>
      </c>
      <c r="B2" s="1510"/>
      <c r="C2" s="1510"/>
      <c r="D2" s="1510"/>
      <c r="E2" s="1510"/>
      <c r="F2" s="1510"/>
      <c r="G2" s="1510"/>
      <c r="H2" s="1510"/>
      <c r="I2" s="1510"/>
      <c r="J2" s="1510"/>
      <c r="K2" s="1510"/>
      <c r="L2" s="1510"/>
      <c r="M2" s="1510"/>
    </row>
    <row r="3" spans="1:29" ht="12.75" hidden="1" customHeight="1">
      <c r="A3" s="1510"/>
      <c r="B3" s="1510"/>
      <c r="C3" s="1510"/>
      <c r="D3" s="1510"/>
      <c r="E3" s="1510"/>
      <c r="F3" s="1510"/>
      <c r="G3" s="1510"/>
      <c r="H3" s="1510"/>
      <c r="I3" s="1510"/>
      <c r="J3" s="1510"/>
      <c r="K3" s="1510"/>
      <c r="L3" s="1510"/>
      <c r="M3" s="1510"/>
    </row>
    <row r="4" spans="1:29" ht="12.75" hidden="1" customHeight="1">
      <c r="A4" s="1510"/>
      <c r="B4" s="1510"/>
      <c r="C4" s="1510"/>
      <c r="D4" s="1510"/>
      <c r="E4" s="1510"/>
      <c r="F4" s="1510"/>
      <c r="G4" s="1510"/>
      <c r="H4" s="1510"/>
      <c r="I4" s="1510"/>
      <c r="J4" s="1510"/>
      <c r="K4" s="1510"/>
      <c r="L4" s="1510"/>
      <c r="M4" s="1510"/>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509" t="s">
        <v>217</v>
      </c>
      <c r="R7" s="1509"/>
      <c r="S7" s="1509"/>
      <c r="T7" s="1109"/>
      <c r="U7" s="139">
        <v>2003</v>
      </c>
      <c r="V7" s="1509" t="s">
        <v>218</v>
      </c>
      <c r="W7" s="1511"/>
      <c r="X7" s="1109"/>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509" t="s">
        <v>217</v>
      </c>
      <c r="Q16" s="1509"/>
      <c r="R16" s="1509"/>
      <c r="S16" s="1509"/>
      <c r="T16" s="140"/>
      <c r="U16" s="139">
        <v>2004</v>
      </c>
      <c r="V16" s="1509" t="s">
        <v>218</v>
      </c>
      <c r="W16" s="1509"/>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509" t="s">
        <v>217</v>
      </c>
      <c r="Q25" s="1509"/>
      <c r="R25" s="1509"/>
      <c r="S25" s="1509"/>
      <c r="T25" s="140"/>
      <c r="U25" s="139">
        <v>2005</v>
      </c>
      <c r="V25" s="1509" t="s">
        <v>218</v>
      </c>
      <c r="W25" s="1509"/>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509" t="s">
        <v>217</v>
      </c>
      <c r="Q34" s="1509"/>
      <c r="R34" s="1509"/>
      <c r="S34" s="1509"/>
      <c r="T34" s="140"/>
      <c r="U34" s="139">
        <v>2006</v>
      </c>
      <c r="V34" s="1509" t="s">
        <v>218</v>
      </c>
      <c r="W34" s="1509"/>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509" t="s">
        <v>217</v>
      </c>
      <c r="Q43" s="1509"/>
      <c r="R43" s="1509"/>
      <c r="S43" s="1509"/>
      <c r="T43" s="140"/>
      <c r="U43" s="139">
        <v>2007</v>
      </c>
      <c r="V43" s="1509" t="s">
        <v>218</v>
      </c>
      <c r="W43" s="1509"/>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509" t="s">
        <v>217</v>
      </c>
      <c r="Q52" s="1509"/>
      <c r="R52" s="1509"/>
      <c r="S52" s="1509"/>
      <c r="T52" s="140"/>
      <c r="U52" s="139">
        <v>2008</v>
      </c>
      <c r="V52" s="1509" t="s">
        <v>218</v>
      </c>
      <c r="W52" s="1509"/>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509" t="s">
        <v>217</v>
      </c>
      <c r="Q61" s="1509"/>
      <c r="R61" s="1509"/>
      <c r="S61" s="1509"/>
      <c r="T61" s="140"/>
      <c r="U61" s="139">
        <v>2009</v>
      </c>
      <c r="V61" s="1509" t="s">
        <v>218</v>
      </c>
      <c r="W61" s="1509"/>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509" t="s">
        <v>217</v>
      </c>
      <c r="Q70" s="1509"/>
      <c r="R70" s="1509"/>
      <c r="S70" s="1509"/>
      <c r="T70" s="140"/>
      <c r="U70" s="139">
        <v>2010</v>
      </c>
      <c r="V70" s="1509" t="s">
        <v>218</v>
      </c>
      <c r="W70" s="1509"/>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509" t="s">
        <v>217</v>
      </c>
      <c r="Q79" s="1509"/>
      <c r="R79" s="1509"/>
      <c r="S79" s="1509"/>
      <c r="T79" s="140"/>
      <c r="U79" s="139">
        <v>2011</v>
      </c>
      <c r="V79" s="1509" t="s">
        <v>218</v>
      </c>
      <c r="W79" s="1509"/>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509" t="s">
        <v>217</v>
      </c>
      <c r="Q88" s="1509"/>
      <c r="R88" s="1509"/>
      <c r="S88" s="1509"/>
      <c r="T88" s="140"/>
      <c r="U88" s="139">
        <v>2012</v>
      </c>
      <c r="V88" s="1509" t="s">
        <v>218</v>
      </c>
      <c r="W88" s="1509"/>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509" t="s">
        <v>217</v>
      </c>
      <c r="Q97" s="1509"/>
      <c r="R97" s="1509"/>
      <c r="S97" s="1509"/>
      <c r="T97" s="140"/>
      <c r="U97" s="139">
        <v>2013</v>
      </c>
      <c r="V97" s="1509" t="s">
        <v>218</v>
      </c>
      <c r="W97" s="1509"/>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509" t="s">
        <v>217</v>
      </c>
      <c r="Q106" s="1509"/>
      <c r="R106" s="1509"/>
      <c r="S106" s="1509"/>
      <c r="T106" s="140"/>
      <c r="U106" s="139">
        <v>2014</v>
      </c>
      <c r="V106" s="1509" t="s">
        <v>218</v>
      </c>
      <c r="W106" s="1509"/>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509" t="s">
        <v>217</v>
      </c>
      <c r="Q116" s="1509"/>
      <c r="R116" s="1509"/>
      <c r="S116" s="1509"/>
      <c r="T116" s="140"/>
      <c r="U116" s="139">
        <v>2015</v>
      </c>
      <c r="V116" s="1509" t="s">
        <v>218</v>
      </c>
      <c r="W116" s="1509"/>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509" t="s">
        <v>217</v>
      </c>
      <c r="Q126" s="1509"/>
      <c r="R126" s="1509"/>
      <c r="S126" s="1509"/>
      <c r="T126" s="140"/>
      <c r="U126" s="139">
        <v>2016</v>
      </c>
      <c r="V126" s="1509" t="s">
        <v>218</v>
      </c>
      <c r="W126" s="1509"/>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509" t="s">
        <v>217</v>
      </c>
      <c r="Q136" s="1509"/>
      <c r="R136" s="1509"/>
      <c r="S136" s="1509"/>
      <c r="T136" s="140"/>
      <c r="U136" s="139">
        <v>2017</v>
      </c>
      <c r="V136" s="1509" t="s">
        <v>218</v>
      </c>
      <c r="W136" s="1509"/>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c r="AD144" s="106"/>
    </row>
    <row r="145" spans="1:34" ht="15">
      <c r="AA145" s="160"/>
      <c r="AB145" s="142"/>
      <c r="AC145"/>
      <c r="AD145" s="948"/>
    </row>
    <row r="146" spans="1:34" ht="16.5" thickBot="1">
      <c r="A146" s="139">
        <v>2018</v>
      </c>
      <c r="B146" s="140"/>
      <c r="C146" s="140"/>
      <c r="D146" s="140"/>
      <c r="E146" s="140"/>
      <c r="F146" s="140"/>
      <c r="G146" s="140"/>
      <c r="H146" s="140"/>
      <c r="I146" s="140"/>
      <c r="J146" s="140"/>
      <c r="K146" s="140"/>
      <c r="L146" s="141" t="s">
        <v>216</v>
      </c>
      <c r="M146" s="140"/>
      <c r="N146" s="173"/>
      <c r="O146" s="139">
        <v>2018</v>
      </c>
      <c r="P146" s="1509" t="s">
        <v>217</v>
      </c>
      <c r="Q146" s="1509"/>
      <c r="R146" s="1509"/>
      <c r="S146" s="1509"/>
      <c r="T146" s="140"/>
      <c r="U146" s="139">
        <v>2018</v>
      </c>
      <c r="V146" s="1509" t="s">
        <v>218</v>
      </c>
      <c r="W146" s="1509"/>
      <c r="X146" s="140"/>
      <c r="Y146" s="225">
        <v>2018</v>
      </c>
      <c r="Z146" s="140"/>
      <c r="AA146" s="160"/>
      <c r="AB146" s="106"/>
      <c r="AC146"/>
      <c r="AD146" s="948"/>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509" t="s">
        <v>217</v>
      </c>
      <c r="Q156" s="1509"/>
      <c r="R156" s="1509"/>
      <c r="S156" s="1509"/>
      <c r="T156" s="140"/>
      <c r="U156" s="139">
        <v>2019</v>
      </c>
      <c r="V156" s="1509" t="s">
        <v>218</v>
      </c>
      <c r="W156" s="1509"/>
      <c r="X156" s="140"/>
      <c r="Y156" s="225">
        <v>2019</v>
      </c>
      <c r="Z156" s="140"/>
      <c r="AA156" s="106"/>
      <c r="AB156" s="106"/>
      <c r="AC15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6">
        <v>12171.089276441808</v>
      </c>
      <c r="AA158" s="106"/>
      <c r="AB158" s="106"/>
      <c r="AC158"/>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509" t="s">
        <v>217</v>
      </c>
      <c r="Q166" s="1509"/>
      <c r="R166" s="1509"/>
      <c r="S166" s="1509"/>
      <c r="T166" s="140"/>
      <c r="U166" s="139">
        <v>2020</v>
      </c>
      <c r="V166" s="1509" t="s">
        <v>218</v>
      </c>
      <c r="W166" s="1509"/>
      <c r="X166" s="140"/>
      <c r="Y166" s="225">
        <v>2020</v>
      </c>
      <c r="Z166" s="140"/>
      <c r="AA166" s="106"/>
      <c r="AB166"/>
      <c r="AC16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c r="AD167" s="106"/>
      <c r="AE167" s="106"/>
      <c r="AF167" s="106"/>
      <c r="AG167" s="106"/>
      <c r="AH167" s="106"/>
    </row>
    <row r="168" spans="1:34" ht="13.5" thickBot="1">
      <c r="A168" s="250" t="s">
        <v>239</v>
      </c>
      <c r="B168" s="1160">
        <v>12293.668</v>
      </c>
      <c r="C168" s="1160">
        <v>12396.350180400879</v>
      </c>
      <c r="D168" s="185">
        <v>12086.149992818097</v>
      </c>
      <c r="E168" s="185">
        <v>11603.106305993873</v>
      </c>
      <c r="F168" s="185">
        <v>11482.267355568953</v>
      </c>
      <c r="G168" s="185">
        <v>11953</v>
      </c>
      <c r="H168" s="185"/>
      <c r="I168" s="185"/>
      <c r="J168" s="205"/>
      <c r="K168" s="185"/>
      <c r="L168" s="185"/>
      <c r="M168" s="186"/>
      <c r="N168" s="173"/>
      <c r="O168" s="158" t="s">
        <v>239</v>
      </c>
      <c r="P168" s="215">
        <v>12264.243973304463</v>
      </c>
      <c r="Q168" s="185">
        <v>11765.417869178715</v>
      </c>
      <c r="R168" s="185"/>
      <c r="S168" s="186"/>
      <c r="T168" s="140"/>
      <c r="U168" s="158" t="s">
        <v>239</v>
      </c>
      <c r="V168" s="215">
        <v>12028.089251978899</v>
      </c>
      <c r="W168" s="186"/>
      <c r="X168" s="140"/>
      <c r="Y168" s="158" t="s">
        <v>239</v>
      </c>
      <c r="Z168" s="1096"/>
      <c r="AA168" s="106"/>
      <c r="AB168"/>
      <c r="AC168"/>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v>11785</v>
      </c>
      <c r="H169" s="189"/>
      <c r="I169" s="189"/>
      <c r="J169" s="236"/>
      <c r="K169" s="189"/>
      <c r="L169" s="189"/>
      <c r="M169" s="191"/>
      <c r="N169" s="173"/>
      <c r="O169" s="152" t="s">
        <v>244</v>
      </c>
      <c r="P169" s="258">
        <v>12230.426937043945</v>
      </c>
      <c r="Q169" s="208">
        <v>11414.214538334702</v>
      </c>
      <c r="R169" s="208"/>
      <c r="S169" s="164"/>
      <c r="T169" s="140"/>
      <c r="U169" s="152" t="s">
        <v>244</v>
      </c>
      <c r="V169" s="238">
        <v>11861.858993020014</v>
      </c>
      <c r="W169" s="164"/>
      <c r="X169" s="140"/>
      <c r="Y169" s="152" t="s">
        <v>244</v>
      </c>
      <c r="Z169" s="239"/>
      <c r="AA169" s="106"/>
      <c r="AB169" s="106"/>
      <c r="AC169"/>
      <c r="AD169" s="106"/>
      <c r="AE169" s="106"/>
      <c r="AF169" s="106"/>
      <c r="AG169" s="106"/>
      <c r="AH169" s="106"/>
    </row>
    <row r="170" spans="1:34">
      <c r="A170" s="195" t="s">
        <v>240</v>
      </c>
      <c r="B170" s="1161">
        <v>12953.451999999999</v>
      </c>
      <c r="C170" s="1161">
        <v>12955.442846668257</v>
      </c>
      <c r="D170" s="196">
        <v>12559.678894534463</v>
      </c>
      <c r="E170" s="196">
        <v>12200.715185932797</v>
      </c>
      <c r="F170" s="196">
        <v>12043.432584369706</v>
      </c>
      <c r="G170" s="196">
        <v>12461</v>
      </c>
      <c r="H170" s="196"/>
      <c r="I170" s="196"/>
      <c r="J170" s="196"/>
      <c r="K170" s="196"/>
      <c r="L170" s="196"/>
      <c r="M170" s="165"/>
      <c r="N170" s="173"/>
      <c r="O170" s="152" t="s">
        <v>240</v>
      </c>
      <c r="P170" s="241">
        <v>12830.305160673539</v>
      </c>
      <c r="Q170" s="196">
        <v>12325.165785997591</v>
      </c>
      <c r="R170" s="196"/>
      <c r="S170" s="165"/>
      <c r="T170" s="140"/>
      <c r="U170" s="152" t="s">
        <v>240</v>
      </c>
      <c r="V170" s="195">
        <v>12596.348507854193</v>
      </c>
      <c r="W170" s="165"/>
      <c r="X170" s="140"/>
      <c r="Y170" s="152" t="s">
        <v>240</v>
      </c>
      <c r="Z170" s="242"/>
      <c r="AA170" s="106"/>
      <c r="AB170" s="106"/>
      <c r="AC170"/>
      <c r="AD170" s="106"/>
      <c r="AE170" s="106"/>
      <c r="AF170" s="106"/>
      <c r="AG170" s="106"/>
      <c r="AH170" s="106"/>
    </row>
    <row r="171" spans="1:34">
      <c r="A171" s="195" t="s">
        <v>241</v>
      </c>
      <c r="B171" s="1161">
        <v>12820.403</v>
      </c>
      <c r="C171" s="1161">
        <v>12812.960174322563</v>
      </c>
      <c r="D171" s="196">
        <v>12404.011122590871</v>
      </c>
      <c r="E171" s="196">
        <v>12093.68836494103</v>
      </c>
      <c r="F171" s="196">
        <v>11923.112759720469</v>
      </c>
      <c r="G171" s="196">
        <v>12340</v>
      </c>
      <c r="H171" s="196"/>
      <c r="I171" s="196"/>
      <c r="J171" s="196"/>
      <c r="K171" s="196"/>
      <c r="L171" s="196"/>
      <c r="M171" s="165"/>
      <c r="N171" s="173"/>
      <c r="O171" s="152" t="s">
        <v>241</v>
      </c>
      <c r="P171" s="241">
        <v>12691.577868834069</v>
      </c>
      <c r="Q171" s="196">
        <v>12204.612768571405</v>
      </c>
      <c r="R171" s="196"/>
      <c r="S171" s="165"/>
      <c r="T171" s="140"/>
      <c r="U171" s="152" t="s">
        <v>241</v>
      </c>
      <c r="V171" s="195">
        <v>12449.770093026624</v>
      </c>
      <c r="W171" s="165"/>
      <c r="X171" s="140"/>
      <c r="Y171" s="152" t="s">
        <v>241</v>
      </c>
      <c r="Z171" s="242"/>
      <c r="AA171" s="106"/>
      <c r="AB171" s="106"/>
      <c r="AC171"/>
      <c r="AD171" s="106"/>
      <c r="AE171" s="106"/>
      <c r="AF171" s="106"/>
      <c r="AG171" s="106"/>
      <c r="AH171" s="106"/>
    </row>
    <row r="172" spans="1:34">
      <c r="A172" s="195" t="s">
        <v>242</v>
      </c>
      <c r="B172" s="1161"/>
      <c r="C172" s="1162"/>
      <c r="D172" s="196"/>
      <c r="E172" s="196"/>
      <c r="F172" s="196">
        <v>12115.686274509804</v>
      </c>
      <c r="G172" s="196">
        <v>13265</v>
      </c>
      <c r="H172" s="196"/>
      <c r="I172" s="196"/>
      <c r="J172" s="196"/>
      <c r="K172" s="196"/>
      <c r="L172" s="196"/>
      <c r="M172" s="165"/>
      <c r="N172" s="173"/>
      <c r="O172" s="152" t="s">
        <v>242</v>
      </c>
      <c r="P172" s="241"/>
      <c r="Q172" s="196">
        <v>12742.919393939394</v>
      </c>
      <c r="R172" s="196"/>
      <c r="S172" s="165"/>
      <c r="T172" s="140"/>
      <c r="U172" s="152" t="s">
        <v>242</v>
      </c>
      <c r="V172" s="241">
        <v>12136</v>
      </c>
      <c r="W172" s="165"/>
      <c r="X172" s="140"/>
      <c r="Y172" s="152" t="s">
        <v>242</v>
      </c>
      <c r="Z172" s="242"/>
      <c r="AA172" s="106"/>
      <c r="AB172" s="106"/>
      <c r="AC172"/>
      <c r="AD172" s="106"/>
      <c r="AE172" s="106"/>
      <c r="AF172" s="106"/>
      <c r="AG172" s="106"/>
      <c r="AH172" s="106"/>
    </row>
    <row r="173" spans="1:34">
      <c r="A173" s="195" t="s">
        <v>98</v>
      </c>
      <c r="B173" s="1161">
        <v>10382.365</v>
      </c>
      <c r="C173" s="1161">
        <v>10554.510985315916</v>
      </c>
      <c r="D173" s="196">
        <v>10508.256746814872</v>
      </c>
      <c r="E173" s="196">
        <v>9974.3926900629413</v>
      </c>
      <c r="F173" s="196">
        <v>9676.7357563537662</v>
      </c>
      <c r="G173" s="196">
        <v>10168</v>
      </c>
      <c r="H173" s="196"/>
      <c r="I173" s="196"/>
      <c r="J173" s="196"/>
      <c r="K173" s="196"/>
      <c r="L173" s="196"/>
      <c r="M173" s="165"/>
      <c r="N173" s="173"/>
      <c r="O173" s="152" t="s">
        <v>98</v>
      </c>
      <c r="P173" s="241">
        <v>10475.959939025151</v>
      </c>
      <c r="Q173" s="196">
        <v>10005.315097811705</v>
      </c>
      <c r="R173" s="196"/>
      <c r="S173" s="165"/>
      <c r="T173" s="140"/>
      <c r="U173" s="152" t="s">
        <v>98</v>
      </c>
      <c r="V173" s="195">
        <v>10255.984573217051</v>
      </c>
      <c r="W173" s="165"/>
      <c r="X173" s="140"/>
      <c r="Y173" s="152" t="s">
        <v>98</v>
      </c>
      <c r="Z173" s="242"/>
      <c r="AA173" s="106"/>
      <c r="AB173" s="106"/>
      <c r="AC173" s="106"/>
      <c r="AD173" s="106"/>
      <c r="AE173" s="106"/>
      <c r="AF173" s="106"/>
      <c r="AG173" s="106"/>
      <c r="AH173" s="106"/>
    </row>
    <row r="174" spans="1:34" ht="13.5" thickBot="1">
      <c r="A174" s="198" t="s">
        <v>243</v>
      </c>
      <c r="B174" s="1163">
        <v>13188.183000000001</v>
      </c>
      <c r="C174" s="1163">
        <v>13234.41829236263</v>
      </c>
      <c r="D174" s="199">
        <v>12868.44290816252</v>
      </c>
      <c r="E174" s="199">
        <v>12394.03887979182</v>
      </c>
      <c r="F174" s="199">
        <v>12244.396919750789</v>
      </c>
      <c r="G174" s="199">
        <v>12579</v>
      </c>
      <c r="H174" s="199"/>
      <c r="I174" s="199"/>
      <c r="J174" s="199"/>
      <c r="K174" s="199"/>
      <c r="L174" s="199"/>
      <c r="M174" s="166"/>
      <c r="N174" s="173"/>
      <c r="O174" s="147" t="s">
        <v>243</v>
      </c>
      <c r="P174" s="243">
        <v>13107.808759409772</v>
      </c>
      <c r="Q174" s="199">
        <v>12496.585924531048</v>
      </c>
      <c r="R174" s="199"/>
      <c r="S174" s="166"/>
      <c r="T174" s="140"/>
      <c r="U174" s="147" t="s">
        <v>243</v>
      </c>
      <c r="V174" s="198">
        <v>12807.396698681192</v>
      </c>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11.534723401155603</v>
      </c>
      <c r="R338" s="321">
        <f t="shared" si="82"/>
        <v>0</v>
      </c>
      <c r="S338" s="321">
        <f t="shared" si="82"/>
        <v>0</v>
      </c>
      <c r="T338" s="260"/>
      <c r="U338" s="286" t="s">
        <v>239</v>
      </c>
      <c r="V338" s="320">
        <f t="shared" ref="V338:W344" si="83">(V168/1000)/1.02</f>
        <v>11.792244364685196</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11.190406410132059</v>
      </c>
      <c r="R339" s="321">
        <f t="shared" si="82"/>
        <v>0</v>
      </c>
      <c r="S339" s="321">
        <f t="shared" si="82"/>
        <v>0</v>
      </c>
      <c r="T339" s="260"/>
      <c r="U339" s="328" t="s">
        <v>244</v>
      </c>
      <c r="V339" s="320">
        <f t="shared" si="83"/>
        <v>11.629273522568642</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12.083495868625089</v>
      </c>
      <c r="R340" s="321">
        <f t="shared" si="82"/>
        <v>0</v>
      </c>
      <c r="S340" s="321">
        <f t="shared" si="82"/>
        <v>0</v>
      </c>
      <c r="T340" s="260"/>
      <c r="U340" s="335" t="s">
        <v>240</v>
      </c>
      <c r="V340" s="320">
        <f t="shared" si="83"/>
        <v>12.349361282209992</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11.965306635854319</v>
      </c>
      <c r="R341" s="321">
        <f t="shared" si="82"/>
        <v>0</v>
      </c>
      <c r="S341" s="321">
        <f t="shared" si="82"/>
        <v>0</v>
      </c>
      <c r="T341" s="260"/>
      <c r="U341" s="335" t="s">
        <v>241</v>
      </c>
      <c r="V341" s="320">
        <f t="shared" si="83"/>
        <v>12.20565695394767</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13.004901960784315</v>
      </c>
      <c r="H342" s="321">
        <f t="shared" si="80"/>
        <v>0</v>
      </c>
      <c r="I342" s="321">
        <f>I172/1000/1.02</f>
        <v>0</v>
      </c>
      <c r="J342" s="321"/>
      <c r="K342" s="321">
        <f t="shared" si="80"/>
        <v>0</v>
      </c>
      <c r="L342" s="321">
        <f t="shared" si="80"/>
        <v>0</v>
      </c>
      <c r="M342" s="322">
        <f t="shared" si="81"/>
        <v>0</v>
      </c>
      <c r="O342" s="334" t="s">
        <v>242</v>
      </c>
      <c r="P342" s="320">
        <f t="shared" si="82"/>
        <v>0</v>
      </c>
      <c r="Q342" s="321">
        <f t="shared" si="82"/>
        <v>12.493058229352346</v>
      </c>
      <c r="R342" s="321">
        <f t="shared" si="82"/>
        <v>0</v>
      </c>
      <c r="S342" s="321">
        <f t="shared" si="82"/>
        <v>0</v>
      </c>
      <c r="T342" s="260"/>
      <c r="U342" s="335" t="s">
        <v>242</v>
      </c>
      <c r="V342" s="320">
        <f t="shared" si="83"/>
        <v>11.898039215686273</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9.8091324488350047</v>
      </c>
      <c r="R343" s="321">
        <f t="shared" si="82"/>
        <v>0</v>
      </c>
      <c r="S343" s="321">
        <f t="shared" si="82"/>
        <v>0</v>
      </c>
      <c r="T343" s="260"/>
      <c r="U343" s="335" t="s">
        <v>98</v>
      </c>
      <c r="V343" s="320">
        <f t="shared" si="83"/>
        <v>10.054886836487304</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12.251554827971614</v>
      </c>
      <c r="R344" s="321">
        <f t="shared" si="82"/>
        <v>0</v>
      </c>
      <c r="S344" s="321">
        <f t="shared" si="82"/>
        <v>0</v>
      </c>
      <c r="T344" s="260"/>
      <c r="U344" s="342" t="s">
        <v>243</v>
      </c>
      <c r="V344" s="320">
        <f t="shared" si="83"/>
        <v>12.556271273216854</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Q318*0.518</f>
        <v>6.8635923848100955</v>
      </c>
      <c r="R482" s="366">
        <f>R318*0.518</f>
        <v>6.7250527077031075</v>
      </c>
      <c r="S482" s="366">
        <f>S318*0.518</f>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244</v>
      </c>
      <c r="P483" s="372">
        <f>P319*0.539</f>
        <v>7.1233843648775066</v>
      </c>
      <c r="Q483" s="372">
        <f>Q319*0.539</f>
        <v>7.2109807006816258</v>
      </c>
      <c r="R483" s="372">
        <f>R319*0.539</f>
        <v>7.074471543224357</v>
      </c>
      <c r="S483" s="372">
        <f>S319*0.539</f>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240</v>
      </c>
      <c r="P484" s="369">
        <f>P320*0.533</f>
        <v>7.4638140987456225</v>
      </c>
      <c r="Q484" s="369">
        <f t="shared" ref="Q484:S485" si="158">Q320*0.533</f>
        <v>7.4119634653662834</v>
      </c>
      <c r="R484" s="369">
        <f t="shared" si="158"/>
        <v>7.4004940677809676</v>
      </c>
      <c r="S484" s="369">
        <f t="shared" si="158"/>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241</v>
      </c>
      <c r="P485" s="369">
        <f>P321*0.533</f>
        <v>7.3929595195970617</v>
      </c>
      <c r="Q485" s="369">
        <f t="shared" si="158"/>
        <v>7.3649664475373742</v>
      </c>
      <c r="R485" s="369">
        <f t="shared" si="158"/>
        <v>7.3536500742343254</v>
      </c>
      <c r="S485" s="369">
        <f t="shared" si="158"/>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242</v>
      </c>
      <c r="P486" s="369">
        <f>P322*0.521</f>
        <v>5.9605311470588243</v>
      </c>
      <c r="Q486" s="369">
        <f>Q322*0.521</f>
        <v>7.1058423823529413</v>
      </c>
      <c r="R486" s="369">
        <f>R322*0.521</f>
        <v>5.2947295671682628</v>
      </c>
      <c r="S486" s="369">
        <f>S322*0.521</f>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98</v>
      </c>
      <c r="P487" s="369">
        <f>P323*0.487</f>
        <v>5.6597914805114611</v>
      </c>
      <c r="Q487" s="369">
        <f>Q323*0.487</f>
        <v>5.7303638639409451</v>
      </c>
      <c r="R487" s="369">
        <f>R323*0.487</f>
        <v>5.5171067540495864</v>
      </c>
      <c r="S487" s="369">
        <f>S323*0.487</f>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243</v>
      </c>
      <c r="P488" s="377">
        <f>P324*0.518</f>
        <v>6.8571488028799035</v>
      </c>
      <c r="Q488" s="377">
        <f>Q324*0.518</f>
        <v>6.8905082274033882</v>
      </c>
      <c r="R488" s="377">
        <f>R324*0.518</f>
        <v>6.815721069188247</v>
      </c>
      <c r="S488" s="377">
        <f>S324*0.518</f>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239</v>
      </c>
      <c r="P492" s="366">
        <f>P328*0.518</f>
        <v>6.3982648978943049</v>
      </c>
      <c r="Q492" s="366">
        <f>Q328*0.518</f>
        <v>6.2266890701763487</v>
      </c>
      <c r="R492" s="366">
        <f>R328*0.518</f>
        <v>5.8790049670245876</v>
      </c>
      <c r="S492" s="366">
        <f>S328*0.518</f>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244</v>
      </c>
      <c r="P493" s="372">
        <f>P329*0.539</f>
        <v>6.6502601970435338</v>
      </c>
      <c r="Q493" s="372">
        <f>Q329*0.539</f>
        <v>6.4672896157596007</v>
      </c>
      <c r="R493" s="372">
        <f>R329*0.539</f>
        <v>6.1082008265880576</v>
      </c>
      <c r="S493" s="372">
        <f>S329*0.539</f>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240</v>
      </c>
      <c r="P494" s="369">
        <f>P330*0.533</f>
        <v>6.9841151387994387</v>
      </c>
      <c r="Q494" s="369">
        <f t="shared" ref="Q494:S495" si="165">Q330*0.533</f>
        <v>6.6022963610264425</v>
      </c>
      <c r="R494" s="369">
        <f t="shared" si="165"/>
        <v>6.272281473509965</v>
      </c>
      <c r="S494" s="369">
        <f t="shared" si="165"/>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241</v>
      </c>
      <c r="P495" s="369">
        <f>P331*0.533</f>
        <v>6.8914794899571934</v>
      </c>
      <c r="Q495" s="369">
        <f t="shared" si="165"/>
        <v>6.4459247924675855</v>
      </c>
      <c r="R495" s="369">
        <f t="shared" si="165"/>
        <v>6.1103438349868204</v>
      </c>
      <c r="S495" s="369">
        <f t="shared" si="165"/>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242</v>
      </c>
      <c r="P496" s="369">
        <f>P332*0.521</f>
        <v>6.6729504441437486</v>
      </c>
      <c r="Q496" s="369">
        <f>Q332*0.521</f>
        <v>6.1678068966519417</v>
      </c>
      <c r="R496" s="369">
        <f>R332*0.521</f>
        <v>5.7462484183946954</v>
      </c>
      <c r="S496" s="369">
        <f>S332*0.521</f>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98</v>
      </c>
      <c r="P497" s="369">
        <f>P333*0.487</f>
        <v>5.0968040991455084</v>
      </c>
      <c r="Q497" s="369">
        <f>Q333*0.487</f>
        <v>5.1570898249999777</v>
      </c>
      <c r="R497" s="369">
        <f>R333*0.487</f>
        <v>4.8002426973340508</v>
      </c>
      <c r="S497" s="369">
        <f>S333*0.487</f>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243</v>
      </c>
      <c r="P498" s="377">
        <f>P334*0.518</f>
        <v>6.6780545955207726</v>
      </c>
      <c r="Q498" s="377">
        <f>Q334*0.518</f>
        <v>6.7012823042807854</v>
      </c>
      <c r="R498" s="377">
        <f>R334*0.518</f>
        <v>6.4260466054828047</v>
      </c>
      <c r="S498" s="377">
        <f>S334*0.518</f>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0</v>
      </c>
      <c r="I502" s="412">
        <f t="shared" si="169"/>
        <v>0</v>
      </c>
      <c r="J502" s="412">
        <f t="shared" si="169"/>
        <v>0</v>
      </c>
      <c r="K502" s="412">
        <f t="shared" si="169"/>
        <v>0</v>
      </c>
      <c r="L502" s="412">
        <f t="shared" si="169"/>
        <v>0</v>
      </c>
      <c r="M502" s="414">
        <f t="shared" si="169"/>
        <v>0</v>
      </c>
      <c r="N502" s="351"/>
      <c r="O502" s="393" t="s">
        <v>239</v>
      </c>
      <c r="P502" s="366">
        <f>P338*0.518</f>
        <v>6.2283121354624624</v>
      </c>
      <c r="Q502" s="366">
        <f>Q338*0.518</f>
        <v>5.9749867217986026</v>
      </c>
      <c r="R502" s="366">
        <f>R338*0.518</f>
        <v>0</v>
      </c>
      <c r="S502" s="366">
        <f>S338*0.518</f>
        <v>0</v>
      </c>
      <c r="T502" s="351"/>
      <c r="U502" s="393" t="s">
        <v>239</v>
      </c>
      <c r="V502" s="366">
        <f>V338*0.518</f>
        <v>6.1083825809069321</v>
      </c>
      <c r="W502" s="366">
        <f>W338*0.518</f>
        <v>0</v>
      </c>
      <c r="X502" s="351"/>
      <c r="Y502" s="393" t="s">
        <v>239</v>
      </c>
      <c r="Z502" s="366">
        <f>Z338*0.518</f>
        <v>0</v>
      </c>
    </row>
    <row r="503" spans="1:30">
      <c r="A503" s="405" t="s">
        <v>244</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0</v>
      </c>
      <c r="I503" s="416">
        <f t="shared" si="170"/>
        <v>0</v>
      </c>
      <c r="J503" s="416">
        <f t="shared" si="170"/>
        <v>0</v>
      </c>
      <c r="K503" s="416">
        <f t="shared" si="170"/>
        <v>0</v>
      </c>
      <c r="L503" s="416">
        <f t="shared" si="170"/>
        <v>0</v>
      </c>
      <c r="M503" s="416">
        <f t="shared" si="170"/>
        <v>0</v>
      </c>
      <c r="N503" s="351"/>
      <c r="O503" s="397" t="s">
        <v>244</v>
      </c>
      <c r="P503" s="372">
        <f>P339*0.539</f>
        <v>6.4629412932026344</v>
      </c>
      <c r="Q503" s="372">
        <f>Q339*0.539</f>
        <v>6.0316290550611802</v>
      </c>
      <c r="R503" s="372">
        <f>R339*0.539</f>
        <v>0</v>
      </c>
      <c r="S503" s="372">
        <f>S339*0.539</f>
        <v>0</v>
      </c>
      <c r="T503" s="351"/>
      <c r="U503" s="397" t="s">
        <v>244</v>
      </c>
      <c r="V503" s="372">
        <f>V339*0.539</f>
        <v>6.2681784286644984</v>
      </c>
      <c r="W503" s="372">
        <f>W339*0.539</f>
        <v>0</v>
      </c>
      <c r="X503" s="351"/>
      <c r="Y503" s="394" t="s">
        <v>244</v>
      </c>
      <c r="Z503" s="372">
        <f>Z339*0.539</f>
        <v>0</v>
      </c>
    </row>
    <row r="504" spans="1:30">
      <c r="A504" s="408" t="s">
        <v>240</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0</v>
      </c>
      <c r="I504" s="407">
        <f t="shared" si="171"/>
        <v>0</v>
      </c>
      <c r="J504" s="407">
        <f t="shared" si="171"/>
        <v>0</v>
      </c>
      <c r="K504" s="407">
        <f t="shared" si="171"/>
        <v>0</v>
      </c>
      <c r="L504" s="407">
        <f t="shared" si="171"/>
        <v>0</v>
      </c>
      <c r="M504" s="407">
        <f t="shared" si="171"/>
        <v>0</v>
      </c>
      <c r="N504" s="351"/>
      <c r="O504" s="368" t="s">
        <v>240</v>
      </c>
      <c r="P504" s="369">
        <f>P340*0.533</f>
        <v>6.7044633829794087</v>
      </c>
      <c r="Q504" s="369">
        <f t="shared" ref="Q504:S505" si="172">Q340*0.533</f>
        <v>6.4405032979771732</v>
      </c>
      <c r="R504" s="369">
        <f t="shared" si="172"/>
        <v>0</v>
      </c>
      <c r="S504" s="369">
        <f t="shared" si="172"/>
        <v>0</v>
      </c>
      <c r="T504" s="351"/>
      <c r="U504" s="368" t="s">
        <v>240</v>
      </c>
      <c r="V504" s="369">
        <f>V340*0.533</f>
        <v>6.5822095634179263</v>
      </c>
      <c r="W504" s="369">
        <f>W340*0.533</f>
        <v>0</v>
      </c>
      <c r="X504" s="351"/>
      <c r="Y504" s="368" t="s">
        <v>240</v>
      </c>
      <c r="Z504" s="369">
        <f>Z340*0.533</f>
        <v>0</v>
      </c>
    </row>
    <row r="505" spans="1:30">
      <c r="A505" s="408" t="s">
        <v>241</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0</v>
      </c>
      <c r="I505" s="407">
        <f t="shared" si="171"/>
        <v>0</v>
      </c>
      <c r="J505" s="407">
        <f t="shared" si="171"/>
        <v>0</v>
      </c>
      <c r="K505" s="407">
        <f t="shared" si="171"/>
        <v>0</v>
      </c>
      <c r="L505" s="407">
        <f t="shared" si="171"/>
        <v>0</v>
      </c>
      <c r="M505" s="407">
        <f t="shared" si="171"/>
        <v>0</v>
      </c>
      <c r="N505" s="351"/>
      <c r="O505" s="368" t="s">
        <v>241</v>
      </c>
      <c r="P505" s="369">
        <f>P341*0.533</f>
        <v>6.6319715726358419</v>
      </c>
      <c r="Q505" s="369">
        <f t="shared" si="172"/>
        <v>6.3775084369103521</v>
      </c>
      <c r="R505" s="369">
        <f t="shared" si="172"/>
        <v>0</v>
      </c>
      <c r="S505" s="369">
        <f t="shared" si="172"/>
        <v>0</v>
      </c>
      <c r="T505" s="351"/>
      <c r="U505" s="368" t="s">
        <v>241</v>
      </c>
      <c r="V505" s="369">
        <f>V341*0.533</f>
        <v>6.5056151564541089</v>
      </c>
      <c r="W505" s="369">
        <f>W341*0.533</f>
        <v>0</v>
      </c>
      <c r="X505" s="351"/>
      <c r="Y505" s="368" t="s">
        <v>241</v>
      </c>
      <c r="Z505" s="369">
        <f>Z341*0.533</f>
        <v>0</v>
      </c>
    </row>
    <row r="506" spans="1:30">
      <c r="A506" s="408" t="s">
        <v>242</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0</v>
      </c>
      <c r="I506" s="407">
        <f t="shared" si="173"/>
        <v>0</v>
      </c>
      <c r="J506" s="407">
        <f t="shared" si="173"/>
        <v>0</v>
      </c>
      <c r="K506" s="407">
        <f t="shared" si="173"/>
        <v>0</v>
      </c>
      <c r="L506" s="407">
        <f t="shared" si="173"/>
        <v>0</v>
      </c>
      <c r="M506" s="407">
        <f t="shared" si="173"/>
        <v>0</v>
      </c>
      <c r="N506" s="351"/>
      <c r="O506" s="368" t="s">
        <v>242</v>
      </c>
      <c r="P506" s="369">
        <f>P342*0.521</f>
        <v>0</v>
      </c>
      <c r="Q506" s="369">
        <f>Q342*0.521</f>
        <v>6.5088833374925725</v>
      </c>
      <c r="R506" s="369">
        <f>R342*0.521</f>
        <v>0</v>
      </c>
      <c r="S506" s="369">
        <f>S342*0.521</f>
        <v>0</v>
      </c>
      <c r="T506" s="351"/>
      <c r="U506" s="368" t="s">
        <v>242</v>
      </c>
      <c r="V506" s="369">
        <f>V342*0.521</f>
        <v>6.1988784313725489</v>
      </c>
      <c r="W506" s="369">
        <f>W342*0.521</f>
        <v>0</v>
      </c>
      <c r="X506" s="351"/>
      <c r="Y506" s="368" t="s">
        <v>242</v>
      </c>
      <c r="Z506" s="369">
        <f>Z342*0.521</f>
        <v>0</v>
      </c>
    </row>
    <row r="507" spans="1:30">
      <c r="A507" s="408" t="s">
        <v>98</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0</v>
      </c>
      <c r="I507" s="407">
        <f t="shared" si="174"/>
        <v>0</v>
      </c>
      <c r="J507" s="407">
        <f t="shared" si="174"/>
        <v>0</v>
      </c>
      <c r="K507" s="407">
        <f t="shared" si="174"/>
        <v>0</v>
      </c>
      <c r="L507" s="407">
        <f t="shared" si="174"/>
        <v>0</v>
      </c>
      <c r="M507" s="407">
        <f t="shared" si="174"/>
        <v>0</v>
      </c>
      <c r="N507" s="351"/>
      <c r="O507" s="368" t="s">
        <v>98</v>
      </c>
      <c r="P507" s="369">
        <f>P343*0.487</f>
        <v>5.0017573434365188</v>
      </c>
      <c r="Q507" s="369">
        <f>Q343*0.487</f>
        <v>4.7770475025826471</v>
      </c>
      <c r="R507" s="369">
        <f>R343*0.487</f>
        <v>0</v>
      </c>
      <c r="S507" s="369">
        <f>S343*0.487</f>
        <v>0</v>
      </c>
      <c r="T507" s="351"/>
      <c r="U507" s="368" t="s">
        <v>98</v>
      </c>
      <c r="V507" s="369">
        <f>V343*0.487</f>
        <v>4.8967298893693174</v>
      </c>
      <c r="W507" s="369">
        <f>W343*0.487</f>
        <v>0</v>
      </c>
      <c r="X507" s="351"/>
      <c r="Y507" s="368" t="s">
        <v>98</v>
      </c>
      <c r="Z507" s="369">
        <f>Z343*0.487</f>
        <v>0</v>
      </c>
    </row>
    <row r="508" spans="1:30" ht="13.5" thickBot="1">
      <c r="A508" s="409" t="s">
        <v>243</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0</v>
      </c>
      <c r="I508" s="419">
        <f t="shared" si="175"/>
        <v>0</v>
      </c>
      <c r="J508" s="419">
        <f t="shared" si="175"/>
        <v>0</v>
      </c>
      <c r="K508" s="419">
        <f t="shared" si="175"/>
        <v>0</v>
      </c>
      <c r="L508" s="419">
        <f t="shared" si="175"/>
        <v>0</v>
      </c>
      <c r="M508" s="419">
        <f t="shared" si="175"/>
        <v>0</v>
      </c>
      <c r="N508" s="351"/>
      <c r="O508" s="376" t="s">
        <v>243</v>
      </c>
      <c r="P508" s="377">
        <f>P344*0.518</f>
        <v>6.6567107229159435</v>
      </c>
      <c r="Q508" s="377">
        <f>Q344*0.518</f>
        <v>6.3463054008892961</v>
      </c>
      <c r="R508" s="377">
        <f>R344*0.518</f>
        <v>0</v>
      </c>
      <c r="S508" s="377">
        <f>S344*0.518</f>
        <v>0</v>
      </c>
      <c r="T508" s="351"/>
      <c r="U508" s="376" t="s">
        <v>243</v>
      </c>
      <c r="V508" s="377">
        <f>V344*0.518</f>
        <v>6.5041485195263311</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K12"/>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23" t="s">
        <v>88</v>
      </c>
      <c r="B1" s="1323"/>
      <c r="C1" s="1323"/>
      <c r="D1" s="1323"/>
      <c r="E1" s="1323"/>
      <c r="F1" s="1323"/>
      <c r="G1" s="1323"/>
      <c r="H1" s="1323"/>
      <c r="I1" s="1323"/>
      <c r="J1" s="1323"/>
      <c r="K1" s="1323"/>
      <c r="L1" s="135"/>
    </row>
    <row r="2" spans="1:12" s="106" customFormat="1" ht="27" thickBot="1">
      <c r="A2" s="1033"/>
      <c r="B2" s="1034"/>
      <c r="C2" s="1035"/>
      <c r="D2" s="1035"/>
      <c r="E2" s="1036" t="s">
        <v>8</v>
      </c>
      <c r="F2" s="1035"/>
      <c r="G2" s="1035"/>
      <c r="H2" s="1035"/>
      <c r="I2" s="1035"/>
      <c r="J2" s="1035"/>
      <c r="K2" s="1037"/>
      <c r="L2" s="5"/>
    </row>
    <row r="3" spans="1:12" s="106" customFormat="1" ht="39" customHeight="1" thickBot="1">
      <c r="A3" s="764"/>
      <c r="B3" s="1329" t="s">
        <v>99</v>
      </c>
      <c r="C3" s="1330"/>
      <c r="D3" s="1330"/>
      <c r="E3" s="1330"/>
      <c r="F3" s="1331"/>
      <c r="G3" s="1325" t="s">
        <v>71</v>
      </c>
      <c r="H3" s="1326"/>
      <c r="I3" s="1332" t="s">
        <v>313</v>
      </c>
      <c r="J3" s="1327" t="s">
        <v>72</v>
      </c>
      <c r="K3" s="1328"/>
      <c r="L3" s="5"/>
    </row>
    <row r="4" spans="1:12" s="106" customFormat="1" ht="31.5">
      <c r="A4" s="765" t="s">
        <v>73</v>
      </c>
      <c r="B4" s="1030" t="s">
        <v>74</v>
      </c>
      <c r="C4" s="131" t="s">
        <v>75</v>
      </c>
      <c r="D4" s="131" t="s">
        <v>76</v>
      </c>
      <c r="E4" s="629" t="s">
        <v>69</v>
      </c>
      <c r="F4" s="630" t="s">
        <v>77</v>
      </c>
      <c r="G4" s="1029" t="s">
        <v>78</v>
      </c>
      <c r="H4" s="632" t="s">
        <v>91</v>
      </c>
      <c r="I4" s="1333"/>
      <c r="J4" s="107" t="s">
        <v>70</v>
      </c>
      <c r="K4" s="631" t="s">
        <v>81</v>
      </c>
      <c r="L4" s="5"/>
    </row>
    <row r="5" spans="1:12" s="106" customFormat="1" ht="21" customHeight="1" thickBot="1">
      <c r="A5" s="766"/>
      <c r="B5" s="1121" t="s">
        <v>481</v>
      </c>
      <c r="C5" s="1122" t="s">
        <v>481</v>
      </c>
      <c r="D5" s="1122" t="s">
        <v>481</v>
      </c>
      <c r="E5" s="982" t="s">
        <v>126</v>
      </c>
      <c r="F5" s="983" t="s">
        <v>79</v>
      </c>
      <c r="G5" s="1123" t="s">
        <v>481</v>
      </c>
      <c r="H5" s="763" t="s">
        <v>90</v>
      </c>
      <c r="I5" s="847"/>
      <c r="J5" s="1122" t="s">
        <v>481</v>
      </c>
      <c r="K5" s="969" t="s">
        <v>80</v>
      </c>
      <c r="L5" s="5"/>
    </row>
    <row r="6" spans="1:12" s="106" customFormat="1" ht="28.5" customHeight="1" thickBot="1">
      <c r="A6" s="64" t="s">
        <v>22</v>
      </c>
      <c r="B6" s="746">
        <v>5.985286344683951</v>
      </c>
      <c r="C6" s="747">
        <v>11554.60684301921</v>
      </c>
      <c r="D6" s="747">
        <v>11785.698979879595</v>
      </c>
      <c r="E6" s="976">
        <v>-0.26520944063135993</v>
      </c>
      <c r="F6" s="984">
        <v>5.0471442025874227</v>
      </c>
      <c r="G6" s="748">
        <v>318.01539866098597</v>
      </c>
      <c r="H6" s="976">
        <v>-0.61695618827481136</v>
      </c>
      <c r="I6" s="748">
        <v>-6.1094082809496593</v>
      </c>
      <c r="J6" s="749">
        <v>100</v>
      </c>
      <c r="K6" s="970" t="s">
        <v>23</v>
      </c>
    </row>
    <row r="7" spans="1:12" s="106" customFormat="1" ht="25.5" customHeight="1">
      <c r="A7" s="835" t="s">
        <v>103</v>
      </c>
      <c r="B7" s="910">
        <v>6.4508051047160579</v>
      </c>
      <c r="C7" s="911">
        <v>11968.098524519588</v>
      </c>
      <c r="D7" s="911">
        <v>12207.46049500998</v>
      </c>
      <c r="E7" s="985">
        <v>4.5554866683511195</v>
      </c>
      <c r="F7" s="986">
        <v>14.352645213550751</v>
      </c>
      <c r="G7" s="750">
        <v>250.47499999999999</v>
      </c>
      <c r="H7" s="977">
        <v>-6.2689232862731856</v>
      </c>
      <c r="I7" s="751">
        <v>-9.0909090909090917</v>
      </c>
      <c r="J7" s="751">
        <v>0.11066231394898467</v>
      </c>
      <c r="K7" s="971">
        <v>-3.6293375653797116E-3</v>
      </c>
    </row>
    <row r="8" spans="1:12" s="106" customFormat="1" ht="24" customHeight="1">
      <c r="A8" s="836" t="s">
        <v>104</v>
      </c>
      <c r="B8" s="912">
        <v>6.4494844306627579</v>
      </c>
      <c r="C8" s="752">
        <v>12100.34602375752</v>
      </c>
      <c r="D8" s="752">
        <v>12342.352944232671</v>
      </c>
      <c r="E8" s="987">
        <v>0.52114583880827769</v>
      </c>
      <c r="F8" s="753">
        <v>7.423071668992133</v>
      </c>
      <c r="G8" s="754">
        <v>354.06545168892382</v>
      </c>
      <c r="H8" s="978">
        <v>0.35769374653306896</v>
      </c>
      <c r="I8" s="755">
        <v>-13.424918389553863</v>
      </c>
      <c r="J8" s="755">
        <v>35.218281414264375</v>
      </c>
      <c r="K8" s="972">
        <v>-2.9759104918086692</v>
      </c>
    </row>
    <row r="9" spans="1:12" s="106" customFormat="1" ht="24" customHeight="1">
      <c r="A9" s="836" t="s">
        <v>105</v>
      </c>
      <c r="B9" s="912">
        <v>6.3535503444000669</v>
      </c>
      <c r="C9" s="752">
        <v>11920.357118949469</v>
      </c>
      <c r="D9" s="752">
        <v>12158.764261328459</v>
      </c>
      <c r="E9" s="987">
        <v>0.73382106521691282</v>
      </c>
      <c r="F9" s="753">
        <v>9.6070943914183644</v>
      </c>
      <c r="G9" s="756">
        <v>388.32954380883427</v>
      </c>
      <c r="H9" s="979">
        <v>-0.32585462153104522</v>
      </c>
      <c r="I9" s="757">
        <v>-8.3001328021248337</v>
      </c>
      <c r="J9" s="757">
        <v>7.6412327781773914</v>
      </c>
      <c r="K9" s="973">
        <v>-0.18255027548773484</v>
      </c>
    </row>
    <row r="10" spans="1:12" s="106" customFormat="1" ht="24" customHeight="1">
      <c r="A10" s="836" t="s">
        <v>106</v>
      </c>
      <c r="B10" s="1031" t="s">
        <v>100</v>
      </c>
      <c r="C10" s="823" t="s">
        <v>100</v>
      </c>
      <c r="D10" s="823" t="s">
        <v>100</v>
      </c>
      <c r="E10" s="980" t="s">
        <v>100</v>
      </c>
      <c r="F10" s="1032" t="s">
        <v>100</v>
      </c>
      <c r="G10" s="909" t="s">
        <v>100</v>
      </c>
      <c r="H10" s="980" t="s">
        <v>100</v>
      </c>
      <c r="I10" s="758" t="s">
        <v>100</v>
      </c>
      <c r="J10" s="816" t="s">
        <v>100</v>
      </c>
      <c r="K10" s="974" t="s">
        <v>100</v>
      </c>
    </row>
    <row r="11" spans="1:12" s="106" customFormat="1" ht="24" customHeight="1">
      <c r="A11" s="836" t="s">
        <v>98</v>
      </c>
      <c r="B11" s="912">
        <v>4.8859403059071242</v>
      </c>
      <c r="C11" s="752">
        <v>10032.73163430621</v>
      </c>
      <c r="D11" s="752">
        <v>10233.386266992335</v>
      </c>
      <c r="E11" s="987">
        <v>-0.22290501410353697</v>
      </c>
      <c r="F11" s="753">
        <v>2.9653825595800076</v>
      </c>
      <c r="G11" s="756">
        <v>281.55432819968132</v>
      </c>
      <c r="H11" s="979">
        <v>-0.3302273428880938</v>
      </c>
      <c r="I11" s="757">
        <v>1.728795245813074</v>
      </c>
      <c r="J11" s="757">
        <v>31.25657057489072</v>
      </c>
      <c r="K11" s="973">
        <v>2.4083187176513832</v>
      </c>
    </row>
    <row r="12" spans="1:12" s="106" customFormat="1" ht="24" customHeight="1" thickBot="1">
      <c r="A12" s="837" t="s">
        <v>107</v>
      </c>
      <c r="B12" s="913">
        <v>6.3627827447569114</v>
      </c>
      <c r="C12" s="759">
        <v>12283.36437211759</v>
      </c>
      <c r="D12" s="759">
        <v>12529.031659559942</v>
      </c>
      <c r="E12" s="988">
        <v>-0.58702495611211802</v>
      </c>
      <c r="F12" s="760">
        <v>1.4712554383587035</v>
      </c>
      <c r="G12" s="761">
        <v>292.41577930442247</v>
      </c>
      <c r="H12" s="981">
        <v>0.27573966754805651</v>
      </c>
      <c r="I12" s="762">
        <v>-3.2807308970099669</v>
      </c>
      <c r="J12" s="762">
        <v>25.77325291871853</v>
      </c>
      <c r="K12" s="975">
        <v>0.75377138721039927</v>
      </c>
    </row>
    <row r="13" spans="1:12" s="106" customFormat="1" ht="15">
      <c r="A13" s="907"/>
      <c r="B13" s="908"/>
    </row>
    <row r="14" spans="1:12" s="106" customFormat="1" ht="46.5" customHeight="1">
      <c r="A14" s="1324" t="s">
        <v>424</v>
      </c>
      <c r="B14" s="1324"/>
      <c r="C14" s="1324"/>
      <c r="D14" s="1324"/>
      <c r="E14" s="1324"/>
      <c r="F14" s="1324"/>
      <c r="G14" s="1324"/>
      <c r="H14" s="1324"/>
      <c r="I14" s="1324"/>
      <c r="J14" s="1324"/>
      <c r="K14" s="1324"/>
    </row>
    <row r="15" spans="1:12" s="106" customFormat="1" ht="33.75" customHeight="1">
      <c r="A15" s="1324" t="s">
        <v>338</v>
      </c>
      <c r="B15" s="1324"/>
      <c r="C15" s="1324"/>
      <c r="D15" s="1324"/>
      <c r="E15" s="1324"/>
      <c r="F15" s="1324"/>
      <c r="G15" s="1324"/>
      <c r="H15" s="1324"/>
      <c r="I15" s="1324"/>
      <c r="J15" s="1324"/>
      <c r="K15" s="1324"/>
    </row>
    <row r="16" spans="1:12" s="106" customFormat="1">
      <c r="A16" s="1324" t="s">
        <v>169</v>
      </c>
      <c r="B16" s="1324"/>
      <c r="C16" s="1324"/>
      <c r="D16" s="1324"/>
      <c r="E16" s="1324"/>
      <c r="F16" s="1324"/>
      <c r="G16" s="1324"/>
      <c r="H16" s="1324"/>
      <c r="I16" s="1324"/>
      <c r="J16" s="1324"/>
      <c r="K16" s="1324"/>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S19" sqref="S1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08" t="s">
        <v>428</v>
      </c>
      <c r="B4" s="1508"/>
      <c r="C4" s="1508"/>
      <c r="D4" s="1508"/>
      <c r="E4" s="1508"/>
      <c r="F4" s="1508"/>
      <c r="G4" s="1508"/>
      <c r="H4" s="1508"/>
      <c r="I4" s="1508"/>
      <c r="J4" s="1508"/>
      <c r="K4" s="1508"/>
      <c r="L4" s="1508"/>
      <c r="M4" s="1508"/>
      <c r="N4" s="1508"/>
    </row>
    <row r="6" spans="1:14" ht="16.5" thickBot="1">
      <c r="C6" s="1048"/>
      <c r="E6" s="1049"/>
      <c r="F6" s="1050"/>
    </row>
    <row r="7" spans="1:14" ht="15.75" thickBot="1">
      <c r="A7" s="1051" t="s">
        <v>356</v>
      </c>
      <c r="B7" s="1052" t="s">
        <v>357</v>
      </c>
      <c r="C7" s="1053" t="s">
        <v>358</v>
      </c>
      <c r="D7" s="1053" t="s">
        <v>359</v>
      </c>
      <c r="E7" s="1053" t="s">
        <v>360</v>
      </c>
      <c r="F7" s="1053" t="s">
        <v>361</v>
      </c>
      <c r="G7" s="1053" t="s">
        <v>362</v>
      </c>
      <c r="H7" s="1053" t="s">
        <v>363</v>
      </c>
      <c r="I7" s="1053" t="s">
        <v>364</v>
      </c>
      <c r="J7" s="1053" t="s">
        <v>365</v>
      </c>
      <c r="K7" s="1053" t="s">
        <v>366</v>
      </c>
      <c r="L7" s="1053" t="s">
        <v>367</v>
      </c>
      <c r="M7" s="1054" t="s">
        <v>368</v>
      </c>
    </row>
    <row r="8" spans="1:14" ht="15.75">
      <c r="A8" s="1055" t="s">
        <v>369</v>
      </c>
      <c r="B8" s="1056"/>
      <c r="C8" s="1056"/>
      <c r="D8" s="1056"/>
      <c r="E8" s="1056"/>
      <c r="F8" s="1056"/>
      <c r="G8" s="1056"/>
      <c r="H8" s="1056"/>
      <c r="I8" s="1056"/>
      <c r="J8" s="1056"/>
      <c r="K8" s="1056"/>
      <c r="L8" s="1056"/>
      <c r="M8" s="1057"/>
    </row>
    <row r="9" spans="1:14" ht="15.75">
      <c r="A9" s="1058" t="s">
        <v>370</v>
      </c>
      <c r="B9" s="1146">
        <v>10065.14920330695</v>
      </c>
      <c r="C9" s="1147">
        <v>10080.396827870052</v>
      </c>
      <c r="D9" s="1147">
        <v>10168.392423032492</v>
      </c>
      <c r="E9" s="1147">
        <v>10383.660897394942</v>
      </c>
      <c r="F9" s="1147">
        <v>10601.02602540495</v>
      </c>
      <c r="G9" s="1147">
        <v>10681.538024962125</v>
      </c>
      <c r="H9" s="1147">
        <v>10293.315596828763</v>
      </c>
      <c r="I9" s="1147">
        <v>10595.183348072431</v>
      </c>
      <c r="J9" s="1147">
        <v>10984.585741483217</v>
      </c>
      <c r="K9" s="1147">
        <v>10966.946248088372</v>
      </c>
      <c r="L9" s="1147">
        <v>11097.939953548594</v>
      </c>
      <c r="M9" s="1148">
        <v>11146.365363995808</v>
      </c>
    </row>
    <row r="10" spans="1:14" ht="15.75">
      <c r="A10" s="1058" t="s">
        <v>371</v>
      </c>
      <c r="B10" s="1149">
        <v>11132.805994345952</v>
      </c>
      <c r="C10" s="1150">
        <v>11233.336791819034</v>
      </c>
      <c r="D10" s="1150">
        <v>11549.323679081062</v>
      </c>
      <c r="E10" s="1150">
        <v>11779.076383839585</v>
      </c>
      <c r="F10" s="1150">
        <v>11597.36140191531</v>
      </c>
      <c r="G10" s="1150">
        <v>11706.808799822491</v>
      </c>
      <c r="H10" s="1150">
        <v>11199.573228816986</v>
      </c>
      <c r="I10" s="1150">
        <v>11073.620546924885</v>
      </c>
      <c r="J10" s="1150">
        <v>10919.998910676999</v>
      </c>
      <c r="K10" s="1150">
        <v>11083.771594849599</v>
      </c>
      <c r="L10" s="1150">
        <v>10697.446356089269</v>
      </c>
      <c r="M10" s="1151">
        <v>10922.845842494447</v>
      </c>
    </row>
    <row r="11" spans="1:14" ht="15.75">
      <c r="A11" s="1108" t="s">
        <v>372</v>
      </c>
      <c r="B11" s="1152">
        <v>10779.101139240223</v>
      </c>
      <c r="C11" s="1153">
        <v>10525.243839466166</v>
      </c>
      <c r="D11" s="1153">
        <v>10838.862022210526</v>
      </c>
      <c r="E11" s="1153">
        <v>10900.833594134192</v>
      </c>
      <c r="F11" s="1153">
        <v>10972.865021548203</v>
      </c>
      <c r="G11" s="1153">
        <v>10778.598012388826</v>
      </c>
      <c r="H11" s="1153">
        <v>10178.357608292003</v>
      </c>
      <c r="I11" s="1153">
        <v>10258.950000000001</v>
      </c>
      <c r="J11" s="1153">
        <v>10307.35</v>
      </c>
      <c r="K11" s="1153">
        <v>10339.77</v>
      </c>
      <c r="L11" s="1153">
        <v>10345.82</v>
      </c>
      <c r="M11" s="1154">
        <v>10371.826999999999</v>
      </c>
    </row>
    <row r="12" spans="1:14" ht="16.5" thickBot="1">
      <c r="A12" s="1059">
        <v>2020</v>
      </c>
      <c r="B12" s="1155">
        <v>10388.681</v>
      </c>
      <c r="C12" s="1156">
        <v>10670.97</v>
      </c>
      <c r="D12" s="1156">
        <v>10665.460999999999</v>
      </c>
      <c r="E12" s="1156">
        <v>9957.9719999999998</v>
      </c>
      <c r="F12" s="1156">
        <v>9862.2099999999991</v>
      </c>
      <c r="G12" s="1156">
        <v>10291.19</v>
      </c>
      <c r="H12" s="1156"/>
      <c r="I12" s="1156"/>
      <c r="J12" s="1157"/>
      <c r="K12" s="1156"/>
      <c r="L12" s="1156"/>
      <c r="M12" s="1158"/>
    </row>
    <row r="13" spans="1:14" ht="15.75">
      <c r="A13" s="1055" t="s">
        <v>373</v>
      </c>
      <c r="B13" s="1056"/>
      <c r="C13" s="1056"/>
      <c r="D13" s="1056"/>
      <c r="E13" s="1056"/>
      <c r="F13" s="1056"/>
      <c r="G13" s="1056"/>
      <c r="H13" s="1056"/>
      <c r="I13" s="1056"/>
      <c r="J13" s="1056"/>
      <c r="K13" s="1056"/>
      <c r="L13" s="1056"/>
      <c r="M13" s="1057"/>
    </row>
    <row r="14" spans="1:14" ht="15.75">
      <c r="A14" s="1058" t="s">
        <v>370</v>
      </c>
      <c r="B14" s="1146">
        <v>13077.710337994744</v>
      </c>
      <c r="C14" s="1147">
        <v>12903.073525758837</v>
      </c>
      <c r="D14" s="1147">
        <v>12698.931145933877</v>
      </c>
      <c r="E14" s="1147">
        <v>12657.588856436963</v>
      </c>
      <c r="F14" s="1147">
        <v>12717.112689021023</v>
      </c>
      <c r="G14" s="1147">
        <v>12734.575070390658</v>
      </c>
      <c r="H14" s="1147">
        <v>12584.73701594032</v>
      </c>
      <c r="I14" s="1147">
        <v>12999.206672696655</v>
      </c>
      <c r="J14" s="1147">
        <v>13326.129323653522</v>
      </c>
      <c r="K14" s="1147">
        <v>13558.078274143218</v>
      </c>
      <c r="L14" s="1147">
        <v>13767.296305638371</v>
      </c>
      <c r="M14" s="1148">
        <v>13967.765524559227</v>
      </c>
    </row>
    <row r="15" spans="1:14" ht="15.75">
      <c r="A15" s="1058" t="s">
        <v>371</v>
      </c>
      <c r="B15" s="1149">
        <v>13863.291293383541</v>
      </c>
      <c r="C15" s="1150">
        <v>13743.276622380532</v>
      </c>
      <c r="D15" s="1150">
        <v>13723.137993721932</v>
      </c>
      <c r="E15" s="1150">
        <v>13676.483392698095</v>
      </c>
      <c r="F15" s="1150">
        <v>13897.183799781353</v>
      </c>
      <c r="G15" s="1150">
        <v>13819.293352302531</v>
      </c>
      <c r="H15" s="1150">
        <v>13646.185847959312</v>
      </c>
      <c r="I15" s="1150">
        <v>13665.272297680553</v>
      </c>
      <c r="J15" s="1150">
        <v>13574.108658165709</v>
      </c>
      <c r="K15" s="1150">
        <v>13788.120289112323</v>
      </c>
      <c r="L15" s="1150">
        <v>13662.087019707555</v>
      </c>
      <c r="M15" s="1151">
        <v>13626.144742652335</v>
      </c>
    </row>
    <row r="16" spans="1:14" ht="15.75">
      <c r="A16" s="1108" t="s">
        <v>372</v>
      </c>
      <c r="B16" s="1152">
        <v>13645.090499529209</v>
      </c>
      <c r="C16" s="1153">
        <v>13282.733991297373</v>
      </c>
      <c r="D16" s="1153">
        <v>13143.170864206666</v>
      </c>
      <c r="E16" s="1153">
        <v>12928.022364758031</v>
      </c>
      <c r="F16" s="1153">
        <v>12944.684877391548</v>
      </c>
      <c r="G16" s="1153">
        <v>12448.358236205486</v>
      </c>
      <c r="H16" s="1153">
        <v>12124.260986050436</v>
      </c>
      <c r="I16" s="1153">
        <v>12505.99</v>
      </c>
      <c r="J16" s="1153">
        <v>12412.7</v>
      </c>
      <c r="K16" s="1153">
        <v>12447.57</v>
      </c>
      <c r="L16" s="1153">
        <v>12852.25</v>
      </c>
      <c r="M16" s="1154">
        <v>12965.558000000001</v>
      </c>
    </row>
    <row r="17" spans="1:14" ht="16.5" thickBot="1">
      <c r="A17" s="1059">
        <v>2020</v>
      </c>
      <c r="B17" s="1155">
        <v>12890.187</v>
      </c>
      <c r="C17" s="1156">
        <v>12798.79</v>
      </c>
      <c r="D17" s="1156">
        <v>12923.992</v>
      </c>
      <c r="E17" s="1156">
        <v>12783.698</v>
      </c>
      <c r="F17" s="1156">
        <v>12556.07</v>
      </c>
      <c r="G17" s="1156">
        <v>12505.63</v>
      </c>
      <c r="H17" s="1156"/>
      <c r="I17" s="1156"/>
      <c r="J17" s="1157"/>
      <c r="K17" s="1156"/>
      <c r="L17" s="1156"/>
      <c r="M17" s="1158"/>
    </row>
    <row r="20" spans="1:14" ht="15.75">
      <c r="A20" s="1508" t="s">
        <v>429</v>
      </c>
      <c r="B20" s="1508"/>
      <c r="C20" s="1508"/>
      <c r="D20" s="1508"/>
      <c r="E20" s="1508"/>
      <c r="F20" s="1508"/>
      <c r="G20" s="1508"/>
      <c r="H20" s="1508"/>
      <c r="I20" s="1508"/>
      <c r="J20" s="1508"/>
      <c r="K20" s="1508"/>
      <c r="L20" s="1508"/>
      <c r="M20" s="1508"/>
      <c r="N20" s="1508"/>
    </row>
    <row r="21" spans="1:14" ht="13.5" thickBot="1"/>
    <row r="22" spans="1:14" ht="15.75" thickBot="1">
      <c r="A22" s="1051" t="s">
        <v>356</v>
      </c>
      <c r="B22" s="1052" t="s">
        <v>357</v>
      </c>
      <c r="C22" s="1053" t="s">
        <v>358</v>
      </c>
      <c r="D22" s="1053" t="s">
        <v>359</v>
      </c>
      <c r="E22" s="1053" t="s">
        <v>360</v>
      </c>
      <c r="F22" s="1053" t="s">
        <v>361</v>
      </c>
      <c r="G22" s="1053" t="s">
        <v>362</v>
      </c>
      <c r="H22" s="1053" t="s">
        <v>363</v>
      </c>
      <c r="I22" s="1053" t="s">
        <v>364</v>
      </c>
      <c r="J22" s="1053" t="s">
        <v>365</v>
      </c>
      <c r="K22" s="1053" t="s">
        <v>366</v>
      </c>
      <c r="L22" s="1053" t="s">
        <v>367</v>
      </c>
      <c r="M22" s="1054" t="s">
        <v>368</v>
      </c>
    </row>
    <row r="23" spans="1:14" ht="16.5" thickBot="1">
      <c r="A23" s="1062" t="s">
        <v>374</v>
      </c>
      <c r="B23" s="1063"/>
      <c r="C23" s="1063"/>
      <c r="D23" s="1063"/>
      <c r="E23" s="1063"/>
      <c r="F23" s="1063"/>
      <c r="G23" s="1063"/>
      <c r="H23" s="1063"/>
      <c r="I23" s="1063"/>
      <c r="J23" s="1063"/>
      <c r="K23" s="1063"/>
      <c r="L23" s="1063"/>
      <c r="M23" s="1064"/>
    </row>
    <row r="24" spans="1:14" ht="15.75">
      <c r="A24" s="1061" t="s">
        <v>370</v>
      </c>
      <c r="B24" s="1146">
        <v>27851.705456255884</v>
      </c>
      <c r="C24" s="1147">
        <v>27123.64730249999</v>
      </c>
      <c r="D24" s="1147">
        <v>26582.674622279141</v>
      </c>
      <c r="E24" s="1147">
        <v>27784.630848493467</v>
      </c>
      <c r="F24" s="1147">
        <v>29598.213320045077</v>
      </c>
      <c r="G24" s="1147">
        <v>28787.621133339711</v>
      </c>
      <c r="H24" s="1147">
        <v>29300.536472176766</v>
      </c>
      <c r="I24" s="1147">
        <v>30504.441266437731</v>
      </c>
      <c r="J24" s="1147">
        <v>30498.821648031102</v>
      </c>
      <c r="K24" s="1147">
        <v>28648.548081830173</v>
      </c>
      <c r="L24" s="1147">
        <v>27467.131642772347</v>
      </c>
      <c r="M24" s="1148">
        <v>27778.199839529283</v>
      </c>
    </row>
    <row r="25" spans="1:14" ht="15.75">
      <c r="A25" s="1058" t="s">
        <v>371</v>
      </c>
      <c r="B25" s="1149">
        <v>25833.94075375775</v>
      </c>
      <c r="C25" s="1150">
        <v>25340.374581887783</v>
      </c>
      <c r="D25" s="1150">
        <v>26641.953903275295</v>
      </c>
      <c r="E25" s="1150">
        <v>26658.495362448899</v>
      </c>
      <c r="F25" s="1150">
        <v>28853.883794903919</v>
      </c>
      <c r="G25" s="1150">
        <v>29543.034993483714</v>
      </c>
      <c r="H25" s="1150">
        <v>28801.681986809574</v>
      </c>
      <c r="I25" s="1150">
        <v>28392.787205244891</v>
      </c>
      <c r="J25" s="1150">
        <v>28466.022011387158</v>
      </c>
      <c r="K25" s="1150">
        <v>27616.704977122507</v>
      </c>
      <c r="L25" s="1150">
        <v>26839.808929233062</v>
      </c>
      <c r="M25" s="1151">
        <v>27141.214844955597</v>
      </c>
    </row>
    <row r="26" spans="1:14" ht="15.75">
      <c r="A26" s="1108" t="s">
        <v>372</v>
      </c>
      <c r="B26" s="1152">
        <v>25776.336953005964</v>
      </c>
      <c r="C26" s="1153">
        <v>23649.071175292673</v>
      </c>
      <c r="D26" s="1153">
        <v>24244.69587026758</v>
      </c>
      <c r="E26" s="1153">
        <v>25502.655897270379</v>
      </c>
      <c r="F26" s="1153">
        <v>25923.582065295945</v>
      </c>
      <c r="G26" s="1153">
        <v>27055.720758505297</v>
      </c>
      <c r="H26" s="1153">
        <v>29655.713761194031</v>
      </c>
      <c r="I26" s="1153">
        <v>30642.32</v>
      </c>
      <c r="J26" s="1153">
        <v>30399.279999999999</v>
      </c>
      <c r="K26" s="1153">
        <v>31237.96</v>
      </c>
      <c r="L26" s="1153">
        <v>24570.28</v>
      </c>
      <c r="M26" s="1154">
        <v>24086.651999999998</v>
      </c>
    </row>
    <row r="27" spans="1:14" ht="16.5" thickBot="1">
      <c r="A27" s="1059">
        <v>2020</v>
      </c>
      <c r="B27" s="1155">
        <v>24209.279999999999</v>
      </c>
      <c r="C27" s="1156">
        <v>23642.53</v>
      </c>
      <c r="D27" s="1156">
        <v>20911.437000000002</v>
      </c>
      <c r="E27" s="1156">
        <v>17388.701000000001</v>
      </c>
      <c r="F27" s="1156">
        <v>18760.21</v>
      </c>
      <c r="G27" s="1156">
        <v>26428.68</v>
      </c>
      <c r="H27" s="1156"/>
      <c r="I27" s="1156"/>
      <c r="J27" s="1157"/>
      <c r="K27" s="1156"/>
      <c r="L27" s="1156"/>
      <c r="M27" s="1158"/>
    </row>
    <row r="28" spans="1:14" ht="15.75">
      <c r="A28" s="1055" t="s">
        <v>377</v>
      </c>
      <c r="B28" s="1056"/>
      <c r="C28" s="1056"/>
      <c r="D28" s="1056"/>
      <c r="E28" s="1056"/>
      <c r="F28" s="1056"/>
      <c r="G28" s="1056"/>
      <c r="H28" s="1056"/>
      <c r="I28" s="1056"/>
      <c r="J28" s="1056"/>
      <c r="K28" s="1056"/>
      <c r="L28" s="1056"/>
      <c r="M28" s="1057"/>
    </row>
    <row r="29" spans="1:14" ht="15.75">
      <c r="A29" s="1058" t="s">
        <v>370</v>
      </c>
      <c r="B29" s="1146">
        <v>21663.966949699432</v>
      </c>
      <c r="C29" s="1147">
        <v>21525.397673001702</v>
      </c>
      <c r="D29" s="1147">
        <v>21115.733438107225</v>
      </c>
      <c r="E29" s="1147">
        <v>21302.128362253105</v>
      </c>
      <c r="F29" s="1147">
        <v>21200.291742224468</v>
      </c>
      <c r="G29" s="1147">
        <v>20822.118697379927</v>
      </c>
      <c r="H29" s="1147">
        <v>20206.889065246851</v>
      </c>
      <c r="I29" s="1147">
        <v>20948.119652057965</v>
      </c>
      <c r="J29" s="1147">
        <v>21116.098043152244</v>
      </c>
      <c r="K29" s="1147">
        <v>21873.281641223013</v>
      </c>
      <c r="L29" s="1147">
        <v>21354.087891290288</v>
      </c>
      <c r="M29" s="1148">
        <v>22297.314513329471</v>
      </c>
    </row>
    <row r="30" spans="1:14" ht="15.75">
      <c r="A30" s="1058" t="s">
        <v>371</v>
      </c>
      <c r="B30" s="1149">
        <v>21402.312901691836</v>
      </c>
      <c r="C30" s="1150">
        <v>21211.519078437537</v>
      </c>
      <c r="D30" s="1150">
        <v>21982.387355191033</v>
      </c>
      <c r="E30" s="1150">
        <v>21460.556994517105</v>
      </c>
      <c r="F30" s="1150">
        <v>22185.677427629282</v>
      </c>
      <c r="G30" s="1150">
        <v>21834.028071648627</v>
      </c>
      <c r="H30" s="1150">
        <v>21564.632920196203</v>
      </c>
      <c r="I30" s="1150">
        <v>21295.617981644409</v>
      </c>
      <c r="J30" s="1150">
        <v>20755.561440894948</v>
      </c>
      <c r="K30" s="1150">
        <v>20670.700563797891</v>
      </c>
      <c r="L30" s="1150">
        <v>21400.192230924309</v>
      </c>
      <c r="M30" s="1151">
        <v>22220.298261284093</v>
      </c>
    </row>
    <row r="31" spans="1:14" ht="15.75">
      <c r="A31" s="1108" t="s">
        <v>372</v>
      </c>
      <c r="B31" s="1152">
        <v>21710.465139517379</v>
      </c>
      <c r="C31" s="1153">
        <v>21462.727974698573</v>
      </c>
      <c r="D31" s="1153">
        <v>21517.060154219016</v>
      </c>
      <c r="E31" s="1153">
        <v>21946.164324302244</v>
      </c>
      <c r="F31" s="1153">
        <v>21378.921701744526</v>
      </c>
      <c r="G31" s="1153">
        <v>21331.314775808616</v>
      </c>
      <c r="H31" s="1153">
        <v>20629.234211361087</v>
      </c>
      <c r="I31" s="1153">
        <v>22365.58</v>
      </c>
      <c r="J31" s="1153">
        <v>22334.37</v>
      </c>
      <c r="K31" s="1153">
        <v>21397.7</v>
      </c>
      <c r="L31" s="1153">
        <v>21495.15</v>
      </c>
      <c r="M31" s="1154">
        <v>21850.143</v>
      </c>
    </row>
    <row r="32" spans="1:14" ht="16.5" thickBot="1">
      <c r="A32" s="1059">
        <v>2020</v>
      </c>
      <c r="B32" s="1155">
        <v>21970.524000000001</v>
      </c>
      <c r="C32" s="1156">
        <v>22113.47</v>
      </c>
      <c r="D32" s="1156">
        <v>22176.83</v>
      </c>
      <c r="E32" s="1156">
        <v>22601.621999999999</v>
      </c>
      <c r="F32" s="1156">
        <v>21531.78</v>
      </c>
      <c r="G32" s="1156">
        <v>22298.91</v>
      </c>
      <c r="H32" s="1156"/>
      <c r="I32" s="1156"/>
      <c r="J32" s="1157"/>
      <c r="K32" s="1156"/>
      <c r="L32" s="1156"/>
      <c r="M32" s="1158"/>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AA26" sqref="AA26"/>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0"/>
    </row>
    <row r="44" spans="1:7">
      <c r="A44" s="950"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34" t="s">
        <v>87</v>
      </c>
      <c r="B1" s="1334"/>
      <c r="C1" s="1334"/>
      <c r="D1" s="1334"/>
      <c r="E1" s="1334"/>
      <c r="F1" s="1334"/>
      <c r="G1" s="1334"/>
      <c r="H1" s="1334"/>
      <c r="I1" s="1334"/>
      <c r="J1" s="1334"/>
      <c r="K1" s="130"/>
    </row>
    <row r="2" spans="1:11" ht="19.5" thickBot="1">
      <c r="A2" s="1348" t="s">
        <v>339</v>
      </c>
      <c r="B2" s="1349"/>
      <c r="C2" s="1349"/>
      <c r="D2" s="1349"/>
      <c r="E2" s="1349"/>
      <c r="F2" s="1349"/>
      <c r="G2" s="1349"/>
      <c r="H2" s="1349"/>
      <c r="I2" s="1349"/>
      <c r="J2" s="1350"/>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4" t="s">
        <v>85</v>
      </c>
      <c r="E4" s="773" t="s">
        <v>92</v>
      </c>
      <c r="F4" s="774" t="s">
        <v>78</v>
      </c>
      <c r="G4" s="775" t="s">
        <v>69</v>
      </c>
      <c r="H4" s="776" t="s">
        <v>93</v>
      </c>
      <c r="I4" s="133" t="s">
        <v>70</v>
      </c>
      <c r="J4" s="777" t="s">
        <v>92</v>
      </c>
    </row>
    <row r="5" spans="1:11" ht="14.25" thickBot="1">
      <c r="A5" s="134"/>
      <c r="B5" s="1235" t="s">
        <v>481</v>
      </c>
      <c r="C5" s="1236" t="s">
        <v>481</v>
      </c>
      <c r="D5" s="1236" t="s">
        <v>481</v>
      </c>
      <c r="E5" s="778" t="s">
        <v>70</v>
      </c>
      <c r="F5" s="881" t="s">
        <v>481</v>
      </c>
      <c r="G5" s="779" t="s">
        <v>94</v>
      </c>
      <c r="H5" s="780" t="s">
        <v>90</v>
      </c>
      <c r="I5" s="881" t="s">
        <v>481</v>
      </c>
      <c r="J5" s="781" t="s">
        <v>80</v>
      </c>
    </row>
    <row r="6" spans="1:11" ht="16.5" thickBot="1">
      <c r="A6" s="1065" t="s">
        <v>332</v>
      </c>
      <c r="B6" s="1066"/>
      <c r="C6" s="1066"/>
      <c r="D6" s="1066"/>
      <c r="E6" s="1066"/>
      <c r="F6" s="1066"/>
      <c r="G6" s="1066"/>
      <c r="H6" s="1066"/>
      <c r="I6" s="782"/>
      <c r="J6" s="783"/>
    </row>
    <row r="7" spans="1:11" ht="15.75" thickBot="1">
      <c r="A7" s="1244" t="s">
        <v>22</v>
      </c>
      <c r="B7" s="1237">
        <v>6.1054435941923959</v>
      </c>
      <c r="C7" s="784">
        <v>11786.570645159065</v>
      </c>
      <c r="D7" s="785">
        <v>12022.302058062247</v>
      </c>
      <c r="E7" s="786">
        <v>-0.20325869852375156</v>
      </c>
      <c r="F7" s="787">
        <v>320.81900872678455</v>
      </c>
      <c r="G7" s="786">
        <v>-0.77194954232752078</v>
      </c>
      <c r="H7" s="786">
        <v>-8.1680879482174049</v>
      </c>
      <c r="I7" s="786">
        <v>100</v>
      </c>
      <c r="J7" s="788" t="s">
        <v>23</v>
      </c>
    </row>
    <row r="8" spans="1:11" ht="15">
      <c r="A8" s="1245" t="s">
        <v>103</v>
      </c>
      <c r="B8" s="1238">
        <v>6.649949200513821</v>
      </c>
      <c r="C8" s="789">
        <v>12337.568090007087</v>
      </c>
      <c r="D8" s="790">
        <v>12584.319451807229</v>
      </c>
      <c r="E8" s="791">
        <v>5.7281941286990499</v>
      </c>
      <c r="F8" s="792">
        <v>255.3692307692308</v>
      </c>
      <c r="G8" s="793">
        <v>-6.3552509097063421</v>
      </c>
      <c r="H8" s="793">
        <v>18.181818181818183</v>
      </c>
      <c r="I8" s="793">
        <v>0.14544640859252631</v>
      </c>
      <c r="J8" s="794">
        <v>3.2428839497694276E-2</v>
      </c>
    </row>
    <row r="9" spans="1:11" ht="15">
      <c r="A9" s="1246" t="s">
        <v>104</v>
      </c>
      <c r="B9" s="1239">
        <v>6.5144551882282657</v>
      </c>
      <c r="C9" s="795">
        <v>12222.242379415133</v>
      </c>
      <c r="D9" s="796">
        <v>12466.687227003436</v>
      </c>
      <c r="E9" s="797">
        <v>0.3871252407267039</v>
      </c>
      <c r="F9" s="798">
        <v>352.49081602807843</v>
      </c>
      <c r="G9" s="799">
        <v>0.35888632785164176</v>
      </c>
      <c r="H9" s="799">
        <v>-14.950248756218906</v>
      </c>
      <c r="I9" s="799">
        <v>38.252405459834414</v>
      </c>
      <c r="J9" s="800">
        <v>-3.050378882095103</v>
      </c>
    </row>
    <row r="10" spans="1:11" ht="15">
      <c r="A10" s="1246" t="s">
        <v>105</v>
      </c>
      <c r="B10" s="1239">
        <v>6.4233482138477571</v>
      </c>
      <c r="C10" s="795">
        <v>12051.309969695605</v>
      </c>
      <c r="D10" s="796">
        <v>12292.336169089518</v>
      </c>
      <c r="E10" s="797">
        <v>0.81356596697775063</v>
      </c>
      <c r="F10" s="798">
        <v>391.14351620947627</v>
      </c>
      <c r="G10" s="799">
        <v>-1.1329293677778782</v>
      </c>
      <c r="H10" s="799">
        <v>-9.6846846846846848</v>
      </c>
      <c r="I10" s="799">
        <v>8.9729245916312372</v>
      </c>
      <c r="J10" s="800">
        <v>-0.1506755316606565</v>
      </c>
    </row>
    <row r="11" spans="1:11" ht="15">
      <c r="A11" s="1246" t="s">
        <v>106</v>
      </c>
      <c r="B11" s="1240" t="s">
        <v>100</v>
      </c>
      <c r="C11" s="795" t="s">
        <v>100</v>
      </c>
      <c r="D11" s="796" t="s">
        <v>100</v>
      </c>
      <c r="E11" s="797" t="s">
        <v>100</v>
      </c>
      <c r="F11" s="798" t="s">
        <v>100</v>
      </c>
      <c r="G11" s="799" t="s">
        <v>100</v>
      </c>
      <c r="H11" s="799" t="s">
        <v>100</v>
      </c>
      <c r="I11" s="799" t="s">
        <v>100</v>
      </c>
      <c r="J11" s="800" t="s">
        <v>100</v>
      </c>
    </row>
    <row r="12" spans="1:11" ht="15">
      <c r="A12" s="1246" t="s">
        <v>98</v>
      </c>
      <c r="B12" s="1239">
        <v>4.9481798038275828</v>
      </c>
      <c r="C12" s="795">
        <v>10160.533478085386</v>
      </c>
      <c r="D12" s="796">
        <v>10363.744147647094</v>
      </c>
      <c r="E12" s="797">
        <v>0.85037939621129721</v>
      </c>
      <c r="F12" s="798">
        <v>279.3138622129436</v>
      </c>
      <c r="G12" s="799">
        <v>0.44302326020445837</v>
      </c>
      <c r="H12" s="799">
        <v>0.84210526315789469</v>
      </c>
      <c r="I12" s="799">
        <v>26.795703736853881</v>
      </c>
      <c r="J12" s="800">
        <v>2.3941831368333304</v>
      </c>
    </row>
    <row r="13" spans="1:11" ht="15.75" thickBot="1">
      <c r="A13" s="1247" t="s">
        <v>107</v>
      </c>
      <c r="B13" s="1241">
        <v>6.4714199919956048</v>
      </c>
      <c r="C13" s="801">
        <v>12493.088787636301</v>
      </c>
      <c r="D13" s="802">
        <v>12742.950563389028</v>
      </c>
      <c r="E13" s="803">
        <v>-0.99131352697567743</v>
      </c>
      <c r="F13" s="804">
        <v>292.91494153313124</v>
      </c>
      <c r="G13" s="805">
        <v>-0.79128142534100421</v>
      </c>
      <c r="H13" s="805">
        <v>-5.3300533005330051</v>
      </c>
      <c r="I13" s="805">
        <v>25.833519803087938</v>
      </c>
      <c r="J13" s="806">
        <v>0.77444243742473162</v>
      </c>
    </row>
    <row r="14" spans="1:11" ht="16.5" thickBot="1">
      <c r="A14" s="1065" t="s">
        <v>329</v>
      </c>
      <c r="B14" s="1066"/>
      <c r="C14" s="1066"/>
      <c r="D14" s="1066"/>
      <c r="E14" s="1066"/>
      <c r="F14" s="1066"/>
      <c r="G14" s="1066"/>
      <c r="H14" s="1066"/>
      <c r="I14" s="782"/>
      <c r="J14" s="783"/>
    </row>
    <row r="15" spans="1:11" ht="15.75" thickBot="1">
      <c r="A15" s="1244" t="s">
        <v>22</v>
      </c>
      <c r="B15" s="1242">
        <v>5.9321317581031341</v>
      </c>
      <c r="C15" s="807">
        <v>11451.991811009912</v>
      </c>
      <c r="D15" s="808">
        <v>11681.031647230109</v>
      </c>
      <c r="E15" s="786">
        <v>-4.9360211293103813E-2</v>
      </c>
      <c r="F15" s="786">
        <v>315.07049159610773</v>
      </c>
      <c r="G15" s="786">
        <v>-0.41518288497001338</v>
      </c>
      <c r="H15" s="786">
        <v>-4.6856179233919537</v>
      </c>
      <c r="I15" s="786">
        <v>100</v>
      </c>
      <c r="J15" s="788" t="s">
        <v>23</v>
      </c>
    </row>
    <row r="16" spans="1:11" ht="15">
      <c r="A16" s="1245" t="s">
        <v>103</v>
      </c>
      <c r="B16" s="1238">
        <v>6.0595868769404815</v>
      </c>
      <c r="C16" s="789">
        <v>11242.276209537071</v>
      </c>
      <c r="D16" s="790">
        <v>11467.121733727812</v>
      </c>
      <c r="E16" s="791">
        <v>0.24421261800024494</v>
      </c>
      <c r="F16" s="792">
        <v>241.42857142857142</v>
      </c>
      <c r="G16" s="793">
        <v>-7.7876984126984157</v>
      </c>
      <c r="H16" s="793">
        <v>-36.363636363636367</v>
      </c>
      <c r="I16" s="809">
        <v>8.8462024516618221E-2</v>
      </c>
      <c r="J16" s="794">
        <v>-4.4036168689838062E-2</v>
      </c>
    </row>
    <row r="17" spans="1:10" ht="15">
      <c r="A17" s="1246" t="s">
        <v>104</v>
      </c>
      <c r="B17" s="1239">
        <v>6.3902949355017089</v>
      </c>
      <c r="C17" s="795">
        <v>11989.296314262117</v>
      </c>
      <c r="D17" s="796">
        <v>12229.082240547361</v>
      </c>
      <c r="E17" s="797">
        <v>0.70685355367209379</v>
      </c>
      <c r="F17" s="798">
        <v>353.71425979680697</v>
      </c>
      <c r="G17" s="799">
        <v>4.0950025425904368E-2</v>
      </c>
      <c r="H17" s="799">
        <v>-11.439588688946015</v>
      </c>
      <c r="I17" s="799">
        <v>34.828762795399975</v>
      </c>
      <c r="J17" s="800">
        <v>-2.6561805917356551</v>
      </c>
    </row>
    <row r="18" spans="1:10" ht="15">
      <c r="A18" s="1246" t="s">
        <v>105</v>
      </c>
      <c r="B18" s="1239">
        <v>6.2710835725551499</v>
      </c>
      <c r="C18" s="795">
        <v>11765.635220553751</v>
      </c>
      <c r="D18" s="796">
        <v>12000.947924964827</v>
      </c>
      <c r="E18" s="797">
        <v>0.76328258130580906</v>
      </c>
      <c r="F18" s="798">
        <v>379.25217391304341</v>
      </c>
      <c r="G18" s="799">
        <v>0.7231883561552841</v>
      </c>
      <c r="H18" s="799">
        <v>-5.4205607476635516</v>
      </c>
      <c r="I18" s="799">
        <v>6.3945406293441174</v>
      </c>
      <c r="J18" s="800">
        <v>-4.968967660625534E-2</v>
      </c>
    </row>
    <row r="19" spans="1:10" ht="15">
      <c r="A19" s="1246" t="s">
        <v>106</v>
      </c>
      <c r="B19" s="1240" t="s">
        <v>100</v>
      </c>
      <c r="C19" s="795" t="s">
        <v>100</v>
      </c>
      <c r="D19" s="796" t="s">
        <v>100</v>
      </c>
      <c r="E19" s="797" t="s">
        <v>100</v>
      </c>
      <c r="F19" s="798" t="s">
        <v>100</v>
      </c>
      <c r="G19" s="799" t="s">
        <v>100</v>
      </c>
      <c r="H19" s="799" t="s">
        <v>100</v>
      </c>
      <c r="I19" s="799" t="s">
        <v>100</v>
      </c>
      <c r="J19" s="800" t="s">
        <v>100</v>
      </c>
    </row>
    <row r="20" spans="1:10" ht="15">
      <c r="A20" s="1246" t="s">
        <v>98</v>
      </c>
      <c r="B20" s="1239">
        <v>4.8981214986771917</v>
      </c>
      <c r="C20" s="795">
        <v>10057.744350466513</v>
      </c>
      <c r="D20" s="796">
        <v>10258.899237475844</v>
      </c>
      <c r="E20" s="797">
        <v>-0.59815518680838364</v>
      </c>
      <c r="F20" s="798">
        <v>281.56487842531845</v>
      </c>
      <c r="G20" s="799">
        <v>-0.82577314719411798</v>
      </c>
      <c r="H20" s="799">
        <v>2.8174603174603177</v>
      </c>
      <c r="I20" s="799">
        <v>32.743586503222545</v>
      </c>
      <c r="J20" s="800">
        <v>2.3894549686525615</v>
      </c>
    </row>
    <row r="21" spans="1:10" ht="15.75" thickBot="1">
      <c r="A21" s="1247" t="s">
        <v>107</v>
      </c>
      <c r="B21" s="1241">
        <v>6.3094943528329885</v>
      </c>
      <c r="C21" s="801">
        <v>12180.491028635113</v>
      </c>
      <c r="D21" s="802">
        <v>12424.100849207816</v>
      </c>
      <c r="E21" s="803">
        <v>0.21596838354910039</v>
      </c>
      <c r="F21" s="804">
        <v>289.91237213833415</v>
      </c>
      <c r="G21" s="805">
        <v>1.5227707068862788</v>
      </c>
      <c r="H21" s="805">
        <v>-3.3427495291902072</v>
      </c>
      <c r="I21" s="805">
        <v>25.944648047516743</v>
      </c>
      <c r="J21" s="806">
        <v>0.36045146837918551</v>
      </c>
    </row>
    <row r="22" spans="1:10" ht="16.5" thickBot="1">
      <c r="A22" s="1065" t="s">
        <v>333</v>
      </c>
      <c r="B22" s="1066"/>
      <c r="C22" s="1066"/>
      <c r="D22" s="1066"/>
      <c r="E22" s="1066"/>
      <c r="F22" s="1066"/>
      <c r="G22" s="1066"/>
      <c r="H22" s="1066"/>
      <c r="I22" s="782"/>
      <c r="J22" s="783"/>
    </row>
    <row r="23" spans="1:10" ht="15.75" thickBot="1">
      <c r="A23" s="1244" t="s">
        <v>22</v>
      </c>
      <c r="B23" s="1242">
        <v>5.4435216393660921</v>
      </c>
      <c r="C23" s="807">
        <v>10508.729033525275</v>
      </c>
      <c r="D23" s="808">
        <v>10718.90361419578</v>
      </c>
      <c r="E23" s="786">
        <v>-1.1748355258290937</v>
      </c>
      <c r="F23" s="786">
        <v>316.41036734693876</v>
      </c>
      <c r="G23" s="786">
        <v>-0.42369821377099254</v>
      </c>
      <c r="H23" s="786">
        <v>0.65735414954806903</v>
      </c>
      <c r="I23" s="786">
        <v>100</v>
      </c>
      <c r="J23" s="788" t="s">
        <v>23</v>
      </c>
    </row>
    <row r="24" spans="1:10" ht="15">
      <c r="A24" s="1245" t="s">
        <v>103</v>
      </c>
      <c r="B24" s="1243" t="s">
        <v>100</v>
      </c>
      <c r="C24" s="789" t="s">
        <v>100</v>
      </c>
      <c r="D24" s="790" t="s">
        <v>100</v>
      </c>
      <c r="E24" s="791" t="s">
        <v>100</v>
      </c>
      <c r="F24" s="792" t="s">
        <v>100</v>
      </c>
      <c r="G24" s="793" t="s">
        <v>100</v>
      </c>
      <c r="H24" s="809" t="s">
        <v>100</v>
      </c>
      <c r="I24" s="809" t="s">
        <v>100</v>
      </c>
      <c r="J24" s="817" t="s">
        <v>100</v>
      </c>
    </row>
    <row r="25" spans="1:10" ht="15">
      <c r="A25" s="1246" t="s">
        <v>104</v>
      </c>
      <c r="B25" s="1240">
        <v>6.1689438848911724</v>
      </c>
      <c r="C25" s="795">
        <v>11574.003536381186</v>
      </c>
      <c r="D25" s="796">
        <v>11805.48360710881</v>
      </c>
      <c r="E25" s="797">
        <v>1.135780216710284</v>
      </c>
      <c r="F25" s="798">
        <v>386.49789473684211</v>
      </c>
      <c r="G25" s="799">
        <v>4.2905394021263854</v>
      </c>
      <c r="H25" s="799">
        <v>-13.636363636363635</v>
      </c>
      <c r="I25" s="1019">
        <v>15.510204081632653</v>
      </c>
      <c r="J25" s="1020">
        <v>-2.5670350309392429</v>
      </c>
    </row>
    <row r="26" spans="1:10" ht="15">
      <c r="A26" s="1246" t="s">
        <v>105</v>
      </c>
      <c r="B26" s="1239">
        <v>6.1556991720685721</v>
      </c>
      <c r="C26" s="795">
        <v>11549.154168984187</v>
      </c>
      <c r="D26" s="796">
        <v>11780.137252363871</v>
      </c>
      <c r="E26" s="797">
        <v>0.2678986797085583</v>
      </c>
      <c r="F26" s="798">
        <v>420.14109589041101</v>
      </c>
      <c r="G26" s="799">
        <v>2.564459081830218</v>
      </c>
      <c r="H26" s="799">
        <v>-12.048192771084338</v>
      </c>
      <c r="I26" s="799">
        <v>5.9591836734693882</v>
      </c>
      <c r="J26" s="800">
        <v>-0.86086562809182876</v>
      </c>
    </row>
    <row r="27" spans="1:10" ht="15">
      <c r="A27" s="1246" t="s">
        <v>106</v>
      </c>
      <c r="B27" s="1240" t="s">
        <v>100</v>
      </c>
      <c r="C27" s="795" t="s">
        <v>100</v>
      </c>
      <c r="D27" s="796" t="s">
        <v>100</v>
      </c>
      <c r="E27" s="797" t="s">
        <v>100</v>
      </c>
      <c r="F27" s="798" t="s">
        <v>100</v>
      </c>
      <c r="G27" s="799" t="s">
        <v>100</v>
      </c>
      <c r="H27" s="799" t="s">
        <v>100</v>
      </c>
      <c r="I27" s="799" t="s">
        <v>100</v>
      </c>
      <c r="J27" s="800" t="s">
        <v>100</v>
      </c>
    </row>
    <row r="28" spans="1:10" ht="15">
      <c r="A28" s="1246" t="s">
        <v>98</v>
      </c>
      <c r="B28" s="1240">
        <v>4.6228276932188432</v>
      </c>
      <c r="C28" s="795">
        <v>9492.4593289914646</v>
      </c>
      <c r="D28" s="796">
        <v>9682.3085155712943</v>
      </c>
      <c r="E28" s="797">
        <v>-2.673729387012695</v>
      </c>
      <c r="F28" s="798">
        <v>289.6386123680241</v>
      </c>
      <c r="G28" s="799">
        <v>-1.103783295274358</v>
      </c>
      <c r="H28" s="799">
        <v>0.75987841945288759</v>
      </c>
      <c r="I28" s="799">
        <v>54.122448979591844</v>
      </c>
      <c r="J28" s="800">
        <v>5.5070179263161378E-2</v>
      </c>
    </row>
    <row r="29" spans="1:10" ht="15.75" thickBot="1">
      <c r="A29" s="1247" t="s">
        <v>107</v>
      </c>
      <c r="B29" s="1241">
        <v>5.9249975024969679</v>
      </c>
      <c r="C29" s="801">
        <v>11438.219116789513</v>
      </c>
      <c r="D29" s="802">
        <v>11666.983499125303</v>
      </c>
      <c r="E29" s="803">
        <v>-1.1438204381773196</v>
      </c>
      <c r="F29" s="804">
        <v>305.91103678929761</v>
      </c>
      <c r="G29" s="805">
        <v>-0.19902609417149314</v>
      </c>
      <c r="H29" s="805">
        <v>16.796875</v>
      </c>
      <c r="I29" s="805">
        <v>24.408163265306122</v>
      </c>
      <c r="J29" s="806">
        <v>3.3728304797679129</v>
      </c>
    </row>
    <row r="30" spans="1:10" ht="15">
      <c r="A30" s="882"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36" t="s">
        <v>60</v>
      </c>
      <c r="C33" s="1337"/>
      <c r="D33" s="1337"/>
      <c r="E33" s="1337"/>
      <c r="F33" s="1337"/>
      <c r="G33" s="1337"/>
      <c r="H33" s="1338"/>
    </row>
    <row r="34" spans="1:8" ht="15.75">
      <c r="A34" s="624" t="s">
        <v>63</v>
      </c>
      <c r="B34" s="1342" t="s">
        <v>64</v>
      </c>
      <c r="C34" s="1343"/>
      <c r="D34" s="1343"/>
      <c r="E34" s="1343"/>
      <c r="F34" s="1343"/>
      <c r="G34" s="1343"/>
      <c r="H34" s="1344"/>
    </row>
    <row r="35" spans="1:8" ht="15.75">
      <c r="A35" s="621" t="s">
        <v>65</v>
      </c>
      <c r="B35" s="1339" t="s">
        <v>66</v>
      </c>
      <c r="C35" s="1340"/>
      <c r="D35" s="1340"/>
      <c r="E35" s="1340"/>
      <c r="F35" s="1340"/>
      <c r="G35" s="1340"/>
      <c r="H35" s="1341"/>
    </row>
    <row r="36" spans="1:8" ht="16.5" thickBot="1">
      <c r="A36" s="622" t="s">
        <v>67</v>
      </c>
      <c r="B36" s="1345" t="s">
        <v>62</v>
      </c>
      <c r="C36" s="1346"/>
      <c r="D36" s="1346"/>
      <c r="E36" s="1346"/>
      <c r="F36" s="1346"/>
      <c r="G36" s="1346"/>
      <c r="H36" s="1347"/>
    </row>
    <row r="37" spans="1:8">
      <c r="A37" s="1335"/>
      <c r="B37" s="1335"/>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20" sqref="Q20"/>
    </sheetView>
  </sheetViews>
  <sheetFormatPr defaultRowHeight="12.75"/>
  <cols>
    <col min="1" max="1" width="20.140625" style="106" customWidth="1"/>
    <col min="2" max="2" width="10" style="106" customWidth="1"/>
    <col min="3" max="3" width="9.28515625" style="106" customWidth="1"/>
    <col min="4" max="4" width="10" style="106" customWidth="1"/>
    <col min="5" max="6" width="9.28515625" style="106" customWidth="1"/>
    <col min="7" max="7" width="9.42578125" style="106" customWidth="1"/>
    <col min="8" max="8" width="9.28515625" style="106" customWidth="1"/>
    <col min="9" max="9" width="10.42578125" style="106" customWidth="1"/>
    <col min="10" max="10" width="9.140625" style="106"/>
    <col min="11" max="11" width="10"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485</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7" t="s">
        <v>8</v>
      </c>
      <c r="B3" s="958"/>
      <c r="C3" s="958"/>
      <c r="D3" s="958"/>
      <c r="E3" s="958"/>
      <c r="F3" s="958"/>
      <c r="G3" s="958"/>
      <c r="H3" s="958"/>
      <c r="I3" s="958"/>
      <c r="J3" s="958"/>
      <c r="K3" s="958"/>
      <c r="L3" s="968"/>
    </row>
    <row r="4" spans="1:12">
      <c r="A4" s="27"/>
      <c r="B4" s="28"/>
      <c r="C4" s="3" t="s">
        <v>9</v>
      </c>
      <c r="D4" s="3"/>
      <c r="E4" s="3"/>
      <c r="F4" s="3"/>
      <c r="G4" s="959"/>
      <c r="H4" s="1353" t="s">
        <v>10</v>
      </c>
      <c r="I4" s="1354"/>
      <c r="J4" s="990" t="s">
        <v>11</v>
      </c>
      <c r="K4" s="960" t="s">
        <v>12</v>
      </c>
      <c r="L4" s="961"/>
    </row>
    <row r="5" spans="1:12" ht="15.75">
      <c r="A5" s="29" t="s">
        <v>13</v>
      </c>
      <c r="B5" s="30" t="s">
        <v>14</v>
      </c>
      <c r="C5" s="962" t="s">
        <v>40</v>
      </c>
      <c r="D5" s="962"/>
      <c r="E5" s="963" t="s">
        <v>41</v>
      </c>
      <c r="F5" s="964"/>
      <c r="G5" s="991"/>
      <c r="H5" s="1351" t="s">
        <v>15</v>
      </c>
      <c r="I5" s="1352"/>
      <c r="J5" s="992" t="s">
        <v>16</v>
      </c>
      <c r="K5" s="965" t="s">
        <v>17</v>
      </c>
      <c r="L5" s="966"/>
    </row>
    <row r="6" spans="1:12" ht="34.5" customHeight="1" thickBot="1">
      <c r="A6" s="31" t="s">
        <v>18</v>
      </c>
      <c r="B6" s="32" t="s">
        <v>19</v>
      </c>
      <c r="C6" s="881" t="s">
        <v>481</v>
      </c>
      <c r="D6" s="881" t="s">
        <v>467</v>
      </c>
      <c r="E6" s="956" t="s">
        <v>481</v>
      </c>
      <c r="F6" s="1267" t="s">
        <v>467</v>
      </c>
      <c r="G6" s="989" t="s">
        <v>20</v>
      </c>
      <c r="H6" s="66" t="s">
        <v>481</v>
      </c>
      <c r="I6" s="894" t="s">
        <v>20</v>
      </c>
      <c r="J6" s="993" t="s">
        <v>20</v>
      </c>
      <c r="K6" s="957" t="s">
        <v>481</v>
      </c>
      <c r="L6" s="994" t="s">
        <v>21</v>
      </c>
    </row>
    <row r="7" spans="1:12" ht="15" thickBot="1">
      <c r="A7" s="33" t="s">
        <v>22</v>
      </c>
      <c r="B7" s="34" t="s">
        <v>23</v>
      </c>
      <c r="C7" s="67">
        <v>11554.60684301921</v>
      </c>
      <c r="D7" s="67">
        <v>11585.332237842476</v>
      </c>
      <c r="E7" s="68">
        <v>11785.698979879595</v>
      </c>
      <c r="F7" s="1268">
        <v>11817.038882599327</v>
      </c>
      <c r="G7" s="995">
        <v>-0.26520944063135993</v>
      </c>
      <c r="H7" s="69">
        <v>318.01539866098597</v>
      </c>
      <c r="I7" s="69">
        <v>-0.61695618827481136</v>
      </c>
      <c r="J7" s="70">
        <v>-6.1094082809496593</v>
      </c>
      <c r="K7" s="69">
        <v>100</v>
      </c>
      <c r="L7" s="996" t="s">
        <v>23</v>
      </c>
    </row>
    <row r="8" spans="1:12" ht="15" thickBot="1">
      <c r="A8" s="35"/>
      <c r="B8" s="36"/>
      <c r="C8" s="71"/>
      <c r="D8" s="71"/>
      <c r="E8" s="71"/>
      <c r="F8" s="71"/>
      <c r="G8" s="997"/>
      <c r="H8" s="70"/>
      <c r="I8" s="70"/>
      <c r="J8" s="70"/>
      <c r="K8" s="70"/>
      <c r="L8" s="998"/>
    </row>
    <row r="9" spans="1:12" ht="15">
      <c r="A9" s="37" t="s">
        <v>108</v>
      </c>
      <c r="B9" s="38" t="s">
        <v>23</v>
      </c>
      <c r="C9" s="72">
        <v>11968.098524519588</v>
      </c>
      <c r="D9" s="72">
        <v>11446.648000867011</v>
      </c>
      <c r="E9" s="73">
        <v>12207.46049500998</v>
      </c>
      <c r="F9" s="73">
        <v>11675.580960884352</v>
      </c>
      <c r="G9" s="999">
        <v>4.5554866683511195</v>
      </c>
      <c r="H9" s="74">
        <v>250.47499999999999</v>
      </c>
      <c r="I9" s="74">
        <v>-6.2689232862731856</v>
      </c>
      <c r="J9" s="74">
        <v>-9.0909090909090917</v>
      </c>
      <c r="K9" s="74">
        <v>0.11066231394898467</v>
      </c>
      <c r="L9" s="1000">
        <v>-3.6293375653797116E-3</v>
      </c>
    </row>
    <row r="10" spans="1:12" ht="15">
      <c r="A10" s="46" t="s">
        <v>109</v>
      </c>
      <c r="B10" s="75" t="s">
        <v>23</v>
      </c>
      <c r="C10" s="76">
        <v>12100.34602375752</v>
      </c>
      <c r="D10" s="76">
        <v>12037.612507084981</v>
      </c>
      <c r="E10" s="77">
        <v>12342.352944232671</v>
      </c>
      <c r="F10" s="77">
        <v>12278.364757226682</v>
      </c>
      <c r="G10" s="1001">
        <v>0.52114583880827769</v>
      </c>
      <c r="H10" s="78">
        <v>354.06545168892382</v>
      </c>
      <c r="I10" s="78">
        <v>0.35769374653306896</v>
      </c>
      <c r="J10" s="78">
        <v>-13.424918389553863</v>
      </c>
      <c r="K10" s="78">
        <v>35.218281414264375</v>
      </c>
      <c r="L10" s="1002">
        <v>-2.9759104918086692</v>
      </c>
    </row>
    <row r="11" spans="1:12" ht="15">
      <c r="A11" s="39" t="s">
        <v>110</v>
      </c>
      <c r="B11" s="40" t="s">
        <v>23</v>
      </c>
      <c r="C11" s="79">
        <v>11920.357118949469</v>
      </c>
      <c r="D11" s="79">
        <v>11833.520254564763</v>
      </c>
      <c r="E11" s="80">
        <v>12158.764261328459</v>
      </c>
      <c r="F11" s="80">
        <v>12070.190659656058</v>
      </c>
      <c r="G11" s="1003">
        <v>0.73382106521691282</v>
      </c>
      <c r="H11" s="81">
        <v>388.32954380883427</v>
      </c>
      <c r="I11" s="81">
        <v>-0.32585462153104522</v>
      </c>
      <c r="J11" s="81">
        <v>-8.3001328021248337</v>
      </c>
      <c r="K11" s="81">
        <v>7.6412327781773914</v>
      </c>
      <c r="L11" s="1004">
        <v>-0.18255027548773484</v>
      </c>
    </row>
    <row r="12" spans="1:12" ht="15">
      <c r="A12" s="39" t="s">
        <v>111</v>
      </c>
      <c r="B12" s="40" t="s">
        <v>23</v>
      </c>
      <c r="C12" s="79" t="s">
        <v>100</v>
      </c>
      <c r="D12" s="79" t="s">
        <v>100</v>
      </c>
      <c r="E12" s="80" t="s">
        <v>100</v>
      </c>
      <c r="F12" s="80" t="s">
        <v>100</v>
      </c>
      <c r="G12" s="1003" t="s">
        <v>100</v>
      </c>
      <c r="H12" s="81" t="s">
        <v>100</v>
      </c>
      <c r="I12" s="81" t="s">
        <v>100</v>
      </c>
      <c r="J12" s="81" t="s">
        <v>100</v>
      </c>
      <c r="K12" s="81" t="s">
        <v>100</v>
      </c>
      <c r="L12" s="1004" t="s">
        <v>100</v>
      </c>
    </row>
    <row r="13" spans="1:12" ht="15">
      <c r="A13" s="39" t="s">
        <v>98</v>
      </c>
      <c r="B13" s="40" t="s">
        <v>23</v>
      </c>
      <c r="C13" s="79">
        <v>10032.73163430621</v>
      </c>
      <c r="D13" s="79">
        <v>10055.145056813231</v>
      </c>
      <c r="E13" s="80">
        <v>10233.386266992335</v>
      </c>
      <c r="F13" s="80">
        <v>10256.247957949496</v>
      </c>
      <c r="G13" s="1003">
        <v>-0.22290501410353697</v>
      </c>
      <c r="H13" s="81">
        <v>281.55432819968132</v>
      </c>
      <c r="I13" s="81">
        <v>-0.3302273428880938</v>
      </c>
      <c r="J13" s="81">
        <v>1.728795245813074</v>
      </c>
      <c r="K13" s="81">
        <v>31.25657057489072</v>
      </c>
      <c r="L13" s="1004">
        <v>2.4083187176513832</v>
      </c>
    </row>
    <row r="14" spans="1:12" ht="15.75" thickBot="1">
      <c r="A14" s="41" t="s">
        <v>112</v>
      </c>
      <c r="B14" s="42" t="s">
        <v>23</v>
      </c>
      <c r="C14" s="82">
        <v>12283.36437211759</v>
      </c>
      <c r="D14" s="82">
        <v>12355.896568526239</v>
      </c>
      <c r="E14" s="83">
        <v>12529.031659559942</v>
      </c>
      <c r="F14" s="83">
        <v>12603.014499896764</v>
      </c>
      <c r="G14" s="1005">
        <v>-0.58702495611211802</v>
      </c>
      <c r="H14" s="84">
        <v>292.41577930442247</v>
      </c>
      <c r="I14" s="84">
        <v>0.27573966754805651</v>
      </c>
      <c r="J14" s="84">
        <v>-3.2807308970099669</v>
      </c>
      <c r="K14" s="84">
        <v>25.77325291871853</v>
      </c>
      <c r="L14" s="1006">
        <v>0.75377138721039927</v>
      </c>
    </row>
    <row r="15" spans="1:12" ht="15" thickBot="1">
      <c r="A15" s="35"/>
      <c r="B15" s="43"/>
      <c r="C15" s="71"/>
      <c r="D15" s="71"/>
      <c r="E15" s="71"/>
      <c r="F15" s="71"/>
      <c r="G15" s="997"/>
      <c r="H15" s="70"/>
      <c r="I15" s="70"/>
      <c r="J15" s="70"/>
      <c r="K15" s="70"/>
      <c r="L15" s="998"/>
    </row>
    <row r="16" spans="1:12" ht="14.25">
      <c r="A16" s="44" t="s">
        <v>113</v>
      </c>
      <c r="B16" s="45" t="s">
        <v>25</v>
      </c>
      <c r="C16" s="85" t="s">
        <v>100</v>
      </c>
      <c r="D16" s="85" t="s">
        <v>100</v>
      </c>
      <c r="E16" s="86" t="s">
        <v>100</v>
      </c>
      <c r="F16" s="86" t="s">
        <v>100</v>
      </c>
      <c r="G16" s="1007" t="s">
        <v>100</v>
      </c>
      <c r="H16" s="87" t="s">
        <v>100</v>
      </c>
      <c r="I16" s="87" t="s">
        <v>100</v>
      </c>
      <c r="J16" s="88" t="s">
        <v>100</v>
      </c>
      <c r="K16" s="88" t="s">
        <v>100</v>
      </c>
      <c r="L16" s="1008" t="s">
        <v>100</v>
      </c>
    </row>
    <row r="17" spans="1:12" ht="15">
      <c r="A17" s="46" t="s">
        <v>113</v>
      </c>
      <c r="B17" s="47" t="s">
        <v>26</v>
      </c>
      <c r="C17" s="79" t="s">
        <v>100</v>
      </c>
      <c r="D17" s="79" t="s">
        <v>100</v>
      </c>
      <c r="E17" s="80" t="s">
        <v>100</v>
      </c>
      <c r="F17" s="80" t="s">
        <v>100</v>
      </c>
      <c r="G17" s="1003" t="s">
        <v>100</v>
      </c>
      <c r="H17" s="81" t="s">
        <v>100</v>
      </c>
      <c r="I17" s="81" t="s">
        <v>100</v>
      </c>
      <c r="J17" s="89" t="s">
        <v>100</v>
      </c>
      <c r="K17" s="89" t="s">
        <v>100</v>
      </c>
      <c r="L17" s="1009" t="s">
        <v>100</v>
      </c>
    </row>
    <row r="18" spans="1:12" ht="15">
      <c r="A18" s="46" t="s">
        <v>113</v>
      </c>
      <c r="B18" s="47" t="s">
        <v>27</v>
      </c>
      <c r="C18" s="79" t="s">
        <v>100</v>
      </c>
      <c r="D18" s="79" t="s">
        <v>100</v>
      </c>
      <c r="E18" s="80" t="s">
        <v>100</v>
      </c>
      <c r="F18" s="80" t="s">
        <v>100</v>
      </c>
      <c r="G18" s="1003" t="s">
        <v>100</v>
      </c>
      <c r="H18" s="81" t="s">
        <v>100</v>
      </c>
      <c r="I18" s="81" t="s">
        <v>100</v>
      </c>
      <c r="J18" s="89" t="s">
        <v>100</v>
      </c>
      <c r="K18" s="89" t="s">
        <v>100</v>
      </c>
      <c r="L18" s="1009" t="s">
        <v>100</v>
      </c>
    </row>
    <row r="19" spans="1:12" ht="14.25">
      <c r="A19" s="44" t="s">
        <v>113</v>
      </c>
      <c r="B19" s="48" t="s">
        <v>28</v>
      </c>
      <c r="C19" s="90" t="s">
        <v>254</v>
      </c>
      <c r="D19" s="90" t="s">
        <v>100</v>
      </c>
      <c r="E19" s="91" t="s">
        <v>254</v>
      </c>
      <c r="F19" s="91" t="s">
        <v>100</v>
      </c>
      <c r="G19" s="1010" t="s">
        <v>100</v>
      </c>
      <c r="H19" s="92" t="s">
        <v>254</v>
      </c>
      <c r="I19" s="92" t="s">
        <v>100</v>
      </c>
      <c r="J19" s="93" t="s">
        <v>100</v>
      </c>
      <c r="K19" s="93">
        <v>1.1066231394898467E-2</v>
      </c>
      <c r="L19" s="1011" t="s">
        <v>100</v>
      </c>
    </row>
    <row r="20" spans="1:12" ht="15">
      <c r="A20" s="46" t="s">
        <v>113</v>
      </c>
      <c r="B20" s="47" t="s">
        <v>29</v>
      </c>
      <c r="C20" s="79" t="s">
        <v>100</v>
      </c>
      <c r="D20" s="79" t="s">
        <v>100</v>
      </c>
      <c r="E20" s="80" t="s">
        <v>100</v>
      </c>
      <c r="F20" s="80" t="s">
        <v>100</v>
      </c>
      <c r="G20" s="1003" t="s">
        <v>100</v>
      </c>
      <c r="H20" s="81" t="s">
        <v>100</v>
      </c>
      <c r="I20" s="81" t="s">
        <v>100</v>
      </c>
      <c r="J20" s="89" t="s">
        <v>100</v>
      </c>
      <c r="K20" s="89" t="s">
        <v>100</v>
      </c>
      <c r="L20" s="1009" t="s">
        <v>100</v>
      </c>
    </row>
    <row r="21" spans="1:12" ht="15">
      <c r="A21" s="46" t="s">
        <v>113</v>
      </c>
      <c r="B21" s="47" t="s">
        <v>30</v>
      </c>
      <c r="C21" s="79" t="s">
        <v>254</v>
      </c>
      <c r="D21" s="79" t="s">
        <v>100</v>
      </c>
      <c r="E21" s="80" t="s">
        <v>254</v>
      </c>
      <c r="F21" s="80" t="s">
        <v>100</v>
      </c>
      <c r="G21" s="1003" t="s">
        <v>100</v>
      </c>
      <c r="H21" s="81" t="s">
        <v>254</v>
      </c>
      <c r="I21" s="81" t="s">
        <v>100</v>
      </c>
      <c r="J21" s="89" t="s">
        <v>100</v>
      </c>
      <c r="K21" s="89">
        <v>1.1066231394898467E-2</v>
      </c>
      <c r="L21" s="1009" t="s">
        <v>100</v>
      </c>
    </row>
    <row r="22" spans="1:12" ht="14.25">
      <c r="A22" s="44" t="s">
        <v>113</v>
      </c>
      <c r="B22" s="48" t="s">
        <v>31</v>
      </c>
      <c r="C22" s="90">
        <v>11768.83788040103</v>
      </c>
      <c r="D22" s="90">
        <v>11446.648000867011</v>
      </c>
      <c r="E22" s="91">
        <v>12004.214638009051</v>
      </c>
      <c r="F22" s="91">
        <v>11675.580960884352</v>
      </c>
      <c r="G22" s="1010">
        <v>2.8147094198197986</v>
      </c>
      <c r="H22" s="92">
        <v>245.52777777777777</v>
      </c>
      <c r="I22" s="92">
        <v>-8.1202396477103154</v>
      </c>
      <c r="J22" s="93">
        <v>-18.181818181818183</v>
      </c>
      <c r="K22" s="93">
        <v>9.9596082554086196E-2</v>
      </c>
      <c r="L22" s="1011">
        <v>-1.4695568960278182E-2</v>
      </c>
    </row>
    <row r="23" spans="1:12" ht="15">
      <c r="A23" s="46" t="s">
        <v>113</v>
      </c>
      <c r="B23" s="47" t="s">
        <v>32</v>
      </c>
      <c r="C23" s="79">
        <v>11006.457843137254</v>
      </c>
      <c r="D23" s="79">
        <v>11445.114705882352</v>
      </c>
      <c r="E23" s="80">
        <v>11226.587</v>
      </c>
      <c r="F23" s="80">
        <v>11674.017</v>
      </c>
      <c r="G23" s="1003">
        <v>-3.832699575476036</v>
      </c>
      <c r="H23" s="81">
        <v>222.7</v>
      </c>
      <c r="I23" s="81">
        <v>-17.211895910780672</v>
      </c>
      <c r="J23" s="89">
        <v>-47.619047619047613</v>
      </c>
      <c r="K23" s="89">
        <v>6.0864272671941569E-2</v>
      </c>
      <c r="L23" s="1009">
        <v>-4.8232303773588059E-2</v>
      </c>
    </row>
    <row r="24" spans="1:12" ht="15.75" thickBot="1">
      <c r="A24" s="49" t="s">
        <v>113</v>
      </c>
      <c r="B24" s="50" t="s">
        <v>33</v>
      </c>
      <c r="C24" s="94">
        <v>12716.975490196079</v>
      </c>
      <c r="D24" s="94" t="s">
        <v>254</v>
      </c>
      <c r="E24" s="95">
        <v>12971.315000000001</v>
      </c>
      <c r="F24" s="95" t="s">
        <v>254</v>
      </c>
      <c r="G24" s="1012" t="s">
        <v>100</v>
      </c>
      <c r="H24" s="89">
        <v>281.39999999999998</v>
      </c>
      <c r="I24" s="89" t="s">
        <v>100</v>
      </c>
      <c r="J24" s="89" t="s">
        <v>100</v>
      </c>
      <c r="K24" s="89">
        <v>3.8731809882144634E-2</v>
      </c>
      <c r="L24" s="1009" t="s">
        <v>100</v>
      </c>
    </row>
    <row r="25" spans="1:12" ht="15" thickBot="1">
      <c r="A25" s="35"/>
      <c r="B25" s="43"/>
      <c r="C25" s="71"/>
      <c r="D25" s="71"/>
      <c r="E25" s="71"/>
      <c r="F25" s="71"/>
      <c r="G25" s="997"/>
      <c r="H25" s="70"/>
      <c r="I25" s="70"/>
      <c r="J25" s="70"/>
      <c r="K25" s="70"/>
      <c r="L25" s="998"/>
    </row>
    <row r="26" spans="1:12" ht="14.25">
      <c r="A26" s="44" t="s">
        <v>114</v>
      </c>
      <c r="B26" s="45" t="s">
        <v>25</v>
      </c>
      <c r="C26" s="85">
        <v>12659.511950759184</v>
      </c>
      <c r="D26" s="85">
        <v>12511.53805949966</v>
      </c>
      <c r="E26" s="86">
        <v>12912.702189774369</v>
      </c>
      <c r="F26" s="86">
        <v>12761.768820689655</v>
      </c>
      <c r="G26" s="1007">
        <v>1.1826994455503523</v>
      </c>
      <c r="H26" s="87">
        <v>428.76091205211731</v>
      </c>
      <c r="I26" s="87">
        <v>2.5373929134361703</v>
      </c>
      <c r="J26" s="88">
        <v>-3.761755485893417</v>
      </c>
      <c r="K26" s="88">
        <v>1.6986665191169148</v>
      </c>
      <c r="L26" s="1008">
        <v>4.1437572158631308E-2</v>
      </c>
    </row>
    <row r="27" spans="1:12" ht="15">
      <c r="A27" s="46" t="s">
        <v>114</v>
      </c>
      <c r="B27" s="47" t="s">
        <v>26</v>
      </c>
      <c r="C27" s="79">
        <v>12828.050980392156</v>
      </c>
      <c r="D27" s="79">
        <v>12616.346078431374</v>
      </c>
      <c r="E27" s="80">
        <v>13084.611999999999</v>
      </c>
      <c r="F27" s="80">
        <v>12868.673000000001</v>
      </c>
      <c r="G27" s="1003">
        <v>1.6780207252138464</v>
      </c>
      <c r="H27" s="81">
        <v>418.4</v>
      </c>
      <c r="I27" s="81">
        <v>3.0288106377739359</v>
      </c>
      <c r="J27" s="89">
        <v>14.705882352941178</v>
      </c>
      <c r="K27" s="89">
        <v>1.0789575610026005</v>
      </c>
      <c r="L27" s="1009">
        <v>0.19579479930069399</v>
      </c>
    </row>
    <row r="28" spans="1:12" ht="15">
      <c r="A28" s="46" t="s">
        <v>114</v>
      </c>
      <c r="B28" s="47" t="s">
        <v>27</v>
      </c>
      <c r="C28" s="79">
        <v>12384.709803921569</v>
      </c>
      <c r="D28" s="79">
        <v>12399.108823529412</v>
      </c>
      <c r="E28" s="80">
        <v>12632.404</v>
      </c>
      <c r="F28" s="80">
        <v>12647.091</v>
      </c>
      <c r="G28" s="1003">
        <v>-0.11612947198687744</v>
      </c>
      <c r="H28" s="81">
        <v>446.8</v>
      </c>
      <c r="I28" s="81">
        <v>3.449872655707348</v>
      </c>
      <c r="J28" s="89">
        <v>-24.832214765100673</v>
      </c>
      <c r="K28" s="89">
        <v>0.61970895811431415</v>
      </c>
      <c r="L28" s="1009">
        <v>-0.15435722714206279</v>
      </c>
    </row>
    <row r="29" spans="1:12" ht="14.25">
      <c r="A29" s="44" t="s">
        <v>114</v>
      </c>
      <c r="B29" s="48" t="s">
        <v>28</v>
      </c>
      <c r="C29" s="90">
        <v>12355.07685428862</v>
      </c>
      <c r="D29" s="90">
        <v>12267.287848941934</v>
      </c>
      <c r="E29" s="91">
        <v>12602.178391374393</v>
      </c>
      <c r="F29" s="91">
        <v>12512.633605920773</v>
      </c>
      <c r="G29" s="1010">
        <v>0.71563499958352894</v>
      </c>
      <c r="H29" s="92">
        <v>385.05918114143913</v>
      </c>
      <c r="I29" s="92">
        <v>0.54469001421816654</v>
      </c>
      <c r="J29" s="93">
        <v>-18.37974683544304</v>
      </c>
      <c r="K29" s="93">
        <v>8.9193825042881656</v>
      </c>
      <c r="L29" s="1011">
        <v>-1.3408907566604551</v>
      </c>
    </row>
    <row r="30" spans="1:12" ht="15">
      <c r="A30" s="46" t="s">
        <v>114</v>
      </c>
      <c r="B30" s="47" t="s">
        <v>29</v>
      </c>
      <c r="C30" s="79">
        <v>12465.704901960784</v>
      </c>
      <c r="D30" s="79">
        <v>12361.396078431371</v>
      </c>
      <c r="E30" s="80">
        <v>12715.019</v>
      </c>
      <c r="F30" s="80">
        <v>12608.624</v>
      </c>
      <c r="G30" s="1003">
        <v>0.84382720905945352</v>
      </c>
      <c r="H30" s="81">
        <v>372.7</v>
      </c>
      <c r="I30" s="81">
        <v>0.18817204301074963</v>
      </c>
      <c r="J30" s="89">
        <v>-13.712686567164178</v>
      </c>
      <c r="K30" s="89">
        <v>5.1181320201405409</v>
      </c>
      <c r="L30" s="1009">
        <v>-0.45098845365030549</v>
      </c>
    </row>
    <row r="31" spans="1:12" ht="15">
      <c r="A31" s="46" t="s">
        <v>114</v>
      </c>
      <c r="B31" s="47" t="s">
        <v>30</v>
      </c>
      <c r="C31" s="79">
        <v>12216.899019607843</v>
      </c>
      <c r="D31" s="79">
        <v>12162.330392156862</v>
      </c>
      <c r="E31" s="80">
        <v>12461.236999999999</v>
      </c>
      <c r="F31" s="80">
        <v>12405.576999999999</v>
      </c>
      <c r="G31" s="1003">
        <v>0.44866917516210536</v>
      </c>
      <c r="H31" s="81">
        <v>401.7</v>
      </c>
      <c r="I31" s="81">
        <v>1.4393939393939366</v>
      </c>
      <c r="J31" s="89">
        <v>-23.920265780730897</v>
      </c>
      <c r="K31" s="89">
        <v>3.8012504841476238</v>
      </c>
      <c r="L31" s="1009">
        <v>-0.8899023030101505</v>
      </c>
    </row>
    <row r="32" spans="1:12" ht="14.25">
      <c r="A32" s="44" t="s">
        <v>114</v>
      </c>
      <c r="B32" s="48" t="s">
        <v>31</v>
      </c>
      <c r="C32" s="90">
        <v>11945.98431971444</v>
      </c>
      <c r="D32" s="90">
        <v>11898.580665073545</v>
      </c>
      <c r="E32" s="91">
        <v>12184.904006108729</v>
      </c>
      <c r="F32" s="91">
        <v>12136.552278375017</v>
      </c>
      <c r="G32" s="1010">
        <v>0.39839755660976078</v>
      </c>
      <c r="H32" s="92">
        <v>337.67017543859652</v>
      </c>
      <c r="I32" s="92">
        <v>0.22807718042538436</v>
      </c>
      <c r="J32" s="93">
        <v>-12.099644128113878</v>
      </c>
      <c r="K32" s="93">
        <v>24.600232390859293</v>
      </c>
      <c r="L32" s="1011">
        <v>-1.6764573073068441</v>
      </c>
    </row>
    <row r="33" spans="1:12" ht="15">
      <c r="A33" s="46" t="s">
        <v>114</v>
      </c>
      <c r="B33" s="47" t="s">
        <v>32</v>
      </c>
      <c r="C33" s="79">
        <v>11998.211764705882</v>
      </c>
      <c r="D33" s="79">
        <v>11938.312745098039</v>
      </c>
      <c r="E33" s="80">
        <v>12238.175999999999</v>
      </c>
      <c r="F33" s="80">
        <v>12177.079</v>
      </c>
      <c r="G33" s="1003">
        <v>0.50173773201274097</v>
      </c>
      <c r="H33" s="81">
        <v>329</v>
      </c>
      <c r="I33" s="81">
        <v>1.2931034482758585</v>
      </c>
      <c r="J33" s="89">
        <v>-7.8931390406800235</v>
      </c>
      <c r="K33" s="89">
        <v>16.787473026060976</v>
      </c>
      <c r="L33" s="1009">
        <v>-0.32510425068067406</v>
      </c>
    </row>
    <row r="34" spans="1:12" ht="15.75" thickBot="1">
      <c r="A34" s="49" t="s">
        <v>114</v>
      </c>
      <c r="B34" s="50" t="s">
        <v>33</v>
      </c>
      <c r="C34" s="94">
        <v>11842.35588235294</v>
      </c>
      <c r="D34" s="94">
        <v>11831.554901960784</v>
      </c>
      <c r="E34" s="95">
        <v>12079.203</v>
      </c>
      <c r="F34" s="95">
        <v>12068.186</v>
      </c>
      <c r="G34" s="1012">
        <v>9.1289610551244613E-2</v>
      </c>
      <c r="H34" s="89">
        <v>356.3</v>
      </c>
      <c r="I34" s="89">
        <v>-0.89012517385256973</v>
      </c>
      <c r="J34" s="89">
        <v>-19.954648526077097</v>
      </c>
      <c r="K34" s="89">
        <v>7.8127593647983176</v>
      </c>
      <c r="L34" s="1009">
        <v>-1.3513530566261718</v>
      </c>
    </row>
    <row r="35" spans="1:12" ht="15.75" thickBot="1">
      <c r="A35" s="51"/>
      <c r="B35" s="52"/>
      <c r="C35" s="96"/>
      <c r="D35" s="96"/>
      <c r="E35" s="96"/>
      <c r="F35" s="96"/>
      <c r="G35" s="1013"/>
      <c r="H35" s="97"/>
      <c r="I35" s="97"/>
      <c r="J35" s="97"/>
      <c r="K35" s="97"/>
      <c r="L35" s="1014"/>
    </row>
    <row r="36" spans="1:12" ht="15">
      <c r="A36" s="46" t="s">
        <v>115</v>
      </c>
      <c r="B36" s="53" t="s">
        <v>30</v>
      </c>
      <c r="C36" s="98">
        <v>12171.889215686273</v>
      </c>
      <c r="D36" s="98">
        <v>12021.692156862746</v>
      </c>
      <c r="E36" s="99">
        <v>12415.326999999999</v>
      </c>
      <c r="F36" s="99">
        <v>12262.126</v>
      </c>
      <c r="G36" s="1015">
        <v>1.2493836713144124</v>
      </c>
      <c r="H36" s="100">
        <v>418.6</v>
      </c>
      <c r="I36" s="100">
        <v>1.8243736317197761</v>
      </c>
      <c r="J36" s="100">
        <v>-12.043795620437956</v>
      </c>
      <c r="K36" s="100">
        <v>2.6669617661705303</v>
      </c>
      <c r="L36" s="1016">
        <v>-0.17993937155090967</v>
      </c>
    </row>
    <row r="37" spans="1:12" ht="15.75" thickBot="1">
      <c r="A37" s="49" t="s">
        <v>115</v>
      </c>
      <c r="B37" s="50" t="s">
        <v>33</v>
      </c>
      <c r="C37" s="94">
        <v>11768.616666666667</v>
      </c>
      <c r="D37" s="94">
        <v>11716.230392156864</v>
      </c>
      <c r="E37" s="95">
        <v>12003.989</v>
      </c>
      <c r="F37" s="95">
        <v>11950.555</v>
      </c>
      <c r="G37" s="1012">
        <v>0.4471256774266909</v>
      </c>
      <c r="H37" s="89">
        <v>372.1</v>
      </c>
      <c r="I37" s="89">
        <v>-1.3782136231115791</v>
      </c>
      <c r="J37" s="89">
        <v>-6.15866388308977</v>
      </c>
      <c r="K37" s="89">
        <v>4.9742710120068612</v>
      </c>
      <c r="L37" s="1009">
        <v>-2.6109039368238385E-3</v>
      </c>
    </row>
    <row r="38" spans="1:12" ht="15.75" thickBot="1">
      <c r="A38" s="51"/>
      <c r="B38" s="52"/>
      <c r="C38" s="96"/>
      <c r="D38" s="96"/>
      <c r="E38" s="96"/>
      <c r="F38" s="96"/>
      <c r="G38" s="1013"/>
      <c r="H38" s="97"/>
      <c r="I38" s="97"/>
      <c r="J38" s="97"/>
      <c r="K38" s="97"/>
      <c r="L38" s="1014"/>
    </row>
    <row r="39" spans="1:12" ht="14.25">
      <c r="A39" s="44" t="s">
        <v>116</v>
      </c>
      <c r="B39" s="45" t="s">
        <v>25</v>
      </c>
      <c r="C39" s="85" t="s">
        <v>100</v>
      </c>
      <c r="D39" s="85" t="s">
        <v>100</v>
      </c>
      <c r="E39" s="86" t="s">
        <v>100</v>
      </c>
      <c r="F39" s="86" t="s">
        <v>100</v>
      </c>
      <c r="G39" s="1007" t="s">
        <v>100</v>
      </c>
      <c r="H39" s="87" t="s">
        <v>100</v>
      </c>
      <c r="I39" s="87" t="s">
        <v>100</v>
      </c>
      <c r="J39" s="88" t="s">
        <v>100</v>
      </c>
      <c r="K39" s="88" t="s">
        <v>100</v>
      </c>
      <c r="L39" s="1008" t="s">
        <v>100</v>
      </c>
    </row>
    <row r="40" spans="1:12" ht="15">
      <c r="A40" s="39" t="s">
        <v>116</v>
      </c>
      <c r="B40" s="47" t="s">
        <v>26</v>
      </c>
      <c r="C40" s="79" t="s">
        <v>100</v>
      </c>
      <c r="D40" s="79" t="s">
        <v>100</v>
      </c>
      <c r="E40" s="80" t="s">
        <v>100</v>
      </c>
      <c r="F40" s="80" t="s">
        <v>100</v>
      </c>
      <c r="G40" s="1003" t="s">
        <v>100</v>
      </c>
      <c r="H40" s="81" t="s">
        <v>100</v>
      </c>
      <c r="I40" s="81" t="s">
        <v>100</v>
      </c>
      <c r="J40" s="89" t="s">
        <v>100</v>
      </c>
      <c r="K40" s="89" t="s">
        <v>100</v>
      </c>
      <c r="L40" s="1009" t="s">
        <v>100</v>
      </c>
    </row>
    <row r="41" spans="1:12" ht="15">
      <c r="A41" s="39" t="s">
        <v>116</v>
      </c>
      <c r="B41" s="47" t="s">
        <v>27</v>
      </c>
      <c r="C41" s="79" t="s">
        <v>100</v>
      </c>
      <c r="D41" s="79" t="s">
        <v>100</v>
      </c>
      <c r="E41" s="80" t="s">
        <v>100</v>
      </c>
      <c r="F41" s="80" t="s">
        <v>100</v>
      </c>
      <c r="G41" s="1003" t="s">
        <v>100</v>
      </c>
      <c r="H41" s="81" t="s">
        <v>100</v>
      </c>
      <c r="I41" s="81" t="s">
        <v>100</v>
      </c>
      <c r="J41" s="89" t="s">
        <v>100</v>
      </c>
      <c r="K41" s="89" t="s">
        <v>100</v>
      </c>
      <c r="L41" s="1009" t="s">
        <v>100</v>
      </c>
    </row>
    <row r="42" spans="1:12" ht="15">
      <c r="A42" s="39" t="s">
        <v>116</v>
      </c>
      <c r="B42" s="47" t="s">
        <v>34</v>
      </c>
      <c r="C42" s="79" t="s">
        <v>100</v>
      </c>
      <c r="D42" s="79" t="s">
        <v>100</v>
      </c>
      <c r="E42" s="80" t="s">
        <v>100</v>
      </c>
      <c r="F42" s="80" t="s">
        <v>100</v>
      </c>
      <c r="G42" s="1003" t="s">
        <v>100</v>
      </c>
      <c r="H42" s="81" t="s">
        <v>100</v>
      </c>
      <c r="I42" s="81" t="s">
        <v>100</v>
      </c>
      <c r="J42" s="89" t="s">
        <v>100</v>
      </c>
      <c r="K42" s="89" t="s">
        <v>100</v>
      </c>
      <c r="L42" s="1009" t="s">
        <v>100</v>
      </c>
    </row>
    <row r="43" spans="1:12" ht="14.25">
      <c r="A43" s="54" t="s">
        <v>116</v>
      </c>
      <c r="B43" s="48" t="s">
        <v>28</v>
      </c>
      <c r="C43" s="90" t="s">
        <v>100</v>
      </c>
      <c r="D43" s="90" t="s">
        <v>100</v>
      </c>
      <c r="E43" s="91" t="s">
        <v>100</v>
      </c>
      <c r="F43" s="91" t="s">
        <v>100</v>
      </c>
      <c r="G43" s="1010" t="s">
        <v>100</v>
      </c>
      <c r="H43" s="92" t="s">
        <v>100</v>
      </c>
      <c r="I43" s="92" t="s">
        <v>100</v>
      </c>
      <c r="J43" s="93" t="s">
        <v>100</v>
      </c>
      <c r="K43" s="93" t="s">
        <v>100</v>
      </c>
      <c r="L43" s="1011" t="s">
        <v>100</v>
      </c>
    </row>
    <row r="44" spans="1:12" ht="15">
      <c r="A44" s="39" t="s">
        <v>116</v>
      </c>
      <c r="B44" s="47" t="s">
        <v>30</v>
      </c>
      <c r="C44" s="79" t="s">
        <v>100</v>
      </c>
      <c r="D44" s="79" t="s">
        <v>100</v>
      </c>
      <c r="E44" s="80" t="s">
        <v>100</v>
      </c>
      <c r="F44" s="80" t="s">
        <v>100</v>
      </c>
      <c r="G44" s="1003" t="s">
        <v>100</v>
      </c>
      <c r="H44" s="81" t="s">
        <v>100</v>
      </c>
      <c r="I44" s="81" t="s">
        <v>100</v>
      </c>
      <c r="J44" s="89" t="s">
        <v>100</v>
      </c>
      <c r="K44" s="89" t="s">
        <v>100</v>
      </c>
      <c r="L44" s="1009" t="s">
        <v>100</v>
      </c>
    </row>
    <row r="45" spans="1:12" ht="15">
      <c r="A45" s="39" t="s">
        <v>116</v>
      </c>
      <c r="B45" s="47" t="s">
        <v>35</v>
      </c>
      <c r="C45" s="79" t="s">
        <v>100</v>
      </c>
      <c r="D45" s="79" t="s">
        <v>100</v>
      </c>
      <c r="E45" s="80" t="s">
        <v>100</v>
      </c>
      <c r="F45" s="80" t="s">
        <v>100</v>
      </c>
      <c r="G45" s="1003" t="s">
        <v>100</v>
      </c>
      <c r="H45" s="81" t="s">
        <v>100</v>
      </c>
      <c r="I45" s="81" t="s">
        <v>100</v>
      </c>
      <c r="J45" s="89" t="s">
        <v>100</v>
      </c>
      <c r="K45" s="89" t="s">
        <v>100</v>
      </c>
      <c r="L45" s="1009" t="s">
        <v>100</v>
      </c>
    </row>
    <row r="46" spans="1:12" ht="14.25">
      <c r="A46" s="54" t="s">
        <v>116</v>
      </c>
      <c r="B46" s="48" t="s">
        <v>31</v>
      </c>
      <c r="C46" s="90" t="s">
        <v>100</v>
      </c>
      <c r="D46" s="90" t="s">
        <v>100</v>
      </c>
      <c r="E46" s="91" t="s">
        <v>100</v>
      </c>
      <c r="F46" s="91" t="s">
        <v>100</v>
      </c>
      <c r="G46" s="1010" t="s">
        <v>100</v>
      </c>
      <c r="H46" s="92" t="s">
        <v>100</v>
      </c>
      <c r="I46" s="92" t="s">
        <v>100</v>
      </c>
      <c r="J46" s="93" t="s">
        <v>100</v>
      </c>
      <c r="K46" s="93" t="s">
        <v>100</v>
      </c>
      <c r="L46" s="1011" t="s">
        <v>100</v>
      </c>
    </row>
    <row r="47" spans="1:12" ht="15">
      <c r="A47" s="39" t="s">
        <v>116</v>
      </c>
      <c r="B47" s="47" t="s">
        <v>33</v>
      </c>
      <c r="C47" s="79" t="s">
        <v>100</v>
      </c>
      <c r="D47" s="79" t="s">
        <v>100</v>
      </c>
      <c r="E47" s="80" t="s">
        <v>100</v>
      </c>
      <c r="F47" s="80" t="s">
        <v>100</v>
      </c>
      <c r="G47" s="1003" t="s">
        <v>100</v>
      </c>
      <c r="H47" s="81" t="s">
        <v>100</v>
      </c>
      <c r="I47" s="81" t="s">
        <v>100</v>
      </c>
      <c r="J47" s="89" t="s">
        <v>100</v>
      </c>
      <c r="K47" s="89" t="s">
        <v>100</v>
      </c>
      <c r="L47" s="1009" t="s">
        <v>100</v>
      </c>
    </row>
    <row r="48" spans="1:12" ht="15.75" thickBot="1">
      <c r="A48" s="55" t="s">
        <v>116</v>
      </c>
      <c r="B48" s="47" t="s">
        <v>36</v>
      </c>
      <c r="C48" s="94" t="s">
        <v>100</v>
      </c>
      <c r="D48" s="94" t="s">
        <v>100</v>
      </c>
      <c r="E48" s="95" t="s">
        <v>100</v>
      </c>
      <c r="F48" s="95" t="s">
        <v>100</v>
      </c>
      <c r="G48" s="1012" t="s">
        <v>100</v>
      </c>
      <c r="H48" s="89" t="s">
        <v>100</v>
      </c>
      <c r="I48" s="89" t="s">
        <v>100</v>
      </c>
      <c r="J48" s="89" t="s">
        <v>100</v>
      </c>
      <c r="K48" s="89" t="s">
        <v>100</v>
      </c>
      <c r="L48" s="1009" t="s">
        <v>100</v>
      </c>
    </row>
    <row r="49" spans="1:12" ht="15.75" thickBot="1">
      <c r="A49" s="51"/>
      <c r="B49" s="52"/>
      <c r="C49" s="96"/>
      <c r="D49" s="96"/>
      <c r="E49" s="96"/>
      <c r="F49" s="96"/>
      <c r="G49" s="1013"/>
      <c r="H49" s="97"/>
      <c r="I49" s="97"/>
      <c r="J49" s="97"/>
      <c r="K49" s="97"/>
      <c r="L49" s="1014"/>
    </row>
    <row r="50" spans="1:12" ht="14.25">
      <c r="A50" s="44" t="s">
        <v>24</v>
      </c>
      <c r="B50" s="45" t="s">
        <v>28</v>
      </c>
      <c r="C50" s="85">
        <v>10880.212318127031</v>
      </c>
      <c r="D50" s="85">
        <v>11041.269513816487</v>
      </c>
      <c r="E50" s="86">
        <v>11097.816564489571</v>
      </c>
      <c r="F50" s="86">
        <v>11262.094904092817</v>
      </c>
      <c r="G50" s="1007">
        <v>-1.4586836729953783</v>
      </c>
      <c r="H50" s="87">
        <v>354.4762645914397</v>
      </c>
      <c r="I50" s="87">
        <v>1.6738192113086783</v>
      </c>
      <c r="J50" s="88">
        <v>4.4715447154471546</v>
      </c>
      <c r="K50" s="88">
        <v>2.844021468488906</v>
      </c>
      <c r="L50" s="1008">
        <v>0.28804453462221158</v>
      </c>
    </row>
    <row r="51" spans="1:12" ht="15">
      <c r="A51" s="46" t="s">
        <v>24</v>
      </c>
      <c r="B51" s="47" t="s">
        <v>29</v>
      </c>
      <c r="C51" s="79">
        <v>10652.355882352942</v>
      </c>
      <c r="D51" s="79">
        <v>10735.021568627451</v>
      </c>
      <c r="E51" s="80">
        <v>10865.403</v>
      </c>
      <c r="F51" s="80">
        <v>10949.722</v>
      </c>
      <c r="G51" s="1003">
        <v>-0.77005607996257353</v>
      </c>
      <c r="H51" s="81">
        <v>323.60000000000002</v>
      </c>
      <c r="I51" s="81">
        <v>1.5056461731493134</v>
      </c>
      <c r="J51" s="89">
        <v>-4.4943820224719104</v>
      </c>
      <c r="K51" s="89">
        <v>0.47031483428318488</v>
      </c>
      <c r="L51" s="1009">
        <v>7.9531531568926006E-3</v>
      </c>
    </row>
    <row r="52" spans="1:12" ht="15">
      <c r="A52" s="46" t="s">
        <v>24</v>
      </c>
      <c r="B52" s="47" t="s">
        <v>30</v>
      </c>
      <c r="C52" s="79">
        <v>10920.456862745097</v>
      </c>
      <c r="D52" s="79">
        <v>11096.897058823528</v>
      </c>
      <c r="E52" s="80">
        <v>11138.866</v>
      </c>
      <c r="F52" s="80">
        <v>11318.834999999999</v>
      </c>
      <c r="G52" s="1003">
        <v>-1.5899957902027826</v>
      </c>
      <c r="H52" s="81">
        <v>350.8</v>
      </c>
      <c r="I52" s="81">
        <v>2.0954598370197872</v>
      </c>
      <c r="J52" s="89">
        <v>4.6082949308755765</v>
      </c>
      <c r="K52" s="89">
        <v>1.2560172633209761</v>
      </c>
      <c r="L52" s="1009">
        <v>0.12868597338383658</v>
      </c>
    </row>
    <row r="53" spans="1:12" ht="15">
      <c r="A53" s="46" t="s">
        <v>24</v>
      </c>
      <c r="B53" s="47" t="s">
        <v>35</v>
      </c>
      <c r="C53" s="79">
        <v>10921.02843137255</v>
      </c>
      <c r="D53" s="79">
        <v>11107.469607843137</v>
      </c>
      <c r="E53" s="80">
        <v>11139.449000000001</v>
      </c>
      <c r="F53" s="80">
        <v>11329.619000000001</v>
      </c>
      <c r="G53" s="1003">
        <v>-1.6785206987101688</v>
      </c>
      <c r="H53" s="81">
        <v>371.6</v>
      </c>
      <c r="I53" s="81">
        <v>0.75921908893709633</v>
      </c>
      <c r="J53" s="89">
        <v>8.6021505376344098</v>
      </c>
      <c r="K53" s="89">
        <v>1.1176893708847451</v>
      </c>
      <c r="L53" s="1009">
        <v>0.15140540808148251</v>
      </c>
    </row>
    <row r="54" spans="1:12" ht="14.25">
      <c r="A54" s="44" t="s">
        <v>24</v>
      </c>
      <c r="B54" s="48" t="s">
        <v>31</v>
      </c>
      <c r="C54" s="90">
        <v>10422.220751035095</v>
      </c>
      <c r="D54" s="90">
        <v>10452.647090111606</v>
      </c>
      <c r="E54" s="91">
        <v>10630.665166055796</v>
      </c>
      <c r="F54" s="91">
        <v>10661.700031913839</v>
      </c>
      <c r="G54" s="1010">
        <v>-0.29108740412078027</v>
      </c>
      <c r="H54" s="92">
        <v>296.81493055555552</v>
      </c>
      <c r="I54" s="92">
        <v>-1.3107137202083718</v>
      </c>
      <c r="J54" s="93">
        <v>3.071875932001193</v>
      </c>
      <c r="K54" s="93">
        <v>19.122447850384553</v>
      </c>
      <c r="L54" s="1011">
        <v>1.7033611445816526</v>
      </c>
    </row>
    <row r="55" spans="1:12" ht="15">
      <c r="A55" s="46" t="s">
        <v>24</v>
      </c>
      <c r="B55" s="47" t="s">
        <v>32</v>
      </c>
      <c r="C55" s="79">
        <v>10237.313725490196</v>
      </c>
      <c r="D55" s="79">
        <v>10132.910784313724</v>
      </c>
      <c r="E55" s="80">
        <v>10442.06</v>
      </c>
      <c r="F55" s="80">
        <v>10335.569</v>
      </c>
      <c r="G55" s="1003">
        <v>1.0303351465216863</v>
      </c>
      <c r="H55" s="81">
        <v>274.89999999999998</v>
      </c>
      <c r="I55" s="81">
        <v>-0.39855072463768937</v>
      </c>
      <c r="J55" s="89">
        <v>25.734639358860196</v>
      </c>
      <c r="K55" s="89">
        <v>7.8127593647983176</v>
      </c>
      <c r="L55" s="1009">
        <v>1.9786900624968995</v>
      </c>
    </row>
    <row r="56" spans="1:12" ht="15">
      <c r="A56" s="46" t="s">
        <v>24</v>
      </c>
      <c r="B56" s="47" t="s">
        <v>33</v>
      </c>
      <c r="C56" s="79">
        <v>10466.938235294117</v>
      </c>
      <c r="D56" s="79">
        <v>10536.140196078431</v>
      </c>
      <c r="E56" s="80">
        <v>10676.277</v>
      </c>
      <c r="F56" s="80">
        <v>10746.862999999999</v>
      </c>
      <c r="G56" s="1003">
        <v>-0.65680561853258324</v>
      </c>
      <c r="H56" s="81">
        <v>304.89999999999998</v>
      </c>
      <c r="I56" s="81">
        <v>-9.8296199213634125E-2</v>
      </c>
      <c r="J56" s="89">
        <v>-4.5942720763723157</v>
      </c>
      <c r="K56" s="89">
        <v>8.8474520002213239</v>
      </c>
      <c r="L56" s="1009">
        <v>0.14050618485429212</v>
      </c>
    </row>
    <row r="57" spans="1:12" ht="15">
      <c r="A57" s="46" t="s">
        <v>24</v>
      </c>
      <c r="B57" s="47" t="s">
        <v>36</v>
      </c>
      <c r="C57" s="79">
        <v>10755.242156862745</v>
      </c>
      <c r="D57" s="79">
        <v>10754.213725490197</v>
      </c>
      <c r="E57" s="80">
        <v>10970.347</v>
      </c>
      <c r="F57" s="80">
        <v>10969.298000000001</v>
      </c>
      <c r="G57" s="1003">
        <v>9.563054992207054E-3</v>
      </c>
      <c r="H57" s="81">
        <v>337.3</v>
      </c>
      <c r="I57" s="81">
        <v>-5.9259259259255889E-2</v>
      </c>
      <c r="J57" s="89">
        <v>-19.67509025270758</v>
      </c>
      <c r="K57" s="89">
        <v>2.462236485364909</v>
      </c>
      <c r="L57" s="1009">
        <v>-0.4158351027695395</v>
      </c>
    </row>
    <row r="58" spans="1:12" ht="14.25">
      <c r="A58" s="44" t="s">
        <v>24</v>
      </c>
      <c r="B58" s="48" t="s">
        <v>37</v>
      </c>
      <c r="C58" s="90">
        <v>8584.4759393449167</v>
      </c>
      <c r="D58" s="90">
        <v>8588.9416068060746</v>
      </c>
      <c r="E58" s="91">
        <v>8756.1654581318144</v>
      </c>
      <c r="F58" s="91">
        <v>8760.7204389421968</v>
      </c>
      <c r="G58" s="1010">
        <v>-5.1993221814670643E-2</v>
      </c>
      <c r="H58" s="92">
        <v>227.81846337105421</v>
      </c>
      <c r="I58" s="92">
        <v>0.11115398935751006</v>
      </c>
      <c r="J58" s="93">
        <v>-1.6978922716627636</v>
      </c>
      <c r="K58" s="93">
        <v>9.2901012560172642</v>
      </c>
      <c r="L58" s="1011">
        <v>0.41691303844751992</v>
      </c>
    </row>
    <row r="59" spans="1:12" ht="15">
      <c r="A59" s="46" t="s">
        <v>24</v>
      </c>
      <c r="B59" s="47" t="s">
        <v>102</v>
      </c>
      <c r="C59" s="101">
        <v>8058.4441176470582</v>
      </c>
      <c r="D59" s="101">
        <v>8048.2068627450981</v>
      </c>
      <c r="E59" s="102">
        <v>8219.6129999999994</v>
      </c>
      <c r="F59" s="102">
        <v>8209.1710000000003</v>
      </c>
      <c r="G59" s="1017">
        <v>0.12719920196569298</v>
      </c>
      <c r="H59" s="103">
        <v>211.8</v>
      </c>
      <c r="I59" s="103">
        <v>-0.56338028169013554</v>
      </c>
      <c r="J59" s="104">
        <v>6.7403314917127073</v>
      </c>
      <c r="K59" s="104">
        <v>5.3449897637359598</v>
      </c>
      <c r="L59" s="1018">
        <v>0.6434468264405151</v>
      </c>
    </row>
    <row r="60" spans="1:12" ht="15">
      <c r="A60" s="46" t="s">
        <v>24</v>
      </c>
      <c r="B60" s="47" t="s">
        <v>38</v>
      </c>
      <c r="C60" s="79">
        <v>9048.2598039215682</v>
      </c>
      <c r="D60" s="79">
        <v>8960.4715686274521</v>
      </c>
      <c r="E60" s="80">
        <v>9229.2250000000004</v>
      </c>
      <c r="F60" s="80">
        <v>9139.6810000000005</v>
      </c>
      <c r="G60" s="1003">
        <v>0.97972784826953885</v>
      </c>
      <c r="H60" s="81">
        <v>241.8</v>
      </c>
      <c r="I60" s="81">
        <v>2.1546261089987424</v>
      </c>
      <c r="J60" s="89">
        <v>-8.4552845528455283</v>
      </c>
      <c r="K60" s="89">
        <v>3.1151441376639188</v>
      </c>
      <c r="L60" s="1009">
        <v>-7.982702966944899E-2</v>
      </c>
    </row>
    <row r="61" spans="1:12" ht="15.75" thickBot="1">
      <c r="A61" s="46" t="s">
        <v>24</v>
      </c>
      <c r="B61" s="47" t="s">
        <v>39</v>
      </c>
      <c r="C61" s="79">
        <v>9649.275490196078</v>
      </c>
      <c r="D61" s="79">
        <v>9585.5990196078419</v>
      </c>
      <c r="E61" s="80">
        <v>9842.2610000000004</v>
      </c>
      <c r="F61" s="80">
        <v>9777.3109999999997</v>
      </c>
      <c r="G61" s="1003">
        <v>0.66429307608196897</v>
      </c>
      <c r="H61" s="81">
        <v>278.5</v>
      </c>
      <c r="I61" s="81">
        <v>3.9955190440627293</v>
      </c>
      <c r="J61" s="89">
        <v>-20.212765957446805</v>
      </c>
      <c r="K61" s="89">
        <v>0.82996735461738491</v>
      </c>
      <c r="L61" s="1009">
        <v>-0.14670675832354718</v>
      </c>
    </row>
    <row r="62" spans="1:12" ht="15.75" thickBot="1">
      <c r="A62" s="51"/>
      <c r="B62" s="52"/>
      <c r="C62" s="96"/>
      <c r="D62" s="96"/>
      <c r="E62" s="96"/>
      <c r="F62" s="96"/>
      <c r="G62" s="1013"/>
      <c r="H62" s="97"/>
      <c r="I62" s="97"/>
      <c r="J62" s="97"/>
      <c r="K62" s="97"/>
      <c r="L62" s="1014"/>
    </row>
    <row r="63" spans="1:12" ht="14.25">
      <c r="A63" s="44" t="s">
        <v>117</v>
      </c>
      <c r="B63" s="48" t="s">
        <v>25</v>
      </c>
      <c r="C63" s="90">
        <v>13279.424370953602</v>
      </c>
      <c r="D63" s="90">
        <v>13558.08404456453</v>
      </c>
      <c r="E63" s="91">
        <v>13545.012858372675</v>
      </c>
      <c r="F63" s="91">
        <v>13829.245725455821</v>
      </c>
      <c r="G63" s="1010">
        <v>-2.0553027455427482</v>
      </c>
      <c r="H63" s="92">
        <v>341.88607594936707</v>
      </c>
      <c r="I63" s="92">
        <v>0.39210886933629502</v>
      </c>
      <c r="J63" s="93">
        <v>-5.6716417910447765</v>
      </c>
      <c r="K63" s="93">
        <v>1.7484645603939579</v>
      </c>
      <c r="L63" s="1011">
        <v>8.1144123343184216E-3</v>
      </c>
    </row>
    <row r="64" spans="1:12" ht="15">
      <c r="A64" s="46" t="s">
        <v>117</v>
      </c>
      <c r="B64" s="47" t="s">
        <v>26</v>
      </c>
      <c r="C64" s="79">
        <v>12946.300000000001</v>
      </c>
      <c r="D64" s="79">
        <v>13304.178431372549</v>
      </c>
      <c r="E64" s="80">
        <v>13205.226000000001</v>
      </c>
      <c r="F64" s="80">
        <v>13570.262000000001</v>
      </c>
      <c r="G64" s="1003">
        <v>-2.689970171541272</v>
      </c>
      <c r="H64" s="81">
        <v>311</v>
      </c>
      <c r="I64" s="81">
        <v>-2.9641185647425896</v>
      </c>
      <c r="J64" s="89">
        <v>31.818181818181817</v>
      </c>
      <c r="K64" s="89">
        <v>0.32092071045205556</v>
      </c>
      <c r="L64" s="1009">
        <v>9.2337407423326801E-2</v>
      </c>
    </row>
    <row r="65" spans="1:12" ht="15">
      <c r="A65" s="46" t="s">
        <v>117</v>
      </c>
      <c r="B65" s="47" t="s">
        <v>27</v>
      </c>
      <c r="C65" s="79">
        <v>13284.497058823528</v>
      </c>
      <c r="D65" s="79">
        <v>13613.831372549019</v>
      </c>
      <c r="E65" s="80">
        <v>13550.187</v>
      </c>
      <c r="F65" s="80">
        <v>13886.108</v>
      </c>
      <c r="G65" s="1003">
        <v>-2.4191155649948874</v>
      </c>
      <c r="H65" s="81">
        <v>341</v>
      </c>
      <c r="I65" s="81">
        <v>2.4947400060114253</v>
      </c>
      <c r="J65" s="89">
        <v>-10.285714285714285</v>
      </c>
      <c r="K65" s="89">
        <v>0.86869916449952966</v>
      </c>
      <c r="L65" s="1009">
        <v>-4.0438972546550711E-2</v>
      </c>
    </row>
    <row r="66" spans="1:12" ht="15">
      <c r="A66" s="46" t="s">
        <v>117</v>
      </c>
      <c r="B66" s="47" t="s">
        <v>34</v>
      </c>
      <c r="C66" s="79">
        <v>13436.802941176471</v>
      </c>
      <c r="D66" s="79">
        <v>13566.093137254902</v>
      </c>
      <c r="E66" s="80">
        <v>13705.539000000001</v>
      </c>
      <c r="F66" s="80">
        <v>13837.415000000001</v>
      </c>
      <c r="G66" s="1003">
        <v>-0.95303927792871856</v>
      </c>
      <c r="H66" s="81">
        <v>361</v>
      </c>
      <c r="I66" s="81">
        <v>0.27777777777777779</v>
      </c>
      <c r="J66" s="89">
        <v>-12.931034482758621</v>
      </c>
      <c r="K66" s="89">
        <v>0.55884468544237254</v>
      </c>
      <c r="L66" s="1009">
        <v>-4.3784022542457834E-2</v>
      </c>
    </row>
    <row r="67" spans="1:12" ht="14.25">
      <c r="A67" s="44" t="s">
        <v>117</v>
      </c>
      <c r="B67" s="48" t="s">
        <v>28</v>
      </c>
      <c r="C67" s="90">
        <v>12714.934361625263</v>
      </c>
      <c r="D67" s="90">
        <v>12835.652830903216</v>
      </c>
      <c r="E67" s="91">
        <v>12969.233048857768</v>
      </c>
      <c r="F67" s="91">
        <v>13092.36588752128</v>
      </c>
      <c r="G67" s="1010">
        <v>-0.94049341212556425</v>
      </c>
      <c r="H67" s="92">
        <v>313.47345187001838</v>
      </c>
      <c r="I67" s="92">
        <v>-7.2591962666087334E-2</v>
      </c>
      <c r="J67" s="93">
        <v>-4.284037558685446</v>
      </c>
      <c r="K67" s="93">
        <v>9.0245117025396997</v>
      </c>
      <c r="L67" s="1011">
        <v>0.17210378524529446</v>
      </c>
    </row>
    <row r="68" spans="1:12" ht="15">
      <c r="A68" s="46" t="s">
        <v>117</v>
      </c>
      <c r="B68" s="47" t="s">
        <v>29</v>
      </c>
      <c r="C68" s="79">
        <v>12754.439215686274</v>
      </c>
      <c r="D68" s="79">
        <v>13028.694117647059</v>
      </c>
      <c r="E68" s="80">
        <v>13009.528</v>
      </c>
      <c r="F68" s="80">
        <v>13289.268</v>
      </c>
      <c r="G68" s="1003">
        <v>-2.105006837095917</v>
      </c>
      <c r="H68" s="81">
        <v>286</v>
      </c>
      <c r="I68" s="81">
        <v>-0.17452006980802792</v>
      </c>
      <c r="J68" s="89">
        <v>-5.241935483870968</v>
      </c>
      <c r="K68" s="89">
        <v>1.3002821889005698</v>
      </c>
      <c r="L68" s="1009">
        <v>1.1903571829553261E-2</v>
      </c>
    </row>
    <row r="69" spans="1:12" ht="15">
      <c r="A69" s="46" t="s">
        <v>117</v>
      </c>
      <c r="B69" s="47" t="s">
        <v>30</v>
      </c>
      <c r="C69" s="79">
        <v>12764.985294117647</v>
      </c>
      <c r="D69" s="79">
        <v>12885.244117647058</v>
      </c>
      <c r="E69" s="80">
        <v>13020.285</v>
      </c>
      <c r="F69" s="80">
        <v>13142.949000000001</v>
      </c>
      <c r="G69" s="1003">
        <v>-0.93330652047725871</v>
      </c>
      <c r="H69" s="81">
        <v>311.2</v>
      </c>
      <c r="I69" s="81">
        <v>-0.35222542427154108</v>
      </c>
      <c r="J69" s="89">
        <v>-2.8112449799196786</v>
      </c>
      <c r="K69" s="89">
        <v>5.3560559951308582</v>
      </c>
      <c r="L69" s="1009">
        <v>0.18176122657145211</v>
      </c>
    </row>
    <row r="70" spans="1:12" ht="15">
      <c r="A70" s="46" t="s">
        <v>117</v>
      </c>
      <c r="B70" s="47" t="s">
        <v>35</v>
      </c>
      <c r="C70" s="79">
        <v>12590.770588235293</v>
      </c>
      <c r="D70" s="79">
        <v>12644.463725490195</v>
      </c>
      <c r="E70" s="80">
        <v>12842.585999999999</v>
      </c>
      <c r="F70" s="80">
        <v>12897.352999999999</v>
      </c>
      <c r="G70" s="1003">
        <v>-0.42463752058271048</v>
      </c>
      <c r="H70" s="81">
        <v>333.7</v>
      </c>
      <c r="I70" s="81">
        <v>0.69402534701267693</v>
      </c>
      <c r="J70" s="89">
        <v>-6.9565217391304346</v>
      </c>
      <c r="K70" s="89">
        <v>2.368173518508272</v>
      </c>
      <c r="L70" s="1009">
        <v>-2.1561013155710462E-2</v>
      </c>
    </row>
    <row r="71" spans="1:12" ht="14.25">
      <c r="A71" s="44" t="s">
        <v>117</v>
      </c>
      <c r="B71" s="48" t="s">
        <v>31</v>
      </c>
      <c r="C71" s="90">
        <v>11841.433429025774</v>
      </c>
      <c r="D71" s="90">
        <v>11835.1408100914</v>
      </c>
      <c r="E71" s="91">
        <v>12078.26209760629</v>
      </c>
      <c r="F71" s="91">
        <v>12071.843626293228</v>
      </c>
      <c r="G71" s="1010">
        <v>5.3168940153282315E-2</v>
      </c>
      <c r="H71" s="92">
        <v>273.98063445223164</v>
      </c>
      <c r="I71" s="92">
        <v>0.67131770855433859</v>
      </c>
      <c r="J71" s="93">
        <v>-2.3766654663305724</v>
      </c>
      <c r="K71" s="93">
        <v>15.000276655784873</v>
      </c>
      <c r="L71" s="1011">
        <v>0.57355318963078616</v>
      </c>
    </row>
    <row r="72" spans="1:12" ht="15">
      <c r="A72" s="46" t="s">
        <v>117</v>
      </c>
      <c r="B72" s="47" t="s">
        <v>32</v>
      </c>
      <c r="C72" s="79">
        <v>11653.055882352941</v>
      </c>
      <c r="D72" s="79">
        <v>11437.672549019608</v>
      </c>
      <c r="E72" s="80">
        <v>11886.117</v>
      </c>
      <c r="F72" s="80">
        <v>11666.425999999999</v>
      </c>
      <c r="G72" s="1003">
        <v>1.883104560042645</v>
      </c>
      <c r="H72" s="81">
        <v>247.7</v>
      </c>
      <c r="I72" s="81">
        <v>2.2286421791167879</v>
      </c>
      <c r="J72" s="89">
        <v>11.640953716690042</v>
      </c>
      <c r="K72" s="89">
        <v>4.40436009516959</v>
      </c>
      <c r="L72" s="1009">
        <v>0.70027157109041704</v>
      </c>
    </row>
    <row r="73" spans="1:12" ht="15">
      <c r="A73" s="46" t="s">
        <v>117</v>
      </c>
      <c r="B73" s="47" t="s">
        <v>33</v>
      </c>
      <c r="C73" s="79">
        <v>11931.736274509803</v>
      </c>
      <c r="D73" s="79">
        <v>11989.636274509803</v>
      </c>
      <c r="E73" s="80">
        <v>12170.370999999999</v>
      </c>
      <c r="F73" s="80">
        <v>12229.429</v>
      </c>
      <c r="G73" s="1003">
        <v>-0.48291706832756381</v>
      </c>
      <c r="H73" s="81">
        <v>280.8</v>
      </c>
      <c r="I73" s="81">
        <v>0.93457943925234466</v>
      </c>
      <c r="J73" s="81">
        <v>-6.2461348175633891</v>
      </c>
      <c r="K73" s="81">
        <v>8.3882033973330383</v>
      </c>
      <c r="L73" s="1004">
        <v>-1.2232988972742831E-2</v>
      </c>
    </row>
    <row r="74" spans="1:12" ht="15.75" thickBot="1">
      <c r="A74" s="56" t="s">
        <v>117</v>
      </c>
      <c r="B74" s="57" t="s">
        <v>36</v>
      </c>
      <c r="C74" s="82">
        <v>11830.665686274509</v>
      </c>
      <c r="D74" s="82">
        <v>11828.845098039215</v>
      </c>
      <c r="E74" s="83">
        <v>12067.279</v>
      </c>
      <c r="F74" s="83">
        <v>12065.422</v>
      </c>
      <c r="G74" s="1005">
        <v>1.5391090340644288E-2</v>
      </c>
      <c r="H74" s="84">
        <v>300.5</v>
      </c>
      <c r="I74" s="84">
        <v>0.87277609936220968</v>
      </c>
      <c r="J74" s="84">
        <v>-10.738255033557047</v>
      </c>
      <c r="K74" s="84">
        <v>2.2077131632822442</v>
      </c>
      <c r="L74" s="1006">
        <v>-0.11448539248688672</v>
      </c>
    </row>
    <row r="75" spans="1:12">
      <c r="A75" s="4"/>
      <c r="B75" s="4"/>
      <c r="C75" s="1102"/>
      <c r="D75" s="1102"/>
      <c r="E75" s="1102"/>
      <c r="F75" s="1102"/>
      <c r="G75" s="1103"/>
      <c r="H75" s="1103"/>
      <c r="I75" s="1103"/>
      <c r="J75" s="1103"/>
      <c r="K75" s="1103"/>
      <c r="L75" s="65"/>
    </row>
    <row r="76" spans="1:12" ht="13.5" thickBot="1">
      <c r="G76" s="65"/>
      <c r="H76" s="65"/>
      <c r="I76" s="65"/>
      <c r="J76" s="65"/>
      <c r="K76" s="65"/>
      <c r="L76" s="1104"/>
    </row>
    <row r="77" spans="1:12" ht="21" thickBot="1">
      <c r="A77" s="967" t="s">
        <v>334</v>
      </c>
      <c r="B77" s="958"/>
      <c r="C77" s="958"/>
      <c r="D77" s="958"/>
      <c r="E77" s="958"/>
      <c r="F77" s="958"/>
      <c r="G77" s="1076"/>
      <c r="H77" s="1076"/>
      <c r="I77" s="1076"/>
      <c r="J77" s="1076"/>
      <c r="K77" s="1076"/>
      <c r="L77" s="1077"/>
    </row>
    <row r="78" spans="1:12">
      <c r="A78" s="27"/>
      <c r="B78" s="28"/>
      <c r="C78" s="3" t="s">
        <v>9</v>
      </c>
      <c r="D78" s="3" t="s">
        <v>9</v>
      </c>
      <c r="E78" s="3"/>
      <c r="F78" s="3"/>
      <c r="G78" s="959"/>
      <c r="H78" s="1353" t="s">
        <v>10</v>
      </c>
      <c r="I78" s="1354"/>
      <c r="J78" s="990" t="s">
        <v>11</v>
      </c>
      <c r="K78" s="960" t="s">
        <v>12</v>
      </c>
      <c r="L78" s="961"/>
    </row>
    <row r="79" spans="1:12" ht="15.75">
      <c r="A79" s="29" t="s">
        <v>13</v>
      </c>
      <c r="B79" s="30" t="s">
        <v>14</v>
      </c>
      <c r="C79" s="962" t="s">
        <v>40</v>
      </c>
      <c r="D79" s="962" t="s">
        <v>40</v>
      </c>
      <c r="E79" s="963" t="s">
        <v>41</v>
      </c>
      <c r="F79" s="964"/>
      <c r="G79" s="991"/>
      <c r="H79" s="1351" t="s">
        <v>15</v>
      </c>
      <c r="I79" s="1352"/>
      <c r="J79" s="992" t="s">
        <v>16</v>
      </c>
      <c r="K79" s="965" t="s">
        <v>17</v>
      </c>
      <c r="L79" s="966"/>
    </row>
    <row r="80" spans="1:12" ht="26.25" thickBot="1">
      <c r="A80" s="31" t="s">
        <v>18</v>
      </c>
      <c r="B80" s="32" t="s">
        <v>19</v>
      </c>
      <c r="C80" s="881" t="s">
        <v>481</v>
      </c>
      <c r="D80" s="881" t="s">
        <v>467</v>
      </c>
      <c r="E80" s="956" t="s">
        <v>481</v>
      </c>
      <c r="F80" s="1267" t="s">
        <v>467</v>
      </c>
      <c r="G80" s="989" t="s">
        <v>20</v>
      </c>
      <c r="H80" s="66" t="s">
        <v>481</v>
      </c>
      <c r="I80" s="894" t="s">
        <v>20</v>
      </c>
      <c r="J80" s="993" t="s">
        <v>20</v>
      </c>
      <c r="K80" s="957" t="s">
        <v>481</v>
      </c>
      <c r="L80" s="994" t="s">
        <v>21</v>
      </c>
    </row>
    <row r="81" spans="1:12" ht="15" thickBot="1">
      <c r="A81" s="33" t="s">
        <v>22</v>
      </c>
      <c r="B81" s="34" t="s">
        <v>23</v>
      </c>
      <c r="C81" s="67">
        <v>11786.570645159065</v>
      </c>
      <c r="D81" s="67">
        <v>11810.576669585815</v>
      </c>
      <c r="E81" s="68">
        <v>12022.302058062247</v>
      </c>
      <c r="F81" s="1268">
        <v>12046.788202977532</v>
      </c>
      <c r="G81" s="995">
        <v>-0.20325869852375156</v>
      </c>
      <c r="H81" s="69">
        <v>320.81900872678455</v>
      </c>
      <c r="I81" s="69">
        <v>-0.77194954232752078</v>
      </c>
      <c r="J81" s="70">
        <v>-8.1680879482174049</v>
      </c>
      <c r="K81" s="69">
        <v>100</v>
      </c>
      <c r="L81" s="996" t="s">
        <v>23</v>
      </c>
    </row>
    <row r="82" spans="1:12" ht="15" thickBot="1">
      <c r="A82" s="35"/>
      <c r="B82" s="36"/>
      <c r="C82" s="71"/>
      <c r="D82" s="71"/>
      <c r="E82" s="71"/>
      <c r="F82" s="71"/>
      <c r="G82" s="997"/>
      <c r="H82" s="70"/>
      <c r="I82" s="70"/>
      <c r="J82" s="70"/>
      <c r="K82" s="70"/>
      <c r="L82" s="998"/>
    </row>
    <row r="83" spans="1:12" ht="15">
      <c r="A83" s="37" t="s">
        <v>108</v>
      </c>
      <c r="B83" s="38" t="s">
        <v>23</v>
      </c>
      <c r="C83" s="72">
        <v>12337.568090007087</v>
      </c>
      <c r="D83" s="72">
        <v>11669.13725490196</v>
      </c>
      <c r="E83" s="73">
        <v>12584.319451807229</v>
      </c>
      <c r="F83" s="73">
        <v>11902.519999999999</v>
      </c>
      <c r="G83" s="999">
        <v>5.7281941286990499</v>
      </c>
      <c r="H83" s="74">
        <v>255.3692307692308</v>
      </c>
      <c r="I83" s="74">
        <v>-6.3552509097063421</v>
      </c>
      <c r="J83" s="74">
        <v>18.181818181818183</v>
      </c>
      <c r="K83" s="74">
        <v>0.14544640859252631</v>
      </c>
      <c r="L83" s="1000">
        <v>3.2428839497694276E-2</v>
      </c>
    </row>
    <row r="84" spans="1:12" ht="15">
      <c r="A84" s="46" t="s">
        <v>109</v>
      </c>
      <c r="B84" s="75" t="s">
        <v>23</v>
      </c>
      <c r="C84" s="76">
        <v>12222.242379415133</v>
      </c>
      <c r="D84" s="76">
        <v>12175.109457618588</v>
      </c>
      <c r="E84" s="77">
        <v>12466.687227003436</v>
      </c>
      <c r="F84" s="77">
        <v>12418.61164677096</v>
      </c>
      <c r="G84" s="1001">
        <v>0.3871252407267039</v>
      </c>
      <c r="H84" s="78">
        <v>352.49081602807843</v>
      </c>
      <c r="I84" s="78">
        <v>0.35888632785164176</v>
      </c>
      <c r="J84" s="78">
        <v>-14.950248756218906</v>
      </c>
      <c r="K84" s="78">
        <v>38.252405459834414</v>
      </c>
      <c r="L84" s="1002">
        <v>-3.050378882095103</v>
      </c>
    </row>
    <row r="85" spans="1:12" ht="15">
      <c r="A85" s="39" t="s">
        <v>110</v>
      </c>
      <c r="B85" s="40" t="s">
        <v>23</v>
      </c>
      <c r="C85" s="79">
        <v>12051.309969695605</v>
      </c>
      <c r="D85" s="79">
        <v>11954.055839710207</v>
      </c>
      <c r="E85" s="80">
        <v>12292.336169089518</v>
      </c>
      <c r="F85" s="80">
        <v>12193.136956504412</v>
      </c>
      <c r="G85" s="1003">
        <v>0.81356596697775063</v>
      </c>
      <c r="H85" s="81">
        <v>391.14351620947627</v>
      </c>
      <c r="I85" s="81">
        <v>-1.1329293677778782</v>
      </c>
      <c r="J85" s="81">
        <v>-9.6846846846846848</v>
      </c>
      <c r="K85" s="81">
        <v>8.9729245916312372</v>
      </c>
      <c r="L85" s="1004">
        <v>-0.1506755316606565</v>
      </c>
    </row>
    <row r="86" spans="1:12" ht="15">
      <c r="A86" s="39" t="s">
        <v>111</v>
      </c>
      <c r="B86" s="40" t="s">
        <v>23</v>
      </c>
      <c r="C86" s="79" t="s">
        <v>100</v>
      </c>
      <c r="D86" s="79" t="s">
        <v>100</v>
      </c>
      <c r="E86" s="80" t="s">
        <v>100</v>
      </c>
      <c r="F86" s="80" t="s">
        <v>100</v>
      </c>
      <c r="G86" s="1003" t="s">
        <v>100</v>
      </c>
      <c r="H86" s="81" t="s">
        <v>100</v>
      </c>
      <c r="I86" s="81" t="s">
        <v>100</v>
      </c>
      <c r="J86" s="81" t="s">
        <v>100</v>
      </c>
      <c r="K86" s="81" t="s">
        <v>100</v>
      </c>
      <c r="L86" s="1004" t="s">
        <v>100</v>
      </c>
    </row>
    <row r="87" spans="1:12" ht="15">
      <c r="A87" s="39" t="s">
        <v>98</v>
      </c>
      <c r="B87" s="40" t="s">
        <v>23</v>
      </c>
      <c r="C87" s="79">
        <v>10160.533478085386</v>
      </c>
      <c r="D87" s="79">
        <v>10074.858953348759</v>
      </c>
      <c r="E87" s="80">
        <v>10363.744147647094</v>
      </c>
      <c r="F87" s="80">
        <v>10276.356132415734</v>
      </c>
      <c r="G87" s="1003">
        <v>0.85037939621129721</v>
      </c>
      <c r="H87" s="81">
        <v>279.3138622129436</v>
      </c>
      <c r="I87" s="81">
        <v>0.44302326020445837</v>
      </c>
      <c r="J87" s="81">
        <v>0.84210526315789469</v>
      </c>
      <c r="K87" s="81">
        <v>26.795703736853881</v>
      </c>
      <c r="L87" s="1004">
        <v>2.3941831368333304</v>
      </c>
    </row>
    <row r="88" spans="1:12" ht="15.75" thickBot="1">
      <c r="A88" s="41" t="s">
        <v>112</v>
      </c>
      <c r="B88" s="42" t="s">
        <v>23</v>
      </c>
      <c r="C88" s="82">
        <v>12493.088787636301</v>
      </c>
      <c r="D88" s="82">
        <v>12618.174457894802</v>
      </c>
      <c r="E88" s="83">
        <v>12742.950563389028</v>
      </c>
      <c r="F88" s="83">
        <v>12870.537947052699</v>
      </c>
      <c r="G88" s="1005">
        <v>-0.99131352697567743</v>
      </c>
      <c r="H88" s="84">
        <v>292.91494153313124</v>
      </c>
      <c r="I88" s="84">
        <v>-0.79128142534100421</v>
      </c>
      <c r="J88" s="84">
        <v>-5.3300533005330051</v>
      </c>
      <c r="K88" s="84">
        <v>25.833519803087938</v>
      </c>
      <c r="L88" s="1006">
        <v>0.77444243742473162</v>
      </c>
    </row>
    <row r="89" spans="1:12" ht="15" thickBot="1">
      <c r="A89" s="35"/>
      <c r="B89" s="43"/>
      <c r="C89" s="71"/>
      <c r="D89" s="71"/>
      <c r="E89" s="71"/>
      <c r="F89" s="71"/>
      <c r="G89" s="997"/>
      <c r="H89" s="70"/>
      <c r="I89" s="70"/>
      <c r="J89" s="70"/>
      <c r="K89" s="70"/>
      <c r="L89" s="998"/>
    </row>
    <row r="90" spans="1:12" ht="14.25">
      <c r="A90" s="44" t="s">
        <v>113</v>
      </c>
      <c r="B90" s="45" t="s">
        <v>25</v>
      </c>
      <c r="C90" s="85" t="s">
        <v>100</v>
      </c>
      <c r="D90" s="85" t="s">
        <v>100</v>
      </c>
      <c r="E90" s="86" t="s">
        <v>100</v>
      </c>
      <c r="F90" s="86" t="s">
        <v>100</v>
      </c>
      <c r="G90" s="1007" t="s">
        <v>100</v>
      </c>
      <c r="H90" s="87" t="s">
        <v>100</v>
      </c>
      <c r="I90" s="87" t="s">
        <v>100</v>
      </c>
      <c r="J90" s="88" t="s">
        <v>100</v>
      </c>
      <c r="K90" s="88" t="s">
        <v>100</v>
      </c>
      <c r="L90" s="1008" t="s">
        <v>100</v>
      </c>
    </row>
    <row r="91" spans="1:12" ht="15">
      <c r="A91" s="46" t="s">
        <v>113</v>
      </c>
      <c r="B91" s="47" t="s">
        <v>26</v>
      </c>
      <c r="C91" s="79" t="s">
        <v>100</v>
      </c>
      <c r="D91" s="79" t="s">
        <v>100</v>
      </c>
      <c r="E91" s="80" t="s">
        <v>100</v>
      </c>
      <c r="F91" s="80" t="s">
        <v>100</v>
      </c>
      <c r="G91" s="1003" t="s">
        <v>100</v>
      </c>
      <c r="H91" s="81" t="s">
        <v>100</v>
      </c>
      <c r="I91" s="81" t="s">
        <v>100</v>
      </c>
      <c r="J91" s="89" t="s">
        <v>100</v>
      </c>
      <c r="K91" s="89" t="s">
        <v>100</v>
      </c>
      <c r="L91" s="1009" t="s">
        <v>100</v>
      </c>
    </row>
    <row r="92" spans="1:12" ht="15">
      <c r="A92" s="46" t="s">
        <v>113</v>
      </c>
      <c r="B92" s="47" t="s">
        <v>27</v>
      </c>
      <c r="C92" s="79" t="s">
        <v>100</v>
      </c>
      <c r="D92" s="79" t="s">
        <v>100</v>
      </c>
      <c r="E92" s="80" t="s">
        <v>100</v>
      </c>
      <c r="F92" s="80" t="s">
        <v>100</v>
      </c>
      <c r="G92" s="1003" t="s">
        <v>100</v>
      </c>
      <c r="H92" s="81" t="s">
        <v>100</v>
      </c>
      <c r="I92" s="81" t="s">
        <v>100</v>
      </c>
      <c r="J92" s="89" t="s">
        <v>100</v>
      </c>
      <c r="K92" s="89" t="s">
        <v>100</v>
      </c>
      <c r="L92" s="1009" t="s">
        <v>100</v>
      </c>
    </row>
    <row r="93" spans="1:12" ht="14.25">
      <c r="A93" s="44" t="s">
        <v>113</v>
      </c>
      <c r="B93" s="48" t="s">
        <v>28</v>
      </c>
      <c r="C93" s="90" t="s">
        <v>254</v>
      </c>
      <c r="D93" s="90" t="s">
        <v>100</v>
      </c>
      <c r="E93" s="91" t="s">
        <v>254</v>
      </c>
      <c r="F93" s="91" t="s">
        <v>100</v>
      </c>
      <c r="G93" s="1010" t="s">
        <v>100</v>
      </c>
      <c r="H93" s="92" t="s">
        <v>254</v>
      </c>
      <c r="I93" s="92" t="s">
        <v>100</v>
      </c>
      <c r="J93" s="93" t="s">
        <v>100</v>
      </c>
      <c r="K93" s="93">
        <v>2.237637055269635E-2</v>
      </c>
      <c r="L93" s="89" t="s">
        <v>100</v>
      </c>
    </row>
    <row r="94" spans="1:12" ht="15">
      <c r="A94" s="46" t="s">
        <v>113</v>
      </c>
      <c r="B94" s="47" t="s">
        <v>29</v>
      </c>
      <c r="C94" s="79" t="s">
        <v>100</v>
      </c>
      <c r="D94" s="79" t="s">
        <v>100</v>
      </c>
      <c r="E94" s="80" t="s">
        <v>100</v>
      </c>
      <c r="F94" s="80" t="s">
        <v>100</v>
      </c>
      <c r="G94" s="1003" t="s">
        <v>100</v>
      </c>
      <c r="H94" s="81" t="s">
        <v>100</v>
      </c>
      <c r="I94" s="81" t="s">
        <v>100</v>
      </c>
      <c r="J94" s="89" t="s">
        <v>100</v>
      </c>
      <c r="K94" s="89" t="s">
        <v>100</v>
      </c>
      <c r="L94" s="1009" t="s">
        <v>100</v>
      </c>
    </row>
    <row r="95" spans="1:12" ht="15">
      <c r="A95" s="46" t="s">
        <v>113</v>
      </c>
      <c r="B95" s="47" t="s">
        <v>30</v>
      </c>
      <c r="C95" s="79" t="s">
        <v>254</v>
      </c>
      <c r="D95" s="79" t="s">
        <v>100</v>
      </c>
      <c r="E95" s="80" t="s">
        <v>254</v>
      </c>
      <c r="F95" s="80" t="s">
        <v>100</v>
      </c>
      <c r="G95" s="1003" t="s">
        <v>100</v>
      </c>
      <c r="H95" s="81" t="s">
        <v>254</v>
      </c>
      <c r="I95" s="81" t="s">
        <v>100</v>
      </c>
      <c r="J95" s="89" t="s">
        <v>100</v>
      </c>
      <c r="K95" s="89">
        <v>2.237637055269635E-2</v>
      </c>
      <c r="L95" s="1009" t="s">
        <v>100</v>
      </c>
    </row>
    <row r="96" spans="1:12" ht="14.25">
      <c r="A96" s="44" t="s">
        <v>113</v>
      </c>
      <c r="B96" s="48" t="s">
        <v>31</v>
      </c>
      <c r="C96" s="90">
        <v>12094.804352510233</v>
      </c>
      <c r="D96" s="90">
        <v>11669.13725490196</v>
      </c>
      <c r="E96" s="91">
        <v>12336.700439560438</v>
      </c>
      <c r="F96" s="91">
        <v>11902.519999999999</v>
      </c>
      <c r="G96" s="1010">
        <v>3.6478026465020812</v>
      </c>
      <c r="H96" s="92">
        <v>248.16363636363639</v>
      </c>
      <c r="I96" s="92">
        <v>-8.9975664233089869</v>
      </c>
      <c r="J96" s="93">
        <v>0</v>
      </c>
      <c r="K96" s="93">
        <v>0.12307003803982994</v>
      </c>
      <c r="L96" s="1011">
        <v>1.0052468944997908E-2</v>
      </c>
    </row>
    <row r="97" spans="1:12" ht="15">
      <c r="A97" s="46" t="s">
        <v>113</v>
      </c>
      <c r="B97" s="47" t="s">
        <v>32</v>
      </c>
      <c r="C97" s="79">
        <v>11090.709803921567</v>
      </c>
      <c r="D97" s="79">
        <v>11669.137254901962</v>
      </c>
      <c r="E97" s="80">
        <v>11312.523999999999</v>
      </c>
      <c r="F97" s="80">
        <v>11902.52</v>
      </c>
      <c r="G97" s="1003">
        <v>-4.9568998833860478</v>
      </c>
      <c r="H97" s="81">
        <v>223.3</v>
      </c>
      <c r="I97" s="81">
        <v>-18.115144847818108</v>
      </c>
      <c r="J97" s="89">
        <v>-45.454545454545453</v>
      </c>
      <c r="K97" s="89">
        <v>6.7129111658089061E-2</v>
      </c>
      <c r="L97" s="1009">
        <v>-4.5888457436742969E-2</v>
      </c>
    </row>
    <row r="98" spans="1:12" ht="15.75" thickBot="1">
      <c r="A98" s="49" t="s">
        <v>113</v>
      </c>
      <c r="B98" s="50" t="s">
        <v>33</v>
      </c>
      <c r="C98" s="94" t="s">
        <v>254</v>
      </c>
      <c r="D98" s="94" t="s">
        <v>100</v>
      </c>
      <c r="E98" s="95" t="s">
        <v>254</v>
      </c>
      <c r="F98" s="95" t="s">
        <v>100</v>
      </c>
      <c r="G98" s="1012" t="s">
        <v>100</v>
      </c>
      <c r="H98" s="89" t="s">
        <v>254</v>
      </c>
      <c r="I98" s="89" t="s">
        <v>100</v>
      </c>
      <c r="J98" s="89" t="s">
        <v>100</v>
      </c>
      <c r="K98" s="89">
        <v>5.5940926381740884E-2</v>
      </c>
      <c r="L98" s="1009" t="s">
        <v>100</v>
      </c>
    </row>
    <row r="99" spans="1:12" ht="15" thickBot="1">
      <c r="A99" s="35"/>
      <c r="B99" s="43"/>
      <c r="C99" s="71"/>
      <c r="D99" s="71"/>
      <c r="E99" s="71"/>
      <c r="F99" s="71"/>
      <c r="G99" s="997"/>
      <c r="H99" s="70"/>
      <c r="I99" s="70"/>
      <c r="J99" s="70"/>
      <c r="K99" s="70"/>
      <c r="L99" s="998"/>
    </row>
    <row r="100" spans="1:12" ht="14.25">
      <c r="A100" s="44" t="s">
        <v>114</v>
      </c>
      <c r="B100" s="45" t="s">
        <v>25</v>
      </c>
      <c r="C100" s="85">
        <v>12511.110346424812</v>
      </c>
      <c r="D100" s="85">
        <v>12603.017488527326</v>
      </c>
      <c r="E100" s="86">
        <v>12761.332553353308</v>
      </c>
      <c r="F100" s="86">
        <v>12855.077838297873</v>
      </c>
      <c r="G100" s="1007">
        <v>-0.72924712027242045</v>
      </c>
      <c r="H100" s="87">
        <v>425.40000000000003</v>
      </c>
      <c r="I100" s="87">
        <v>1.5788129822968617</v>
      </c>
      <c r="J100" s="88">
        <v>0.99009900990099009</v>
      </c>
      <c r="K100" s="88">
        <v>1.141194898187514</v>
      </c>
      <c r="L100" s="1008">
        <v>0.10348812740769264</v>
      </c>
    </row>
    <row r="101" spans="1:12" ht="15">
      <c r="A101" s="46" t="s">
        <v>114</v>
      </c>
      <c r="B101" s="47" t="s">
        <v>26</v>
      </c>
      <c r="C101" s="79">
        <v>12701.989215686275</v>
      </c>
      <c r="D101" s="79">
        <v>12721.180392156863</v>
      </c>
      <c r="E101" s="80">
        <v>12956.029</v>
      </c>
      <c r="F101" s="80">
        <v>12975.603999999999</v>
      </c>
      <c r="G101" s="1003">
        <v>-0.15086002932887679</v>
      </c>
      <c r="H101" s="81">
        <v>418</v>
      </c>
      <c r="I101" s="81">
        <v>0.57747834456207348</v>
      </c>
      <c r="J101" s="89">
        <v>18.181818181818183</v>
      </c>
      <c r="K101" s="89">
        <v>0.72723204296263144</v>
      </c>
      <c r="L101" s="1009">
        <v>0.16214419748847131</v>
      </c>
    </row>
    <row r="102" spans="1:12" ht="15">
      <c r="A102" s="46" t="s">
        <v>114</v>
      </c>
      <c r="B102" s="47" t="s">
        <v>27</v>
      </c>
      <c r="C102" s="79">
        <v>12191.370588235293</v>
      </c>
      <c r="D102" s="79">
        <v>12464.066666666666</v>
      </c>
      <c r="E102" s="80">
        <v>12435.198</v>
      </c>
      <c r="F102" s="80">
        <v>12713.348</v>
      </c>
      <c r="G102" s="1003">
        <v>-2.1878579898859027</v>
      </c>
      <c r="H102" s="81">
        <v>438.4</v>
      </c>
      <c r="I102" s="81">
        <v>3.7387600567912807</v>
      </c>
      <c r="J102" s="89">
        <v>-19.565217391304348</v>
      </c>
      <c r="K102" s="89">
        <v>0.41396285522488252</v>
      </c>
      <c r="L102" s="1009">
        <v>-5.8656070080778666E-2</v>
      </c>
    </row>
    <row r="103" spans="1:12" ht="14.25">
      <c r="A103" s="44" t="s">
        <v>114</v>
      </c>
      <c r="B103" s="48" t="s">
        <v>28</v>
      </c>
      <c r="C103" s="90">
        <v>12518.384639097931</v>
      </c>
      <c r="D103" s="90">
        <v>12422.166309216014</v>
      </c>
      <c r="E103" s="91">
        <v>12768.75233187989</v>
      </c>
      <c r="F103" s="91">
        <v>12670.609635400335</v>
      </c>
      <c r="G103" s="1010">
        <v>0.77456964821452068</v>
      </c>
      <c r="H103" s="92">
        <v>384.67763659466328</v>
      </c>
      <c r="I103" s="92">
        <v>0.55259774909901271</v>
      </c>
      <c r="J103" s="93">
        <v>-18.614270941054809</v>
      </c>
      <c r="K103" s="93">
        <v>8.805101812486015</v>
      </c>
      <c r="L103" s="1011">
        <v>-1.1301699433960355</v>
      </c>
    </row>
    <row r="104" spans="1:12" ht="15">
      <c r="A104" s="46" t="s">
        <v>114</v>
      </c>
      <c r="B104" s="47" t="s">
        <v>29</v>
      </c>
      <c r="C104" s="79">
        <v>12693.685294117646</v>
      </c>
      <c r="D104" s="79">
        <v>12568.222549019607</v>
      </c>
      <c r="E104" s="80">
        <v>12947.558999999999</v>
      </c>
      <c r="F104" s="80">
        <v>12819.587</v>
      </c>
      <c r="G104" s="1003">
        <v>0.99825368789181557</v>
      </c>
      <c r="H104" s="81">
        <v>376.4</v>
      </c>
      <c r="I104" s="81">
        <v>0.99275556748054439</v>
      </c>
      <c r="J104" s="89">
        <v>-17.966101694915253</v>
      </c>
      <c r="K104" s="89">
        <v>5.4150816737525167</v>
      </c>
      <c r="L104" s="1009">
        <v>-0.64676975951574533</v>
      </c>
    </row>
    <row r="105" spans="1:12" ht="15">
      <c r="A105" s="46" t="s">
        <v>114</v>
      </c>
      <c r="B105" s="47" t="s">
        <v>30</v>
      </c>
      <c r="C105" s="79">
        <v>12253.536274509805</v>
      </c>
      <c r="D105" s="79">
        <v>12208.152941176471</v>
      </c>
      <c r="E105" s="80">
        <v>12498.607</v>
      </c>
      <c r="F105" s="80">
        <v>12452.316000000001</v>
      </c>
      <c r="G105" s="1003">
        <v>0.37174610731047347</v>
      </c>
      <c r="H105" s="81">
        <v>397.9</v>
      </c>
      <c r="I105" s="81">
        <v>-2.512562814070923E-2</v>
      </c>
      <c r="J105" s="89">
        <v>-19.628647214854112</v>
      </c>
      <c r="K105" s="89">
        <v>3.3900201387334974</v>
      </c>
      <c r="L105" s="1009">
        <v>-0.4834001838802906</v>
      </c>
    </row>
    <row r="106" spans="1:12" ht="14.25">
      <c r="A106" s="44" t="s">
        <v>114</v>
      </c>
      <c r="B106" s="48" t="s">
        <v>31</v>
      </c>
      <c r="C106" s="90">
        <v>12103.292448837148</v>
      </c>
      <c r="D106" s="90">
        <v>12065.589737089886</v>
      </c>
      <c r="E106" s="91">
        <v>12345.358297813891</v>
      </c>
      <c r="F106" s="91">
        <v>12306.901531831683</v>
      </c>
      <c r="G106" s="1010">
        <v>0.31248130069733426</v>
      </c>
      <c r="H106" s="92">
        <v>339.53913043478263</v>
      </c>
      <c r="I106" s="92">
        <v>0.2611072343315855</v>
      </c>
      <c r="J106" s="93">
        <v>-14.295392953929539</v>
      </c>
      <c r="K106" s="93">
        <v>28.306108749160884</v>
      </c>
      <c r="L106" s="1011">
        <v>-2.023697066106763</v>
      </c>
    </row>
    <row r="107" spans="1:12" ht="15">
      <c r="A107" s="46" t="s">
        <v>114</v>
      </c>
      <c r="B107" s="47" t="s">
        <v>32</v>
      </c>
      <c r="C107" s="79">
        <v>12191.556862745099</v>
      </c>
      <c r="D107" s="79">
        <v>12159.891176470588</v>
      </c>
      <c r="E107" s="80">
        <v>12435.388000000001</v>
      </c>
      <c r="F107" s="80">
        <v>12403.089</v>
      </c>
      <c r="G107" s="1003">
        <v>0.26041093472763832</v>
      </c>
      <c r="H107" s="81">
        <v>332.8</v>
      </c>
      <c r="I107" s="81">
        <v>1.7737003058104008</v>
      </c>
      <c r="J107" s="89">
        <v>-5.0359712230215825</v>
      </c>
      <c r="K107" s="89">
        <v>20.675766390691429</v>
      </c>
      <c r="L107" s="1009">
        <v>0.6819309853693305</v>
      </c>
    </row>
    <row r="108" spans="1:12" ht="15.75" thickBot="1">
      <c r="A108" s="49" t="s">
        <v>114</v>
      </c>
      <c r="B108" s="50" t="s">
        <v>33</v>
      </c>
      <c r="C108" s="94">
        <v>11880.839215686274</v>
      </c>
      <c r="D108" s="94">
        <v>11900.448039215686</v>
      </c>
      <c r="E108" s="95">
        <v>12118.456</v>
      </c>
      <c r="F108" s="95">
        <v>12138.457</v>
      </c>
      <c r="G108" s="1012">
        <v>-0.16477382586600756</v>
      </c>
      <c r="H108" s="89">
        <v>357.8</v>
      </c>
      <c r="I108" s="89">
        <v>-0.94130675526023744</v>
      </c>
      <c r="J108" s="89">
        <v>-32.206759443339962</v>
      </c>
      <c r="K108" s="89">
        <v>7.6303423584694565</v>
      </c>
      <c r="L108" s="1009">
        <v>-2.7056280514760891</v>
      </c>
    </row>
    <row r="109" spans="1:12" ht="15.75" thickBot="1">
      <c r="A109" s="51"/>
      <c r="B109" s="52"/>
      <c r="C109" s="96"/>
      <c r="D109" s="96"/>
      <c r="E109" s="96"/>
      <c r="F109" s="96"/>
      <c r="G109" s="1013"/>
      <c r="H109" s="97"/>
      <c r="I109" s="97"/>
      <c r="J109" s="97"/>
      <c r="K109" s="97"/>
      <c r="L109" s="1014"/>
    </row>
    <row r="110" spans="1:12" ht="15">
      <c r="A110" s="46" t="s">
        <v>115</v>
      </c>
      <c r="B110" s="53" t="s">
        <v>30</v>
      </c>
      <c r="C110" s="98">
        <v>12302.66274509804</v>
      </c>
      <c r="D110" s="98">
        <v>12146.578431372549</v>
      </c>
      <c r="E110" s="99">
        <v>12548.716</v>
      </c>
      <c r="F110" s="99">
        <v>12389.51</v>
      </c>
      <c r="G110" s="1015">
        <v>1.2850064288256768</v>
      </c>
      <c r="H110" s="100">
        <v>423.3</v>
      </c>
      <c r="I110" s="100">
        <v>0.68981921979068372</v>
      </c>
      <c r="J110" s="100">
        <v>-4.361370716510903</v>
      </c>
      <c r="K110" s="100">
        <v>3.4347728798388903</v>
      </c>
      <c r="L110" s="1016">
        <v>0.13671472716242894</v>
      </c>
    </row>
    <row r="111" spans="1:12" ht="15.75" thickBot="1">
      <c r="A111" s="49" t="s">
        <v>115</v>
      </c>
      <c r="B111" s="50" t="s">
        <v>33</v>
      </c>
      <c r="C111" s="94">
        <v>11873.507843137253</v>
      </c>
      <c r="D111" s="94">
        <v>11833.953921568627</v>
      </c>
      <c r="E111" s="95">
        <v>12110.977999999999</v>
      </c>
      <c r="F111" s="95">
        <v>12070.633</v>
      </c>
      <c r="G111" s="1012">
        <v>0.33424096317069163</v>
      </c>
      <c r="H111" s="89">
        <v>371.2</v>
      </c>
      <c r="I111" s="89">
        <v>-2.7253668763102814</v>
      </c>
      <c r="J111" s="89">
        <v>-12.698412698412698</v>
      </c>
      <c r="K111" s="89">
        <v>5.5381517117923478</v>
      </c>
      <c r="L111" s="1009">
        <v>-0.28739025882308411</v>
      </c>
    </row>
    <row r="112" spans="1:12" ht="15.75" thickBot="1">
      <c r="A112" s="51"/>
      <c r="B112" s="52"/>
      <c r="C112" s="96"/>
      <c r="D112" s="96"/>
      <c r="E112" s="96"/>
      <c r="F112" s="96"/>
      <c r="G112" s="1013"/>
      <c r="H112" s="97"/>
      <c r="I112" s="97"/>
      <c r="J112" s="97"/>
      <c r="K112" s="97"/>
      <c r="L112" s="1014"/>
    </row>
    <row r="113" spans="1:12" ht="14.25">
      <c r="A113" s="44" t="s">
        <v>116</v>
      </c>
      <c r="B113" s="45" t="s">
        <v>25</v>
      </c>
      <c r="C113" s="85" t="s">
        <v>100</v>
      </c>
      <c r="D113" s="85" t="s">
        <v>100</v>
      </c>
      <c r="E113" s="86" t="s">
        <v>100</v>
      </c>
      <c r="F113" s="86" t="s">
        <v>100</v>
      </c>
      <c r="G113" s="1007" t="s">
        <v>100</v>
      </c>
      <c r="H113" s="87" t="s">
        <v>100</v>
      </c>
      <c r="I113" s="87" t="s">
        <v>100</v>
      </c>
      <c r="J113" s="88" t="s">
        <v>100</v>
      </c>
      <c r="K113" s="88" t="s">
        <v>100</v>
      </c>
      <c r="L113" s="1008" t="s">
        <v>100</v>
      </c>
    </row>
    <row r="114" spans="1:12" ht="15">
      <c r="A114" s="39" t="s">
        <v>116</v>
      </c>
      <c r="B114" s="47" t="s">
        <v>26</v>
      </c>
      <c r="C114" s="79" t="s">
        <v>100</v>
      </c>
      <c r="D114" s="79" t="s">
        <v>100</v>
      </c>
      <c r="E114" s="80" t="s">
        <v>100</v>
      </c>
      <c r="F114" s="80" t="s">
        <v>100</v>
      </c>
      <c r="G114" s="1003" t="s">
        <v>100</v>
      </c>
      <c r="H114" s="81" t="s">
        <v>100</v>
      </c>
      <c r="I114" s="81" t="s">
        <v>100</v>
      </c>
      <c r="J114" s="89" t="s">
        <v>100</v>
      </c>
      <c r="K114" s="89" t="s">
        <v>100</v>
      </c>
      <c r="L114" s="1009" t="s">
        <v>100</v>
      </c>
    </row>
    <row r="115" spans="1:12" ht="15">
      <c r="A115" s="39" t="s">
        <v>116</v>
      </c>
      <c r="B115" s="47" t="s">
        <v>27</v>
      </c>
      <c r="C115" s="79" t="s">
        <v>100</v>
      </c>
      <c r="D115" s="79" t="s">
        <v>100</v>
      </c>
      <c r="E115" s="80" t="s">
        <v>100</v>
      </c>
      <c r="F115" s="80" t="s">
        <v>100</v>
      </c>
      <c r="G115" s="1003" t="s">
        <v>100</v>
      </c>
      <c r="H115" s="81" t="s">
        <v>100</v>
      </c>
      <c r="I115" s="81" t="s">
        <v>100</v>
      </c>
      <c r="J115" s="89" t="s">
        <v>100</v>
      </c>
      <c r="K115" s="89" t="s">
        <v>100</v>
      </c>
      <c r="L115" s="1009" t="s">
        <v>100</v>
      </c>
    </row>
    <row r="116" spans="1:12" ht="15">
      <c r="A116" s="39" t="s">
        <v>116</v>
      </c>
      <c r="B116" s="47" t="s">
        <v>34</v>
      </c>
      <c r="C116" s="79" t="s">
        <v>100</v>
      </c>
      <c r="D116" s="79" t="s">
        <v>100</v>
      </c>
      <c r="E116" s="80" t="s">
        <v>100</v>
      </c>
      <c r="F116" s="80" t="s">
        <v>100</v>
      </c>
      <c r="G116" s="1003" t="s">
        <v>100</v>
      </c>
      <c r="H116" s="81" t="s">
        <v>100</v>
      </c>
      <c r="I116" s="81" t="s">
        <v>100</v>
      </c>
      <c r="J116" s="89" t="s">
        <v>100</v>
      </c>
      <c r="K116" s="89" t="s">
        <v>100</v>
      </c>
      <c r="L116" s="1009" t="s">
        <v>100</v>
      </c>
    </row>
    <row r="117" spans="1:12" ht="14.25">
      <c r="A117" s="54" t="s">
        <v>116</v>
      </c>
      <c r="B117" s="48" t="s">
        <v>28</v>
      </c>
      <c r="C117" s="90" t="s">
        <v>100</v>
      </c>
      <c r="D117" s="90" t="s">
        <v>100</v>
      </c>
      <c r="E117" s="91" t="s">
        <v>100</v>
      </c>
      <c r="F117" s="91" t="s">
        <v>100</v>
      </c>
      <c r="G117" s="1010" t="s">
        <v>100</v>
      </c>
      <c r="H117" s="92" t="s">
        <v>100</v>
      </c>
      <c r="I117" s="92" t="s">
        <v>100</v>
      </c>
      <c r="J117" s="93" t="s">
        <v>100</v>
      </c>
      <c r="K117" s="93" t="s">
        <v>100</v>
      </c>
      <c r="L117" s="1011" t="s">
        <v>100</v>
      </c>
    </row>
    <row r="118" spans="1:12" ht="15">
      <c r="A118" s="39" t="s">
        <v>116</v>
      </c>
      <c r="B118" s="47" t="s">
        <v>30</v>
      </c>
      <c r="C118" s="79" t="s">
        <v>100</v>
      </c>
      <c r="D118" s="79" t="s">
        <v>100</v>
      </c>
      <c r="E118" s="80" t="s">
        <v>100</v>
      </c>
      <c r="F118" s="80" t="s">
        <v>100</v>
      </c>
      <c r="G118" s="1003" t="s">
        <v>100</v>
      </c>
      <c r="H118" s="81" t="s">
        <v>100</v>
      </c>
      <c r="I118" s="81" t="s">
        <v>100</v>
      </c>
      <c r="J118" s="89" t="s">
        <v>100</v>
      </c>
      <c r="K118" s="89" t="s">
        <v>100</v>
      </c>
      <c r="L118" s="1009" t="s">
        <v>100</v>
      </c>
    </row>
    <row r="119" spans="1:12" ht="15">
      <c r="A119" s="39" t="s">
        <v>116</v>
      </c>
      <c r="B119" s="47" t="s">
        <v>35</v>
      </c>
      <c r="C119" s="79" t="s">
        <v>100</v>
      </c>
      <c r="D119" s="79" t="s">
        <v>100</v>
      </c>
      <c r="E119" s="80" t="s">
        <v>100</v>
      </c>
      <c r="F119" s="80" t="s">
        <v>100</v>
      </c>
      <c r="G119" s="1003" t="s">
        <v>100</v>
      </c>
      <c r="H119" s="81" t="s">
        <v>100</v>
      </c>
      <c r="I119" s="81" t="s">
        <v>100</v>
      </c>
      <c r="J119" s="89" t="s">
        <v>100</v>
      </c>
      <c r="K119" s="89" t="s">
        <v>100</v>
      </c>
      <c r="L119" s="1009" t="s">
        <v>100</v>
      </c>
    </row>
    <row r="120" spans="1:12" ht="14.25">
      <c r="A120" s="54" t="s">
        <v>116</v>
      </c>
      <c r="B120" s="48" t="s">
        <v>31</v>
      </c>
      <c r="C120" s="90" t="s">
        <v>100</v>
      </c>
      <c r="D120" s="90" t="s">
        <v>100</v>
      </c>
      <c r="E120" s="91" t="s">
        <v>100</v>
      </c>
      <c r="F120" s="91" t="s">
        <v>100</v>
      </c>
      <c r="G120" s="1010" t="s">
        <v>100</v>
      </c>
      <c r="H120" s="92" t="s">
        <v>100</v>
      </c>
      <c r="I120" s="92" t="s">
        <v>100</v>
      </c>
      <c r="J120" s="93" t="s">
        <v>100</v>
      </c>
      <c r="K120" s="93" t="s">
        <v>100</v>
      </c>
      <c r="L120" s="1011" t="s">
        <v>100</v>
      </c>
    </row>
    <row r="121" spans="1:12" ht="15">
      <c r="A121" s="39" t="s">
        <v>116</v>
      </c>
      <c r="B121" s="47" t="s">
        <v>33</v>
      </c>
      <c r="C121" s="79" t="s">
        <v>100</v>
      </c>
      <c r="D121" s="79" t="s">
        <v>100</v>
      </c>
      <c r="E121" s="80" t="s">
        <v>100</v>
      </c>
      <c r="F121" s="80" t="s">
        <v>100</v>
      </c>
      <c r="G121" s="1003" t="s">
        <v>100</v>
      </c>
      <c r="H121" s="81" t="s">
        <v>100</v>
      </c>
      <c r="I121" s="81" t="s">
        <v>100</v>
      </c>
      <c r="J121" s="89" t="s">
        <v>100</v>
      </c>
      <c r="K121" s="89" t="s">
        <v>100</v>
      </c>
      <c r="L121" s="1009" t="s">
        <v>100</v>
      </c>
    </row>
    <row r="122" spans="1:12" ht="15.75" thickBot="1">
      <c r="A122" s="55" t="s">
        <v>116</v>
      </c>
      <c r="B122" s="47" t="s">
        <v>36</v>
      </c>
      <c r="C122" s="94" t="s">
        <v>100</v>
      </c>
      <c r="D122" s="94" t="s">
        <v>100</v>
      </c>
      <c r="E122" s="95" t="s">
        <v>100</v>
      </c>
      <c r="F122" s="95" t="s">
        <v>100</v>
      </c>
      <c r="G122" s="1012" t="s">
        <v>100</v>
      </c>
      <c r="H122" s="89" t="s">
        <v>100</v>
      </c>
      <c r="I122" s="89" t="s">
        <v>100</v>
      </c>
      <c r="J122" s="89" t="s">
        <v>100</v>
      </c>
      <c r="K122" s="89" t="s">
        <v>100</v>
      </c>
      <c r="L122" s="1009" t="s">
        <v>100</v>
      </c>
    </row>
    <row r="123" spans="1:12" ht="15.75" thickBot="1">
      <c r="A123" s="51"/>
      <c r="B123" s="52"/>
      <c r="C123" s="96"/>
      <c r="D123" s="96"/>
      <c r="E123" s="96"/>
      <c r="F123" s="96"/>
      <c r="G123" s="1013"/>
      <c r="H123" s="97"/>
      <c r="I123" s="97"/>
      <c r="J123" s="97"/>
      <c r="K123" s="97"/>
      <c r="L123" s="1014"/>
    </row>
    <row r="124" spans="1:12" ht="14.25">
      <c r="A124" s="44" t="s">
        <v>24</v>
      </c>
      <c r="B124" s="45" t="s">
        <v>28</v>
      </c>
      <c r="C124" s="85">
        <v>11326.812510027567</v>
      </c>
      <c r="D124" s="85">
        <v>11369.796588353282</v>
      </c>
      <c r="E124" s="86">
        <v>11553.348760228118</v>
      </c>
      <c r="F124" s="86">
        <v>11597.192520120347</v>
      </c>
      <c r="G124" s="1007">
        <v>-0.37805494576521259</v>
      </c>
      <c r="H124" s="87">
        <v>350.73565217391308</v>
      </c>
      <c r="I124" s="87">
        <v>-1.7427125794834279</v>
      </c>
      <c r="J124" s="88">
        <v>-22.818791946308725</v>
      </c>
      <c r="K124" s="88">
        <v>1.2866413067800402</v>
      </c>
      <c r="L124" s="1008">
        <v>-0.24423303823177522</v>
      </c>
    </row>
    <row r="125" spans="1:12" ht="15">
      <c r="A125" s="46" t="s">
        <v>24</v>
      </c>
      <c r="B125" s="47" t="s">
        <v>29</v>
      </c>
      <c r="C125" s="79">
        <v>11593.857843137255</v>
      </c>
      <c r="D125" s="79">
        <v>10797.235294117647</v>
      </c>
      <c r="E125" s="80">
        <v>11825.735000000001</v>
      </c>
      <c r="F125" s="80">
        <v>11013.18</v>
      </c>
      <c r="G125" s="1003">
        <v>7.3780234228442669</v>
      </c>
      <c r="H125" s="81">
        <v>328.6</v>
      </c>
      <c r="I125" s="81">
        <v>1.9230769230769373</v>
      </c>
      <c r="J125" s="89">
        <v>-17.647058823529413</v>
      </c>
      <c r="K125" s="89">
        <v>0.15663459386887446</v>
      </c>
      <c r="L125" s="1009">
        <v>-1.8028922004956843E-2</v>
      </c>
    </row>
    <row r="126" spans="1:12" ht="15">
      <c r="A126" s="46" t="s">
        <v>24</v>
      </c>
      <c r="B126" s="47" t="s">
        <v>30</v>
      </c>
      <c r="C126" s="79">
        <v>11306.945098039216</v>
      </c>
      <c r="D126" s="79">
        <v>11522.026470588236</v>
      </c>
      <c r="E126" s="80">
        <v>11533.084000000001</v>
      </c>
      <c r="F126" s="80">
        <v>11752.467000000001</v>
      </c>
      <c r="G126" s="1003">
        <v>-1.8666974346747776</v>
      </c>
      <c r="H126" s="81">
        <v>350.2</v>
      </c>
      <c r="I126" s="81">
        <v>-0.17103762827822769</v>
      </c>
      <c r="J126" s="89">
        <v>-29.032258064516132</v>
      </c>
      <c r="K126" s="89">
        <v>0.73842022823897968</v>
      </c>
      <c r="L126" s="1009">
        <v>-0.21709194683550914</v>
      </c>
    </row>
    <row r="127" spans="1:12" ht="15">
      <c r="A127" s="46" t="s">
        <v>24</v>
      </c>
      <c r="B127" s="47" t="s">
        <v>35</v>
      </c>
      <c r="C127" s="79">
        <v>11265.855882352942</v>
      </c>
      <c r="D127" s="79">
        <v>11248.569607843136</v>
      </c>
      <c r="E127" s="80">
        <v>11491.173000000001</v>
      </c>
      <c r="F127" s="80">
        <v>11473.540999999999</v>
      </c>
      <c r="G127" s="1003">
        <v>0.15367531261710249</v>
      </c>
      <c r="H127" s="81">
        <v>360.6</v>
      </c>
      <c r="I127" s="81">
        <v>-6.7494181536074391</v>
      </c>
      <c r="J127" s="89">
        <v>-10.256410256410255</v>
      </c>
      <c r="K127" s="89">
        <v>0.39158648467218615</v>
      </c>
      <c r="L127" s="1009">
        <v>-9.112169391309155E-3</v>
      </c>
    </row>
    <row r="128" spans="1:12" ht="14.25">
      <c r="A128" s="44" t="s">
        <v>24</v>
      </c>
      <c r="B128" s="48" t="s">
        <v>31</v>
      </c>
      <c r="C128" s="90">
        <v>10572.362030685332</v>
      </c>
      <c r="D128" s="90">
        <v>10447.119547573517</v>
      </c>
      <c r="E128" s="91">
        <v>10783.809271299038</v>
      </c>
      <c r="F128" s="91">
        <v>10656.061938524987</v>
      </c>
      <c r="G128" s="1010">
        <v>1.1988231066131976</v>
      </c>
      <c r="H128" s="92">
        <v>301.26769662921345</v>
      </c>
      <c r="I128" s="92">
        <v>0.41590505732807348</v>
      </c>
      <c r="J128" s="93">
        <v>3.0390738060781479</v>
      </c>
      <c r="K128" s="93">
        <v>15.931975833519804</v>
      </c>
      <c r="L128" s="1011">
        <v>1.7328594254236354</v>
      </c>
    </row>
    <row r="129" spans="1:12" ht="15">
      <c r="A129" s="46" t="s">
        <v>24</v>
      </c>
      <c r="B129" s="47" t="s">
        <v>32</v>
      </c>
      <c r="C129" s="79">
        <v>10551.925490196078</v>
      </c>
      <c r="D129" s="79">
        <v>10160.526470588235</v>
      </c>
      <c r="E129" s="80">
        <v>10762.964</v>
      </c>
      <c r="F129" s="80">
        <v>10363.736999999999</v>
      </c>
      <c r="G129" s="1003">
        <v>3.8521529444446609</v>
      </c>
      <c r="H129" s="81">
        <v>280.5</v>
      </c>
      <c r="I129" s="81">
        <v>3.3910799852561695</v>
      </c>
      <c r="J129" s="89">
        <v>46.81818181818182</v>
      </c>
      <c r="K129" s="89">
        <v>7.2275676885209226</v>
      </c>
      <c r="L129" s="1009">
        <v>2.7068649247276415</v>
      </c>
    </row>
    <row r="130" spans="1:12" ht="15">
      <c r="A130" s="46" t="s">
        <v>24</v>
      </c>
      <c r="B130" s="47" t="s">
        <v>33</v>
      </c>
      <c r="C130" s="79">
        <v>10552.905882352941</v>
      </c>
      <c r="D130" s="79">
        <v>10535.970588235294</v>
      </c>
      <c r="E130" s="80">
        <v>10763.964</v>
      </c>
      <c r="F130" s="80">
        <v>10746.69</v>
      </c>
      <c r="G130" s="1003">
        <v>0.16073786440289459</v>
      </c>
      <c r="H130" s="81">
        <v>314.39999999999998</v>
      </c>
      <c r="I130" s="81">
        <v>1.8134715025906623</v>
      </c>
      <c r="J130" s="89">
        <v>-16.014234875444842</v>
      </c>
      <c r="K130" s="89">
        <v>7.921235175654509</v>
      </c>
      <c r="L130" s="1009">
        <v>-0.74002034679488915</v>
      </c>
    </row>
    <row r="131" spans="1:12" ht="15">
      <c r="A131" s="46" t="s">
        <v>24</v>
      </c>
      <c r="B131" s="47" t="s">
        <v>36</v>
      </c>
      <c r="C131" s="79">
        <v>10891.047058823529</v>
      </c>
      <c r="D131" s="79">
        <v>10764.235294117647</v>
      </c>
      <c r="E131" s="80">
        <v>11108.868</v>
      </c>
      <c r="F131" s="80">
        <v>10979.52</v>
      </c>
      <c r="G131" s="1003">
        <v>1.1780842878377191</v>
      </c>
      <c r="H131" s="81">
        <v>360.1</v>
      </c>
      <c r="I131" s="81">
        <v>2.0402380277699192</v>
      </c>
      <c r="J131" s="89">
        <v>-29.292929292929294</v>
      </c>
      <c r="K131" s="89">
        <v>0.78317296934437231</v>
      </c>
      <c r="L131" s="1009">
        <v>-0.23398515250911589</v>
      </c>
    </row>
    <row r="132" spans="1:12" ht="14.25">
      <c r="A132" s="44" t="s">
        <v>24</v>
      </c>
      <c r="B132" s="48" t="s">
        <v>37</v>
      </c>
      <c r="C132" s="90">
        <v>9039.8311400975581</v>
      </c>
      <c r="D132" s="90">
        <v>8915.8822336244975</v>
      </c>
      <c r="E132" s="91">
        <v>9220.6277628995085</v>
      </c>
      <c r="F132" s="91">
        <v>9094.1998782969877</v>
      </c>
      <c r="G132" s="1010">
        <v>1.3902034955734468</v>
      </c>
      <c r="H132" s="92">
        <v>233.19731308411218</v>
      </c>
      <c r="I132" s="92">
        <v>2.1741272763091457</v>
      </c>
      <c r="J132" s="93">
        <v>1.4218009478672986</v>
      </c>
      <c r="K132" s="93">
        <v>9.5770865965540395</v>
      </c>
      <c r="L132" s="1011">
        <v>0.90555674964147492</v>
      </c>
    </row>
    <row r="133" spans="1:12" ht="15">
      <c r="A133" s="46" t="s">
        <v>24</v>
      </c>
      <c r="B133" s="47" t="s">
        <v>102</v>
      </c>
      <c r="C133" s="101">
        <v>8274.2205882352937</v>
      </c>
      <c r="D133" s="101">
        <v>8234.2911764705896</v>
      </c>
      <c r="E133" s="102">
        <v>8439.7049999999999</v>
      </c>
      <c r="F133" s="102">
        <v>8398.9770000000008</v>
      </c>
      <c r="G133" s="1017">
        <v>0.48491619872276287</v>
      </c>
      <c r="H133" s="103">
        <v>212.7</v>
      </c>
      <c r="I133" s="103">
        <v>0.90132827324477094</v>
      </c>
      <c r="J133" s="104">
        <v>21.727748691099478</v>
      </c>
      <c r="K133" s="104">
        <v>5.2025061535019024</v>
      </c>
      <c r="L133" s="1018">
        <v>1.2777142085722812</v>
      </c>
    </row>
    <row r="134" spans="1:12" ht="15">
      <c r="A134" s="46" t="s">
        <v>24</v>
      </c>
      <c r="B134" s="47" t="s">
        <v>38</v>
      </c>
      <c r="C134" s="79">
        <v>9693.2215686274503</v>
      </c>
      <c r="D134" s="79">
        <v>9241.2313725490203</v>
      </c>
      <c r="E134" s="80">
        <v>9887.0859999999993</v>
      </c>
      <c r="F134" s="80">
        <v>9426.0560000000005</v>
      </c>
      <c r="G134" s="1003">
        <v>4.8910169852587213</v>
      </c>
      <c r="H134" s="81">
        <v>246.8</v>
      </c>
      <c r="I134" s="81">
        <v>5.1107325383304936</v>
      </c>
      <c r="J134" s="89">
        <v>-18.591549295774648</v>
      </c>
      <c r="K134" s="89">
        <v>3.2333855448646234</v>
      </c>
      <c r="L134" s="1009">
        <v>-0.41399963955950092</v>
      </c>
    </row>
    <row r="135" spans="1:12" ht="15.75" thickBot="1">
      <c r="A135" s="46" t="s">
        <v>24</v>
      </c>
      <c r="B135" s="47" t="s">
        <v>39</v>
      </c>
      <c r="C135" s="79">
        <v>10029.907843137255</v>
      </c>
      <c r="D135" s="79">
        <v>9881.4578431372538</v>
      </c>
      <c r="E135" s="80">
        <v>10230.505999999999</v>
      </c>
      <c r="F135" s="80">
        <v>10079.087</v>
      </c>
      <c r="G135" s="1003">
        <v>1.5023086912534824</v>
      </c>
      <c r="H135" s="81">
        <v>288.10000000000002</v>
      </c>
      <c r="I135" s="81">
        <v>7.2199478972832285</v>
      </c>
      <c r="J135" s="89">
        <v>-4.6728971962616823</v>
      </c>
      <c r="K135" s="89">
        <v>1.141194898187514</v>
      </c>
      <c r="L135" s="1009">
        <v>4.1842180628693493E-2</v>
      </c>
    </row>
    <row r="136" spans="1:12" ht="15.75" thickBot="1">
      <c r="A136" s="51"/>
      <c r="B136" s="52"/>
      <c r="C136" s="96"/>
      <c r="D136" s="96"/>
      <c r="E136" s="96"/>
      <c r="F136" s="96"/>
      <c r="G136" s="1013"/>
      <c r="H136" s="97"/>
      <c r="I136" s="97"/>
      <c r="J136" s="97"/>
      <c r="K136" s="97"/>
      <c r="L136" s="1014"/>
    </row>
    <row r="137" spans="1:12" ht="14.25">
      <c r="A137" s="44" t="s">
        <v>117</v>
      </c>
      <c r="B137" s="48" t="s">
        <v>25</v>
      </c>
      <c r="C137" s="90">
        <v>13318.528181285235</v>
      </c>
      <c r="D137" s="90">
        <v>13984.621342755887</v>
      </c>
      <c r="E137" s="91">
        <v>13584.898744910941</v>
      </c>
      <c r="F137" s="91">
        <v>14264.313769611004</v>
      </c>
      <c r="G137" s="1010">
        <v>-4.7630403794643357</v>
      </c>
      <c r="H137" s="92">
        <v>349.34555555555556</v>
      </c>
      <c r="I137" s="92">
        <v>2.0984335397512681</v>
      </c>
      <c r="J137" s="93">
        <v>-33.82352941176471</v>
      </c>
      <c r="K137" s="93">
        <v>1.0069366748713358</v>
      </c>
      <c r="L137" s="1011">
        <v>-0.39037145211931468</v>
      </c>
    </row>
    <row r="138" spans="1:12" ht="15">
      <c r="A138" s="46" t="s">
        <v>117</v>
      </c>
      <c r="B138" s="47" t="s">
        <v>26</v>
      </c>
      <c r="C138" s="79">
        <v>13372.295098039216</v>
      </c>
      <c r="D138" s="79">
        <v>13907.739215686275</v>
      </c>
      <c r="E138" s="80">
        <v>13639.741</v>
      </c>
      <c r="F138" s="80">
        <v>14185.894</v>
      </c>
      <c r="G138" s="1003">
        <v>-3.8499723739652945</v>
      </c>
      <c r="H138" s="81">
        <v>315.2</v>
      </c>
      <c r="I138" s="81">
        <v>-2.081391736564147</v>
      </c>
      <c r="J138" s="89">
        <v>31.25</v>
      </c>
      <c r="K138" s="89">
        <v>0.23495189080331172</v>
      </c>
      <c r="L138" s="1009">
        <v>7.0562699392646977E-2</v>
      </c>
    </row>
    <row r="139" spans="1:12" ht="15">
      <c r="A139" s="46" t="s">
        <v>117</v>
      </c>
      <c r="B139" s="47" t="s">
        <v>27</v>
      </c>
      <c r="C139" s="79">
        <v>13417.329411764706</v>
      </c>
      <c r="D139" s="79">
        <v>14021.166666666666</v>
      </c>
      <c r="E139" s="80">
        <v>13685.675999999999</v>
      </c>
      <c r="F139" s="80">
        <v>14301.59</v>
      </c>
      <c r="G139" s="1003">
        <v>-4.3066120620154873</v>
      </c>
      <c r="H139" s="81">
        <v>347.3</v>
      </c>
      <c r="I139" s="81">
        <v>5.3701456310679578</v>
      </c>
      <c r="J139" s="89">
        <v>-38.202247191011232</v>
      </c>
      <c r="K139" s="89">
        <v>0.61535019019914972</v>
      </c>
      <c r="L139" s="1009">
        <v>-0.29906468702267297</v>
      </c>
    </row>
    <row r="140" spans="1:12" ht="15">
      <c r="A140" s="46" t="s">
        <v>117</v>
      </c>
      <c r="B140" s="47" t="s">
        <v>34</v>
      </c>
      <c r="C140" s="79">
        <v>12926.388235294116</v>
      </c>
      <c r="D140" s="79">
        <v>13928.527450980391</v>
      </c>
      <c r="E140" s="80">
        <v>13184.915999999999</v>
      </c>
      <c r="F140" s="80">
        <v>14207.098</v>
      </c>
      <c r="G140" s="1003">
        <v>-7.1948683679101855</v>
      </c>
      <c r="H140" s="81">
        <v>408.6</v>
      </c>
      <c r="I140" s="81">
        <v>5.119629534345262</v>
      </c>
      <c r="J140" s="89">
        <v>-54.838709677419352</v>
      </c>
      <c r="K140" s="89">
        <v>0.15663459386887446</v>
      </c>
      <c r="L140" s="1009">
        <v>-0.16186946448928846</v>
      </c>
    </row>
    <row r="141" spans="1:12" ht="14.25">
      <c r="A141" s="44" t="s">
        <v>117</v>
      </c>
      <c r="B141" s="48" t="s">
        <v>28</v>
      </c>
      <c r="C141" s="90">
        <v>12970.297521520457</v>
      </c>
      <c r="D141" s="90">
        <v>13235.781859000383</v>
      </c>
      <c r="E141" s="91">
        <v>13229.703471950867</v>
      </c>
      <c r="F141" s="91">
        <v>13500.497496180391</v>
      </c>
      <c r="G141" s="1010">
        <v>-2.0058077437971336</v>
      </c>
      <c r="H141" s="92">
        <v>317.54044502617802</v>
      </c>
      <c r="I141" s="92">
        <v>-0.97504719373096815</v>
      </c>
      <c r="J141" s="93">
        <v>-9.5857988165680474</v>
      </c>
      <c r="K141" s="93">
        <v>8.5477735511300068</v>
      </c>
      <c r="L141" s="1011">
        <v>-0.13403062024572421</v>
      </c>
    </row>
    <row r="142" spans="1:12" ht="15">
      <c r="A142" s="46" t="s">
        <v>117</v>
      </c>
      <c r="B142" s="47" t="s">
        <v>29</v>
      </c>
      <c r="C142" s="79">
        <v>12995.085294117645</v>
      </c>
      <c r="D142" s="79">
        <v>13889.044117647059</v>
      </c>
      <c r="E142" s="80">
        <v>13254.986999999999</v>
      </c>
      <c r="F142" s="80">
        <v>14166.825000000001</v>
      </c>
      <c r="G142" s="1003">
        <v>-6.4364315928233857</v>
      </c>
      <c r="H142" s="81">
        <v>286.3</v>
      </c>
      <c r="I142" s="81">
        <v>-3.0805687203791359</v>
      </c>
      <c r="J142" s="89">
        <v>-4.4776119402985071</v>
      </c>
      <c r="K142" s="89">
        <v>1.4320877153725664</v>
      </c>
      <c r="L142" s="1009">
        <v>5.5328237308249095E-2</v>
      </c>
    </row>
    <row r="143" spans="1:12" ht="15">
      <c r="A143" s="46" t="s">
        <v>117</v>
      </c>
      <c r="B143" s="47" t="s">
        <v>30</v>
      </c>
      <c r="C143" s="79">
        <v>13047.378431372548</v>
      </c>
      <c r="D143" s="79">
        <v>13208.509803921568</v>
      </c>
      <c r="E143" s="80">
        <v>13308.325999999999</v>
      </c>
      <c r="F143" s="80">
        <v>13472.68</v>
      </c>
      <c r="G143" s="1003">
        <v>-1.2199057648515452</v>
      </c>
      <c r="H143" s="81">
        <v>316.8</v>
      </c>
      <c r="I143" s="81">
        <v>-0.78296273097400548</v>
      </c>
      <c r="J143" s="89">
        <v>-9.8360655737704921</v>
      </c>
      <c r="K143" s="89">
        <v>5.5381517117923478</v>
      </c>
      <c r="L143" s="1009">
        <v>-0.10245241848608622</v>
      </c>
    </row>
    <row r="144" spans="1:12" ht="15">
      <c r="A144" s="46" t="s">
        <v>117</v>
      </c>
      <c r="B144" s="47" t="s">
        <v>35</v>
      </c>
      <c r="C144" s="79">
        <v>12705.822549019607</v>
      </c>
      <c r="D144" s="79">
        <v>12859.978431372549</v>
      </c>
      <c r="E144" s="80">
        <v>12959.939</v>
      </c>
      <c r="F144" s="80">
        <v>13117.178</v>
      </c>
      <c r="G144" s="1003">
        <v>-1.1987258234964837</v>
      </c>
      <c r="H144" s="81">
        <v>348.5</v>
      </c>
      <c r="I144" s="81">
        <v>0.664355863662626</v>
      </c>
      <c r="J144" s="89">
        <v>-12.962962962962962</v>
      </c>
      <c r="K144" s="89">
        <v>1.5775341239650928</v>
      </c>
      <c r="L144" s="1009">
        <v>-8.6906439067887753E-2</v>
      </c>
    </row>
    <row r="145" spans="1:12" ht="14.25">
      <c r="A145" s="44" t="s">
        <v>117</v>
      </c>
      <c r="B145" s="48" t="s">
        <v>31</v>
      </c>
      <c r="C145" s="90">
        <v>12140.752117744549</v>
      </c>
      <c r="D145" s="90">
        <v>12044.639499419289</v>
      </c>
      <c r="E145" s="91">
        <v>12383.567160099439</v>
      </c>
      <c r="F145" s="91">
        <v>12285.532289407674</v>
      </c>
      <c r="G145" s="1010">
        <v>0.79797007066831283</v>
      </c>
      <c r="H145" s="92">
        <v>276.49388316151203</v>
      </c>
      <c r="I145" s="92">
        <v>0.12631818614959775</v>
      </c>
      <c r="J145" s="93">
        <v>-0.20576131687242799</v>
      </c>
      <c r="K145" s="93">
        <v>16.278809577086598</v>
      </c>
      <c r="L145" s="1011">
        <v>1.2988445097897738</v>
      </c>
    </row>
    <row r="146" spans="1:12" ht="15">
      <c r="A146" s="46" t="s">
        <v>117</v>
      </c>
      <c r="B146" s="47" t="s">
        <v>32</v>
      </c>
      <c r="C146" s="79">
        <v>11906.339215686274</v>
      </c>
      <c r="D146" s="79">
        <v>11402.99705882353</v>
      </c>
      <c r="E146" s="80">
        <v>12144.466</v>
      </c>
      <c r="F146" s="80">
        <v>11631.057000000001</v>
      </c>
      <c r="G146" s="1003">
        <v>4.4141216056287886</v>
      </c>
      <c r="H146" s="81">
        <v>250.7</v>
      </c>
      <c r="I146" s="81">
        <v>2.9146141215106711</v>
      </c>
      <c r="J146" s="89">
        <v>37.078651685393261</v>
      </c>
      <c r="K146" s="89">
        <v>5.4598344148579097</v>
      </c>
      <c r="L146" s="1009">
        <v>1.8021749059706189</v>
      </c>
    </row>
    <row r="147" spans="1:12" ht="15">
      <c r="A147" s="46" t="s">
        <v>117</v>
      </c>
      <c r="B147" s="47" t="s">
        <v>33</v>
      </c>
      <c r="C147" s="79">
        <v>12233.698039215686</v>
      </c>
      <c r="D147" s="79">
        <v>12233.692156862744</v>
      </c>
      <c r="E147" s="80">
        <v>12478.371999999999</v>
      </c>
      <c r="F147" s="80">
        <v>12478.366</v>
      </c>
      <c r="G147" s="1003">
        <v>4.8083218583293447E-5</v>
      </c>
      <c r="H147" s="81">
        <v>286.2</v>
      </c>
      <c r="I147" s="81">
        <v>1.2380615493455962</v>
      </c>
      <c r="J147" s="81">
        <v>-10.440122824974411</v>
      </c>
      <c r="K147" s="81">
        <v>9.7896621168046529</v>
      </c>
      <c r="L147" s="1004">
        <v>-0.24835288370906206</v>
      </c>
    </row>
    <row r="148" spans="1:12" ht="15.75" thickBot="1">
      <c r="A148" s="56" t="s">
        <v>117</v>
      </c>
      <c r="B148" s="57" t="s">
        <v>36</v>
      </c>
      <c r="C148" s="82">
        <v>12323.718627450979</v>
      </c>
      <c r="D148" s="82">
        <v>12131.025490196078</v>
      </c>
      <c r="E148" s="83">
        <v>12570.192999999999</v>
      </c>
      <c r="F148" s="83">
        <v>12373.646000000001</v>
      </c>
      <c r="G148" s="1005">
        <v>1.5884323828239362</v>
      </c>
      <c r="H148" s="84">
        <v>321</v>
      </c>
      <c r="I148" s="84">
        <v>1.0705289672544007</v>
      </c>
      <c r="J148" s="84">
        <v>-26.400000000000002</v>
      </c>
      <c r="K148" s="84">
        <v>1.0293130454240322</v>
      </c>
      <c r="L148" s="1006">
        <v>-0.25497751247178613</v>
      </c>
    </row>
    <row r="149" spans="1:12">
      <c r="G149" s="65"/>
      <c r="H149" s="65"/>
      <c r="I149" s="65"/>
      <c r="J149" s="65"/>
      <c r="K149" s="65"/>
      <c r="L149" s="65"/>
    </row>
    <row r="150" spans="1:12" ht="13.5" thickBot="1">
      <c r="G150" s="65"/>
      <c r="H150" s="65"/>
      <c r="I150" s="65"/>
      <c r="J150" s="65"/>
      <c r="K150" s="65"/>
      <c r="L150" s="1104"/>
    </row>
    <row r="151" spans="1:12" ht="21" thickBot="1">
      <c r="A151" s="967" t="s">
        <v>335</v>
      </c>
      <c r="B151" s="958"/>
      <c r="C151" s="958"/>
      <c r="D151" s="958"/>
      <c r="E151" s="958"/>
      <c r="F151" s="958"/>
      <c r="G151" s="1076"/>
      <c r="H151" s="1076"/>
      <c r="I151" s="1076"/>
      <c r="J151" s="1076"/>
      <c r="K151" s="1076"/>
      <c r="L151" s="1077"/>
    </row>
    <row r="152" spans="1:12">
      <c r="A152" s="27"/>
      <c r="B152" s="28"/>
      <c r="C152" s="3" t="s">
        <v>9</v>
      </c>
      <c r="D152" s="3" t="s">
        <v>9</v>
      </c>
      <c r="E152" s="3"/>
      <c r="F152" s="3"/>
      <c r="G152" s="959"/>
      <c r="H152" s="1353" t="s">
        <v>10</v>
      </c>
      <c r="I152" s="1354"/>
      <c r="J152" s="990" t="s">
        <v>11</v>
      </c>
      <c r="K152" s="960" t="s">
        <v>12</v>
      </c>
      <c r="L152" s="961"/>
    </row>
    <row r="153" spans="1:12" ht="15.75">
      <c r="A153" s="29" t="s">
        <v>13</v>
      </c>
      <c r="B153" s="30" t="s">
        <v>14</v>
      </c>
      <c r="C153" s="962" t="s">
        <v>40</v>
      </c>
      <c r="D153" s="962" t="s">
        <v>40</v>
      </c>
      <c r="E153" s="963" t="s">
        <v>41</v>
      </c>
      <c r="F153" s="964"/>
      <c r="G153" s="991"/>
      <c r="H153" s="1351" t="s">
        <v>15</v>
      </c>
      <c r="I153" s="1352"/>
      <c r="J153" s="992" t="s">
        <v>16</v>
      </c>
      <c r="K153" s="965" t="s">
        <v>17</v>
      </c>
      <c r="L153" s="966"/>
    </row>
    <row r="154" spans="1:12" ht="26.25" thickBot="1">
      <c r="A154" s="31" t="s">
        <v>18</v>
      </c>
      <c r="B154" s="32" t="s">
        <v>19</v>
      </c>
      <c r="C154" s="881" t="s">
        <v>481</v>
      </c>
      <c r="D154" s="881" t="s">
        <v>467</v>
      </c>
      <c r="E154" s="956" t="s">
        <v>481</v>
      </c>
      <c r="F154" s="1267" t="s">
        <v>467</v>
      </c>
      <c r="G154" s="989" t="s">
        <v>20</v>
      </c>
      <c r="H154" s="66" t="s">
        <v>481</v>
      </c>
      <c r="I154" s="894" t="s">
        <v>20</v>
      </c>
      <c r="J154" s="993" t="s">
        <v>20</v>
      </c>
      <c r="K154" s="957" t="s">
        <v>481</v>
      </c>
      <c r="L154" s="994" t="s">
        <v>21</v>
      </c>
    </row>
    <row r="155" spans="1:12" ht="15" thickBot="1">
      <c r="A155" s="33" t="s">
        <v>22</v>
      </c>
      <c r="B155" s="34" t="s">
        <v>23</v>
      </c>
      <c r="C155" s="67">
        <v>11451.991811009912</v>
      </c>
      <c r="D155" s="67">
        <v>11457.647329941188</v>
      </c>
      <c r="E155" s="68">
        <v>11681.031647230109</v>
      </c>
      <c r="F155" s="1268">
        <v>11686.800276540012</v>
      </c>
      <c r="G155" s="995">
        <v>-4.9360211293103813E-2</v>
      </c>
      <c r="H155" s="69">
        <v>315.07049159610773</v>
      </c>
      <c r="I155" s="69">
        <v>-0.41518288497001338</v>
      </c>
      <c r="J155" s="70">
        <v>-4.6856179233919537</v>
      </c>
      <c r="K155" s="69">
        <v>100</v>
      </c>
      <c r="L155" s="996" t="s">
        <v>23</v>
      </c>
    </row>
    <row r="156" spans="1:12" ht="15" thickBot="1">
      <c r="A156" s="35"/>
      <c r="B156" s="36"/>
      <c r="C156" s="71"/>
      <c r="D156" s="71"/>
      <c r="E156" s="71"/>
      <c r="F156" s="71"/>
      <c r="G156" s="997"/>
      <c r="H156" s="70"/>
      <c r="I156" s="70"/>
      <c r="J156" s="70"/>
      <c r="K156" s="70"/>
      <c r="L156" s="998"/>
    </row>
    <row r="157" spans="1:12" ht="15">
      <c r="A157" s="37" t="s">
        <v>108</v>
      </c>
      <c r="B157" s="38" t="s">
        <v>23</v>
      </c>
      <c r="C157" s="72">
        <v>11242.276209537071</v>
      </c>
      <c r="D157" s="72">
        <v>11214.888037854031</v>
      </c>
      <c r="E157" s="73">
        <v>11467.121733727812</v>
      </c>
      <c r="F157" s="73">
        <v>11439.185798611112</v>
      </c>
      <c r="G157" s="999">
        <v>0.24421261800024494</v>
      </c>
      <c r="H157" s="74">
        <v>241.42857142857142</v>
      </c>
      <c r="I157" s="74">
        <v>-7.7876984126984157</v>
      </c>
      <c r="J157" s="74">
        <v>-36.363636363636367</v>
      </c>
      <c r="K157" s="74">
        <v>8.8462024516618221E-2</v>
      </c>
      <c r="L157" s="1000">
        <v>-4.4036168689838062E-2</v>
      </c>
    </row>
    <row r="158" spans="1:12" ht="15">
      <c r="A158" s="46" t="s">
        <v>109</v>
      </c>
      <c r="B158" s="75" t="s">
        <v>23</v>
      </c>
      <c r="C158" s="76">
        <v>11989.296314262117</v>
      </c>
      <c r="D158" s="76">
        <v>11905.144378155333</v>
      </c>
      <c r="E158" s="77">
        <v>12229.082240547361</v>
      </c>
      <c r="F158" s="77">
        <v>12143.247265718441</v>
      </c>
      <c r="G158" s="1001">
        <v>0.70685355367209379</v>
      </c>
      <c r="H158" s="78">
        <v>353.71425979680697</v>
      </c>
      <c r="I158" s="78">
        <v>4.0950025425904368E-2</v>
      </c>
      <c r="J158" s="78">
        <v>-11.439588688946015</v>
      </c>
      <c r="K158" s="78">
        <v>34.828762795399975</v>
      </c>
      <c r="L158" s="1002">
        <v>-2.6561805917356551</v>
      </c>
    </row>
    <row r="159" spans="1:12" ht="15">
      <c r="A159" s="39" t="s">
        <v>110</v>
      </c>
      <c r="B159" s="40" t="s">
        <v>23</v>
      </c>
      <c r="C159" s="79">
        <v>11765.635220553751</v>
      </c>
      <c r="D159" s="79">
        <v>11676.51045018315</v>
      </c>
      <c r="E159" s="80">
        <v>12000.947924964827</v>
      </c>
      <c r="F159" s="80">
        <v>11910.040659186814</v>
      </c>
      <c r="G159" s="1003">
        <v>0.76328258130580906</v>
      </c>
      <c r="H159" s="81">
        <v>379.25217391304341</v>
      </c>
      <c r="I159" s="81">
        <v>0.7231883561552841</v>
      </c>
      <c r="J159" s="81">
        <v>-5.4205607476635516</v>
      </c>
      <c r="K159" s="81">
        <v>6.3945406293441174</v>
      </c>
      <c r="L159" s="1004">
        <v>-4.968967660625534E-2</v>
      </c>
    </row>
    <row r="160" spans="1:12" ht="15">
      <c r="A160" s="39" t="s">
        <v>111</v>
      </c>
      <c r="B160" s="40" t="s">
        <v>23</v>
      </c>
      <c r="C160" s="79" t="s">
        <v>100</v>
      </c>
      <c r="D160" s="79" t="s">
        <v>100</v>
      </c>
      <c r="E160" s="80" t="s">
        <v>100</v>
      </c>
      <c r="F160" s="80" t="s">
        <v>100</v>
      </c>
      <c r="G160" s="1003" t="s">
        <v>100</v>
      </c>
      <c r="H160" s="81" t="s">
        <v>100</v>
      </c>
      <c r="I160" s="81" t="s">
        <v>100</v>
      </c>
      <c r="J160" s="81" t="s">
        <v>100</v>
      </c>
      <c r="K160" s="81" t="s">
        <v>100</v>
      </c>
      <c r="L160" s="1004" t="s">
        <v>100</v>
      </c>
    </row>
    <row r="161" spans="1:12" ht="15">
      <c r="A161" s="39" t="s">
        <v>98</v>
      </c>
      <c r="B161" s="40" t="s">
        <v>23</v>
      </c>
      <c r="C161" s="79">
        <v>10057.744350466513</v>
      </c>
      <c r="D161" s="79">
        <v>10118.267291083264</v>
      </c>
      <c r="E161" s="80">
        <v>10258.899237475844</v>
      </c>
      <c r="F161" s="80">
        <v>10320.632636904929</v>
      </c>
      <c r="G161" s="1003">
        <v>-0.59815518680838364</v>
      </c>
      <c r="H161" s="81">
        <v>281.56487842531845</v>
      </c>
      <c r="I161" s="81">
        <v>-0.82577314719411798</v>
      </c>
      <c r="J161" s="81">
        <v>2.8174603174603177</v>
      </c>
      <c r="K161" s="81">
        <v>32.743586503222545</v>
      </c>
      <c r="L161" s="1004">
        <v>2.3894549686525615</v>
      </c>
    </row>
    <row r="162" spans="1:12" ht="15.75" thickBot="1">
      <c r="A162" s="41" t="s">
        <v>112</v>
      </c>
      <c r="B162" s="42" t="s">
        <v>23</v>
      </c>
      <c r="C162" s="82">
        <v>12180.491028635113</v>
      </c>
      <c r="D162" s="82">
        <v>12154.241709282926</v>
      </c>
      <c r="E162" s="83">
        <v>12424.100849207816</v>
      </c>
      <c r="F162" s="83">
        <v>12397.326543468584</v>
      </c>
      <c r="G162" s="1005">
        <v>0.21596838354910039</v>
      </c>
      <c r="H162" s="84">
        <v>289.91237213833415</v>
      </c>
      <c r="I162" s="84">
        <v>1.5227707068862788</v>
      </c>
      <c r="J162" s="84">
        <v>-3.3427495291902072</v>
      </c>
      <c r="K162" s="84">
        <v>25.944648047516743</v>
      </c>
      <c r="L162" s="1006">
        <v>0.36045146837918551</v>
      </c>
    </row>
    <row r="163" spans="1:12" ht="15" thickBot="1">
      <c r="A163" s="35"/>
      <c r="B163" s="43"/>
      <c r="C163" s="71"/>
      <c r="D163" s="71"/>
      <c r="E163" s="71"/>
      <c r="F163" s="71"/>
      <c r="G163" s="997"/>
      <c r="H163" s="70"/>
      <c r="I163" s="70"/>
      <c r="J163" s="70"/>
      <c r="K163" s="70"/>
      <c r="L163" s="998"/>
    </row>
    <row r="164" spans="1:12" ht="14.25">
      <c r="A164" s="44" t="s">
        <v>113</v>
      </c>
      <c r="B164" s="45" t="s">
        <v>25</v>
      </c>
      <c r="C164" s="85" t="s">
        <v>100</v>
      </c>
      <c r="D164" s="85" t="s">
        <v>100</v>
      </c>
      <c r="E164" s="86" t="s">
        <v>100</v>
      </c>
      <c r="F164" s="86" t="s">
        <v>100</v>
      </c>
      <c r="G164" s="1007" t="s">
        <v>100</v>
      </c>
      <c r="H164" s="87" t="s">
        <v>100</v>
      </c>
      <c r="I164" s="87" t="s">
        <v>100</v>
      </c>
      <c r="J164" s="88" t="s">
        <v>100</v>
      </c>
      <c r="K164" s="88" t="s">
        <v>100</v>
      </c>
      <c r="L164" s="1008" t="s">
        <v>100</v>
      </c>
    </row>
    <row r="165" spans="1:12" ht="15">
      <c r="A165" s="46" t="s">
        <v>113</v>
      </c>
      <c r="B165" s="47" t="s">
        <v>26</v>
      </c>
      <c r="C165" s="79" t="s">
        <v>100</v>
      </c>
      <c r="D165" s="79" t="s">
        <v>100</v>
      </c>
      <c r="E165" s="80" t="s">
        <v>100</v>
      </c>
      <c r="F165" s="80" t="s">
        <v>100</v>
      </c>
      <c r="G165" s="1003" t="s">
        <v>100</v>
      </c>
      <c r="H165" s="81" t="s">
        <v>100</v>
      </c>
      <c r="I165" s="81" t="s">
        <v>100</v>
      </c>
      <c r="J165" s="89" t="s">
        <v>100</v>
      </c>
      <c r="K165" s="89" t="s">
        <v>100</v>
      </c>
      <c r="L165" s="1009" t="s">
        <v>100</v>
      </c>
    </row>
    <row r="166" spans="1:12" ht="15">
      <c r="A166" s="46" t="s">
        <v>113</v>
      </c>
      <c r="B166" s="47" t="s">
        <v>27</v>
      </c>
      <c r="C166" s="79" t="s">
        <v>100</v>
      </c>
      <c r="D166" s="79" t="s">
        <v>100</v>
      </c>
      <c r="E166" s="80" t="s">
        <v>100</v>
      </c>
      <c r="F166" s="80" t="s">
        <v>100</v>
      </c>
      <c r="G166" s="1003" t="s">
        <v>100</v>
      </c>
      <c r="H166" s="81" t="s">
        <v>100</v>
      </c>
      <c r="I166" s="81" t="s">
        <v>100</v>
      </c>
      <c r="J166" s="89" t="s">
        <v>100</v>
      </c>
      <c r="K166" s="89" t="s">
        <v>100</v>
      </c>
      <c r="L166" s="1009" t="s">
        <v>100</v>
      </c>
    </row>
    <row r="167" spans="1:12" ht="14.25">
      <c r="A167" s="44" t="s">
        <v>113</v>
      </c>
      <c r="B167" s="48" t="s">
        <v>28</v>
      </c>
      <c r="C167" s="90" t="s">
        <v>100</v>
      </c>
      <c r="D167" s="90" t="s">
        <v>100</v>
      </c>
      <c r="E167" s="91" t="s">
        <v>100</v>
      </c>
      <c r="F167" s="91" t="s">
        <v>100</v>
      </c>
      <c r="G167" s="1010" t="s">
        <v>100</v>
      </c>
      <c r="H167" s="92" t="s">
        <v>100</v>
      </c>
      <c r="I167" s="92" t="s">
        <v>100</v>
      </c>
      <c r="J167" s="93" t="s">
        <v>100</v>
      </c>
      <c r="K167" s="93" t="s">
        <v>100</v>
      </c>
      <c r="L167" s="1011" t="s">
        <v>100</v>
      </c>
    </row>
    <row r="168" spans="1:12" ht="15">
      <c r="A168" s="46" t="s">
        <v>113</v>
      </c>
      <c r="B168" s="47" t="s">
        <v>29</v>
      </c>
      <c r="C168" s="79" t="s">
        <v>100</v>
      </c>
      <c r="D168" s="79" t="s">
        <v>100</v>
      </c>
      <c r="E168" s="80" t="s">
        <v>100</v>
      </c>
      <c r="F168" s="80" t="s">
        <v>100</v>
      </c>
      <c r="G168" s="1003" t="s">
        <v>100</v>
      </c>
      <c r="H168" s="81" t="s">
        <v>100</v>
      </c>
      <c r="I168" s="81" t="s">
        <v>100</v>
      </c>
      <c r="J168" s="89" t="s">
        <v>100</v>
      </c>
      <c r="K168" s="89" t="s">
        <v>100</v>
      </c>
      <c r="L168" s="1009" t="s">
        <v>100</v>
      </c>
    </row>
    <row r="169" spans="1:12" ht="15">
      <c r="A169" s="46" t="s">
        <v>113</v>
      </c>
      <c r="B169" s="47" t="s">
        <v>30</v>
      </c>
      <c r="C169" s="79" t="s">
        <v>100</v>
      </c>
      <c r="D169" s="79" t="s">
        <v>100</v>
      </c>
      <c r="E169" s="80" t="s">
        <v>100</v>
      </c>
      <c r="F169" s="80" t="s">
        <v>100</v>
      </c>
      <c r="G169" s="1003" t="s">
        <v>100</v>
      </c>
      <c r="H169" s="81" t="s">
        <v>100</v>
      </c>
      <c r="I169" s="81" t="s">
        <v>100</v>
      </c>
      <c r="J169" s="89" t="s">
        <v>100</v>
      </c>
      <c r="K169" s="89" t="s">
        <v>100</v>
      </c>
      <c r="L169" s="1009" t="s">
        <v>100</v>
      </c>
    </row>
    <row r="170" spans="1:12" ht="14.25">
      <c r="A170" s="44" t="s">
        <v>113</v>
      </c>
      <c r="B170" s="48" t="s">
        <v>31</v>
      </c>
      <c r="C170" s="90">
        <v>11242.276209537071</v>
      </c>
      <c r="D170" s="90">
        <v>11214.888037854031</v>
      </c>
      <c r="E170" s="91">
        <v>11467.121733727812</v>
      </c>
      <c r="F170" s="91">
        <v>11439.185798611112</v>
      </c>
      <c r="G170" s="1010">
        <v>0.24421261800024494</v>
      </c>
      <c r="H170" s="92">
        <v>241.42857142857142</v>
      </c>
      <c r="I170" s="92">
        <v>-7.7876984126984157</v>
      </c>
      <c r="J170" s="93">
        <v>-36.363636363636367</v>
      </c>
      <c r="K170" s="93">
        <v>8.8462024516618221E-2</v>
      </c>
      <c r="L170" s="1011">
        <v>-4.4036168689838062E-2</v>
      </c>
    </row>
    <row r="171" spans="1:12" ht="15">
      <c r="A171" s="46" t="s">
        <v>113</v>
      </c>
      <c r="B171" s="47" t="s">
        <v>32</v>
      </c>
      <c r="C171" s="79">
        <v>10904.748039215687</v>
      </c>
      <c r="D171" s="79">
        <v>11191.503921568628</v>
      </c>
      <c r="E171" s="80">
        <v>11122.843000000001</v>
      </c>
      <c r="F171" s="80">
        <v>11415.334000000001</v>
      </c>
      <c r="G171" s="1003">
        <v>-2.5622640563999264</v>
      </c>
      <c r="H171" s="81">
        <v>222</v>
      </c>
      <c r="I171" s="81">
        <v>-16.226415094339622</v>
      </c>
      <c r="J171" s="89">
        <v>-50</v>
      </c>
      <c r="K171" s="89">
        <v>6.3187160369013021E-2</v>
      </c>
      <c r="L171" s="1009">
        <v>-5.7265742545947226E-2</v>
      </c>
    </row>
    <row r="172" spans="1:12" ht="15.75" thickBot="1">
      <c r="A172" s="49" t="s">
        <v>113</v>
      </c>
      <c r="B172" s="50" t="s">
        <v>33</v>
      </c>
      <c r="C172" s="94" t="s">
        <v>254</v>
      </c>
      <c r="D172" s="94" t="s">
        <v>254</v>
      </c>
      <c r="E172" s="95" t="s">
        <v>254</v>
      </c>
      <c r="F172" s="95" t="s">
        <v>254</v>
      </c>
      <c r="G172" s="1012" t="s">
        <v>100</v>
      </c>
      <c r="H172" s="89" t="s">
        <v>254</v>
      </c>
      <c r="I172" s="89" t="s">
        <v>100</v>
      </c>
      <c r="J172" s="89" t="s">
        <v>100</v>
      </c>
      <c r="K172" s="89">
        <v>2.5274864147605207E-2</v>
      </c>
      <c r="L172" s="1009" t="s">
        <v>100</v>
      </c>
    </row>
    <row r="173" spans="1:12" ht="15" thickBot="1">
      <c r="A173" s="35"/>
      <c r="B173" s="43"/>
      <c r="C173" s="71"/>
      <c r="D173" s="71"/>
      <c r="E173" s="71"/>
      <c r="F173" s="71"/>
      <c r="G173" s="997"/>
      <c r="H173" s="70"/>
      <c r="I173" s="70"/>
      <c r="J173" s="70"/>
      <c r="K173" s="70"/>
      <c r="L173" s="998"/>
    </row>
    <row r="174" spans="1:12" ht="14.25">
      <c r="A174" s="44" t="s">
        <v>114</v>
      </c>
      <c r="B174" s="45" t="s">
        <v>25</v>
      </c>
      <c r="C174" s="85">
        <v>12767.052175033914</v>
      </c>
      <c r="D174" s="85">
        <v>12496.045634748602</v>
      </c>
      <c r="E174" s="86">
        <v>13022.393218534593</v>
      </c>
      <c r="F174" s="86">
        <v>12745.966547443573</v>
      </c>
      <c r="G174" s="1007">
        <v>2.1687384009842852</v>
      </c>
      <c r="H174" s="87">
        <v>430.47967032967034</v>
      </c>
      <c r="I174" s="87">
        <v>3.1112778145183277</v>
      </c>
      <c r="J174" s="88">
        <v>-12.5</v>
      </c>
      <c r="K174" s="88">
        <v>2.3000126374320735</v>
      </c>
      <c r="L174" s="1008">
        <v>-0.20540774319909971</v>
      </c>
    </row>
    <row r="175" spans="1:12" ht="15">
      <c r="A175" s="46" t="s">
        <v>114</v>
      </c>
      <c r="B175" s="47" t="s">
        <v>26</v>
      </c>
      <c r="C175" s="79">
        <v>12964.61862745098</v>
      </c>
      <c r="D175" s="79">
        <v>12618.043137254903</v>
      </c>
      <c r="E175" s="80">
        <v>13223.911</v>
      </c>
      <c r="F175" s="80">
        <v>12870.404</v>
      </c>
      <c r="G175" s="1003">
        <v>2.7466659166254579</v>
      </c>
      <c r="H175" s="81">
        <v>416</v>
      </c>
      <c r="I175" s="81">
        <v>3.7406483790523692</v>
      </c>
      <c r="J175" s="89">
        <v>0.92592592592592582</v>
      </c>
      <c r="K175" s="89">
        <v>1.3774800960444837</v>
      </c>
      <c r="L175" s="1009">
        <v>7.658874456291298E-2</v>
      </c>
    </row>
    <row r="176" spans="1:12" ht="15">
      <c r="A176" s="46" t="s">
        <v>114</v>
      </c>
      <c r="B176" s="47" t="s">
        <v>27</v>
      </c>
      <c r="C176" s="79">
        <v>12495.607843137255</v>
      </c>
      <c r="D176" s="79">
        <v>12374.664705882353</v>
      </c>
      <c r="E176" s="80">
        <v>12745.52</v>
      </c>
      <c r="F176" s="80">
        <v>12622.157999999999</v>
      </c>
      <c r="G176" s="1003">
        <v>0.97734476149007965</v>
      </c>
      <c r="H176" s="81">
        <v>452.1</v>
      </c>
      <c r="I176" s="81">
        <v>3.8594073053066875</v>
      </c>
      <c r="J176" s="89">
        <v>-27</v>
      </c>
      <c r="K176" s="89">
        <v>0.92253254138759</v>
      </c>
      <c r="L176" s="1009">
        <v>-0.28199648776201247</v>
      </c>
    </row>
    <row r="177" spans="1:12" ht="14.25">
      <c r="A177" s="44" t="s">
        <v>114</v>
      </c>
      <c r="B177" s="48" t="s">
        <v>28</v>
      </c>
      <c r="C177" s="90">
        <v>12235.811292645745</v>
      </c>
      <c r="D177" s="90">
        <v>12167.243258418934</v>
      </c>
      <c r="E177" s="91">
        <v>12480.52751849866</v>
      </c>
      <c r="F177" s="91">
        <v>12410.588123587313</v>
      </c>
      <c r="G177" s="1010">
        <v>0.56354617698110476</v>
      </c>
      <c r="H177" s="92">
        <v>384.52706185567013</v>
      </c>
      <c r="I177" s="92">
        <v>0.39023625639510778</v>
      </c>
      <c r="J177" s="93">
        <v>-16.648764769065522</v>
      </c>
      <c r="K177" s="93">
        <v>9.8066472892708205</v>
      </c>
      <c r="L177" s="1011">
        <v>-1.4075179721119788</v>
      </c>
    </row>
    <row r="178" spans="1:12" ht="15">
      <c r="A178" s="46" t="s">
        <v>114</v>
      </c>
      <c r="B178" s="47" t="s">
        <v>29</v>
      </c>
      <c r="C178" s="79">
        <v>12253.443137254902</v>
      </c>
      <c r="D178" s="79">
        <v>12165.667647058823</v>
      </c>
      <c r="E178" s="80">
        <v>12498.512000000001</v>
      </c>
      <c r="F178" s="80">
        <v>12408.981</v>
      </c>
      <c r="G178" s="1003">
        <v>0.72150162853824062</v>
      </c>
      <c r="H178" s="81">
        <v>367.5</v>
      </c>
      <c r="I178" s="81">
        <v>-0.88996763754045605</v>
      </c>
      <c r="J178" s="89">
        <v>-5.4794520547945202</v>
      </c>
      <c r="K178" s="89">
        <v>5.2318968785542781</v>
      </c>
      <c r="L178" s="1009">
        <v>-4.3940269120980702E-2</v>
      </c>
    </row>
    <row r="179" spans="1:12" ht="15">
      <c r="A179" s="46" t="s">
        <v>114</v>
      </c>
      <c r="B179" s="47" t="s">
        <v>30</v>
      </c>
      <c r="C179" s="79">
        <v>12217.465686274511</v>
      </c>
      <c r="D179" s="79">
        <v>12168.560784313726</v>
      </c>
      <c r="E179" s="80">
        <v>12461.815000000001</v>
      </c>
      <c r="F179" s="80">
        <v>12411.932000000001</v>
      </c>
      <c r="G179" s="1003">
        <v>0.40189553084886231</v>
      </c>
      <c r="H179" s="81">
        <v>404</v>
      </c>
      <c r="I179" s="81">
        <v>2.5641025641025701</v>
      </c>
      <c r="J179" s="89">
        <v>-26.572008113590261</v>
      </c>
      <c r="K179" s="89">
        <v>4.5747504107165424</v>
      </c>
      <c r="L179" s="1009">
        <v>-1.3635777029909981</v>
      </c>
    </row>
    <row r="180" spans="1:12" ht="14.25">
      <c r="A180" s="44" t="s">
        <v>114</v>
      </c>
      <c r="B180" s="48" t="s">
        <v>31</v>
      </c>
      <c r="C180" s="90">
        <v>11764.442666695517</v>
      </c>
      <c r="D180" s="90">
        <v>11684.742008073345</v>
      </c>
      <c r="E180" s="91">
        <v>11999.731520029427</v>
      </c>
      <c r="F180" s="91">
        <v>11918.436848234811</v>
      </c>
      <c r="G180" s="1010">
        <v>0.68209172754610259</v>
      </c>
      <c r="H180" s="92">
        <v>332.64527252502779</v>
      </c>
      <c r="I180" s="92">
        <v>-8.4945235972408481E-2</v>
      </c>
      <c r="J180" s="93">
        <v>-8.8697415103902681</v>
      </c>
      <c r="K180" s="93">
        <v>22.722102868697082</v>
      </c>
      <c r="L180" s="1011">
        <v>-1.0432548764245766</v>
      </c>
    </row>
    <row r="181" spans="1:12" ht="15">
      <c r="A181" s="46" t="s">
        <v>114</v>
      </c>
      <c r="B181" s="47" t="s">
        <v>32</v>
      </c>
      <c r="C181" s="79">
        <v>11716.785294117646</v>
      </c>
      <c r="D181" s="79">
        <v>11636.303921568628</v>
      </c>
      <c r="E181" s="80">
        <v>11951.120999999999</v>
      </c>
      <c r="F181" s="80">
        <v>11869.03</v>
      </c>
      <c r="G181" s="1003">
        <v>0.69164034466168278</v>
      </c>
      <c r="H181" s="81">
        <v>320.7</v>
      </c>
      <c r="I181" s="81">
        <v>0.25007814942169787</v>
      </c>
      <c r="J181" s="89">
        <v>-11.37629276054097</v>
      </c>
      <c r="K181" s="89">
        <v>14.078099330216101</v>
      </c>
      <c r="L181" s="1009">
        <v>-1.0628305661944033</v>
      </c>
    </row>
    <row r="182" spans="1:12" ht="15.75" thickBot="1">
      <c r="A182" s="49" t="s">
        <v>114</v>
      </c>
      <c r="B182" s="50" t="s">
        <v>33</v>
      </c>
      <c r="C182" s="94">
        <v>11835.146078431373</v>
      </c>
      <c r="D182" s="94">
        <v>11761.196078431372</v>
      </c>
      <c r="E182" s="95">
        <v>12071.849</v>
      </c>
      <c r="F182" s="95">
        <v>11996.42</v>
      </c>
      <c r="G182" s="1012">
        <v>0.62876258083661696</v>
      </c>
      <c r="H182" s="89">
        <v>352.1</v>
      </c>
      <c r="I182" s="89">
        <v>-1.039910061832487</v>
      </c>
      <c r="J182" s="89">
        <v>-4.4692737430167595</v>
      </c>
      <c r="K182" s="89">
        <v>8.6440035384809804</v>
      </c>
      <c r="L182" s="1009">
        <v>1.957568976982671E-2</v>
      </c>
    </row>
    <row r="183" spans="1:12" ht="15.75" thickBot="1">
      <c r="A183" s="51"/>
      <c r="B183" s="52"/>
      <c r="C183" s="96"/>
      <c r="D183" s="96"/>
      <c r="E183" s="96"/>
      <c r="F183" s="96"/>
      <c r="G183" s="1013"/>
      <c r="H183" s="97"/>
      <c r="I183" s="97"/>
      <c r="J183" s="97"/>
      <c r="K183" s="97"/>
      <c r="L183" s="1014"/>
    </row>
    <row r="184" spans="1:12" ht="15">
      <c r="A184" s="46" t="s">
        <v>115</v>
      </c>
      <c r="B184" s="53" t="s">
        <v>30</v>
      </c>
      <c r="C184" s="98">
        <v>11980.7</v>
      </c>
      <c r="D184" s="98">
        <v>11885.209803921569</v>
      </c>
      <c r="E184" s="99">
        <v>12220.314</v>
      </c>
      <c r="F184" s="99">
        <v>12122.914000000001</v>
      </c>
      <c r="G184" s="1015">
        <v>0.80343719340085751</v>
      </c>
      <c r="H184" s="100">
        <v>406.8</v>
      </c>
      <c r="I184" s="100">
        <v>3.6697247706422109</v>
      </c>
      <c r="J184" s="100">
        <v>-26.288659793814436</v>
      </c>
      <c r="K184" s="100">
        <v>1.8071527865537722</v>
      </c>
      <c r="L184" s="1016">
        <v>-0.52963352999645652</v>
      </c>
    </row>
    <row r="185" spans="1:12" ht="15.75" thickBot="1">
      <c r="A185" s="49" t="s">
        <v>115</v>
      </c>
      <c r="B185" s="50" t="s">
        <v>33</v>
      </c>
      <c r="C185" s="94">
        <v>11672.093137254902</v>
      </c>
      <c r="D185" s="94">
        <v>11549.735294117647</v>
      </c>
      <c r="E185" s="95">
        <v>11905.535</v>
      </c>
      <c r="F185" s="95">
        <v>11780.73</v>
      </c>
      <c r="G185" s="1012">
        <v>1.0593995448499396</v>
      </c>
      <c r="H185" s="89">
        <v>368.4</v>
      </c>
      <c r="I185" s="89">
        <v>0.2448979591836673</v>
      </c>
      <c r="J185" s="89">
        <v>6.4516129032258061</v>
      </c>
      <c r="K185" s="89">
        <v>4.5873878427903447</v>
      </c>
      <c r="L185" s="1009">
        <v>0.47994385339019985</v>
      </c>
    </row>
    <row r="186" spans="1:12" ht="15.75" thickBot="1">
      <c r="A186" s="51"/>
      <c r="B186" s="52"/>
      <c r="C186" s="96"/>
      <c r="D186" s="96"/>
      <c r="E186" s="96"/>
      <c r="F186" s="96"/>
      <c r="G186" s="1013"/>
      <c r="H186" s="97"/>
      <c r="I186" s="97"/>
      <c r="J186" s="97"/>
      <c r="K186" s="97"/>
      <c r="L186" s="1014"/>
    </row>
    <row r="187" spans="1:12" ht="14.25">
      <c r="A187" s="44" t="s">
        <v>116</v>
      </c>
      <c r="B187" s="45" t="s">
        <v>25</v>
      </c>
      <c r="C187" s="85" t="s">
        <v>100</v>
      </c>
      <c r="D187" s="85" t="s">
        <v>100</v>
      </c>
      <c r="E187" s="86" t="s">
        <v>100</v>
      </c>
      <c r="F187" s="86" t="s">
        <v>100</v>
      </c>
      <c r="G187" s="1007" t="s">
        <v>100</v>
      </c>
      <c r="H187" s="87" t="s">
        <v>100</v>
      </c>
      <c r="I187" s="87" t="s">
        <v>100</v>
      </c>
      <c r="J187" s="88" t="s">
        <v>100</v>
      </c>
      <c r="K187" s="88" t="s">
        <v>100</v>
      </c>
      <c r="L187" s="1008" t="s">
        <v>100</v>
      </c>
    </row>
    <row r="188" spans="1:12" ht="15">
      <c r="A188" s="39" t="s">
        <v>116</v>
      </c>
      <c r="B188" s="47" t="s">
        <v>26</v>
      </c>
      <c r="C188" s="79" t="s">
        <v>100</v>
      </c>
      <c r="D188" s="79" t="s">
        <v>100</v>
      </c>
      <c r="E188" s="80" t="s">
        <v>100</v>
      </c>
      <c r="F188" s="80" t="s">
        <v>100</v>
      </c>
      <c r="G188" s="1003" t="s">
        <v>100</v>
      </c>
      <c r="H188" s="81" t="s">
        <v>100</v>
      </c>
      <c r="I188" s="81" t="s">
        <v>100</v>
      </c>
      <c r="J188" s="89" t="s">
        <v>100</v>
      </c>
      <c r="K188" s="89" t="s">
        <v>100</v>
      </c>
      <c r="L188" s="1009" t="s">
        <v>100</v>
      </c>
    </row>
    <row r="189" spans="1:12" ht="15">
      <c r="A189" s="39" t="s">
        <v>116</v>
      </c>
      <c r="B189" s="47" t="s">
        <v>27</v>
      </c>
      <c r="C189" s="79" t="s">
        <v>100</v>
      </c>
      <c r="D189" s="79" t="s">
        <v>100</v>
      </c>
      <c r="E189" s="80" t="s">
        <v>100</v>
      </c>
      <c r="F189" s="80" t="s">
        <v>100</v>
      </c>
      <c r="G189" s="1003" t="s">
        <v>100</v>
      </c>
      <c r="H189" s="81" t="s">
        <v>100</v>
      </c>
      <c r="I189" s="81" t="s">
        <v>100</v>
      </c>
      <c r="J189" s="89" t="s">
        <v>100</v>
      </c>
      <c r="K189" s="89" t="s">
        <v>100</v>
      </c>
      <c r="L189" s="1009" t="s">
        <v>100</v>
      </c>
    </row>
    <row r="190" spans="1:12" ht="15">
      <c r="A190" s="39" t="s">
        <v>116</v>
      </c>
      <c r="B190" s="47" t="s">
        <v>34</v>
      </c>
      <c r="C190" s="79" t="s">
        <v>100</v>
      </c>
      <c r="D190" s="79" t="s">
        <v>100</v>
      </c>
      <c r="E190" s="80" t="s">
        <v>100</v>
      </c>
      <c r="F190" s="80" t="s">
        <v>100</v>
      </c>
      <c r="G190" s="1003" t="s">
        <v>100</v>
      </c>
      <c r="H190" s="81" t="s">
        <v>100</v>
      </c>
      <c r="I190" s="81" t="s">
        <v>100</v>
      </c>
      <c r="J190" s="89" t="s">
        <v>100</v>
      </c>
      <c r="K190" s="89" t="s">
        <v>100</v>
      </c>
      <c r="L190" s="1009" t="s">
        <v>100</v>
      </c>
    </row>
    <row r="191" spans="1:12" ht="14.25">
      <c r="A191" s="54" t="s">
        <v>116</v>
      </c>
      <c r="B191" s="48" t="s">
        <v>28</v>
      </c>
      <c r="C191" s="90" t="s">
        <v>100</v>
      </c>
      <c r="D191" s="90" t="s">
        <v>100</v>
      </c>
      <c r="E191" s="91" t="s">
        <v>100</v>
      </c>
      <c r="F191" s="91" t="s">
        <v>100</v>
      </c>
      <c r="G191" s="1010" t="s">
        <v>100</v>
      </c>
      <c r="H191" s="92" t="s">
        <v>100</v>
      </c>
      <c r="I191" s="92" t="s">
        <v>100</v>
      </c>
      <c r="J191" s="93" t="s">
        <v>100</v>
      </c>
      <c r="K191" s="93" t="s">
        <v>100</v>
      </c>
      <c r="L191" s="1011" t="s">
        <v>100</v>
      </c>
    </row>
    <row r="192" spans="1:12" ht="15">
      <c r="A192" s="39" t="s">
        <v>116</v>
      </c>
      <c r="B192" s="47" t="s">
        <v>30</v>
      </c>
      <c r="C192" s="79" t="s">
        <v>100</v>
      </c>
      <c r="D192" s="79" t="s">
        <v>100</v>
      </c>
      <c r="E192" s="80" t="s">
        <v>100</v>
      </c>
      <c r="F192" s="80" t="s">
        <v>100</v>
      </c>
      <c r="G192" s="1003" t="s">
        <v>100</v>
      </c>
      <c r="H192" s="81" t="s">
        <v>100</v>
      </c>
      <c r="I192" s="81" t="s">
        <v>100</v>
      </c>
      <c r="J192" s="89" t="s">
        <v>100</v>
      </c>
      <c r="K192" s="89" t="s">
        <v>100</v>
      </c>
      <c r="L192" s="1009" t="s">
        <v>100</v>
      </c>
    </row>
    <row r="193" spans="1:12" ht="15">
      <c r="A193" s="39" t="s">
        <v>116</v>
      </c>
      <c r="B193" s="47" t="s">
        <v>35</v>
      </c>
      <c r="C193" s="79" t="s">
        <v>100</v>
      </c>
      <c r="D193" s="79" t="s">
        <v>100</v>
      </c>
      <c r="E193" s="80" t="s">
        <v>100</v>
      </c>
      <c r="F193" s="80" t="s">
        <v>100</v>
      </c>
      <c r="G193" s="1003" t="s">
        <v>100</v>
      </c>
      <c r="H193" s="81" t="s">
        <v>100</v>
      </c>
      <c r="I193" s="81" t="s">
        <v>100</v>
      </c>
      <c r="J193" s="89" t="s">
        <v>100</v>
      </c>
      <c r="K193" s="89" t="s">
        <v>100</v>
      </c>
      <c r="L193" s="1009" t="s">
        <v>100</v>
      </c>
    </row>
    <row r="194" spans="1:12" ht="14.25">
      <c r="A194" s="54" t="s">
        <v>116</v>
      </c>
      <c r="B194" s="48" t="s">
        <v>31</v>
      </c>
      <c r="C194" s="90" t="s">
        <v>100</v>
      </c>
      <c r="D194" s="90" t="s">
        <v>100</v>
      </c>
      <c r="E194" s="91" t="s">
        <v>100</v>
      </c>
      <c r="F194" s="91" t="s">
        <v>100</v>
      </c>
      <c r="G194" s="1010" t="s">
        <v>100</v>
      </c>
      <c r="H194" s="92" t="s">
        <v>100</v>
      </c>
      <c r="I194" s="92" t="s">
        <v>100</v>
      </c>
      <c r="J194" s="93" t="s">
        <v>100</v>
      </c>
      <c r="K194" s="93" t="s">
        <v>100</v>
      </c>
      <c r="L194" s="1011" t="s">
        <v>100</v>
      </c>
    </row>
    <row r="195" spans="1:12" ht="15">
      <c r="A195" s="39" t="s">
        <v>116</v>
      </c>
      <c r="B195" s="47" t="s">
        <v>33</v>
      </c>
      <c r="C195" s="79" t="s">
        <v>100</v>
      </c>
      <c r="D195" s="79" t="s">
        <v>100</v>
      </c>
      <c r="E195" s="80" t="s">
        <v>100</v>
      </c>
      <c r="F195" s="80" t="s">
        <v>100</v>
      </c>
      <c r="G195" s="1003" t="s">
        <v>100</v>
      </c>
      <c r="H195" s="81" t="s">
        <v>100</v>
      </c>
      <c r="I195" s="81" t="s">
        <v>100</v>
      </c>
      <c r="J195" s="89" t="s">
        <v>100</v>
      </c>
      <c r="K195" s="89" t="s">
        <v>100</v>
      </c>
      <c r="L195" s="1009" t="s">
        <v>100</v>
      </c>
    </row>
    <row r="196" spans="1:12" ht="15.75" thickBot="1">
      <c r="A196" s="55" t="s">
        <v>116</v>
      </c>
      <c r="B196" s="47" t="s">
        <v>36</v>
      </c>
      <c r="C196" s="94" t="s">
        <v>100</v>
      </c>
      <c r="D196" s="94" t="s">
        <v>100</v>
      </c>
      <c r="E196" s="95" t="s">
        <v>100</v>
      </c>
      <c r="F196" s="95" t="s">
        <v>100</v>
      </c>
      <c r="G196" s="1012" t="s">
        <v>100</v>
      </c>
      <c r="H196" s="89" t="s">
        <v>100</v>
      </c>
      <c r="I196" s="89" t="s">
        <v>100</v>
      </c>
      <c r="J196" s="89" t="s">
        <v>100</v>
      </c>
      <c r="K196" s="89" t="s">
        <v>100</v>
      </c>
      <c r="L196" s="1009" t="s">
        <v>100</v>
      </c>
    </row>
    <row r="197" spans="1:12" ht="15.75" thickBot="1">
      <c r="A197" s="51"/>
      <c r="B197" s="52"/>
      <c r="C197" s="96"/>
      <c r="D197" s="96"/>
      <c r="E197" s="96"/>
      <c r="F197" s="96"/>
      <c r="G197" s="1013"/>
      <c r="H197" s="97"/>
      <c r="I197" s="97"/>
      <c r="J197" s="97"/>
      <c r="K197" s="97"/>
      <c r="L197" s="1014"/>
    </row>
    <row r="198" spans="1:12" ht="14.25">
      <c r="A198" s="44" t="s">
        <v>24</v>
      </c>
      <c r="B198" s="45" t="s">
        <v>28</v>
      </c>
      <c r="C198" s="85">
        <v>10845.768172500862</v>
      </c>
      <c r="D198" s="85">
        <v>11045.765643201294</v>
      </c>
      <c r="E198" s="86">
        <v>11062.68353595088</v>
      </c>
      <c r="F198" s="86">
        <v>11266.68095606532</v>
      </c>
      <c r="G198" s="1007">
        <v>-1.8106256927832802</v>
      </c>
      <c r="H198" s="87">
        <v>355.68620689655171</v>
      </c>
      <c r="I198" s="87">
        <v>1.9875382566952495</v>
      </c>
      <c r="J198" s="88">
        <v>17.966101694915253</v>
      </c>
      <c r="K198" s="88">
        <v>4.3978263616833058</v>
      </c>
      <c r="L198" s="1008">
        <v>0.84446572569197809</v>
      </c>
    </row>
    <row r="199" spans="1:12" ht="15">
      <c r="A199" s="46" t="s">
        <v>24</v>
      </c>
      <c r="B199" s="47" t="s">
        <v>29</v>
      </c>
      <c r="C199" s="79">
        <v>10518.731372549018</v>
      </c>
      <c r="D199" s="79">
        <v>10843.676470588234</v>
      </c>
      <c r="E199" s="80">
        <v>10729.106</v>
      </c>
      <c r="F199" s="80">
        <v>11060.55</v>
      </c>
      <c r="G199" s="1003">
        <v>-2.9966321747110185</v>
      </c>
      <c r="H199" s="81">
        <v>323.7</v>
      </c>
      <c r="I199" s="81">
        <v>1.1562499999999964</v>
      </c>
      <c r="J199" s="89">
        <v>4.918032786885246</v>
      </c>
      <c r="K199" s="89">
        <v>0.80879565272336662</v>
      </c>
      <c r="L199" s="1009">
        <v>7.4032944942109102E-2</v>
      </c>
    </row>
    <row r="200" spans="1:12" ht="15">
      <c r="A200" s="46" t="s">
        <v>24</v>
      </c>
      <c r="B200" s="47" t="s">
        <v>30</v>
      </c>
      <c r="C200" s="79">
        <v>10841.800980392158</v>
      </c>
      <c r="D200" s="79">
        <v>11020.530392156863</v>
      </c>
      <c r="E200" s="80">
        <v>11058.637000000001</v>
      </c>
      <c r="F200" s="80">
        <v>11240.941000000001</v>
      </c>
      <c r="G200" s="1003">
        <v>-1.6217859341135237</v>
      </c>
      <c r="H200" s="81">
        <v>352</v>
      </c>
      <c r="I200" s="81">
        <v>1.7341040462427744</v>
      </c>
      <c r="J200" s="89">
        <v>44</v>
      </c>
      <c r="K200" s="89">
        <v>1.819790218627575</v>
      </c>
      <c r="L200" s="1009">
        <v>0.61526118947797248</v>
      </c>
    </row>
    <row r="201" spans="1:12" ht="15">
      <c r="A201" s="46" t="s">
        <v>24</v>
      </c>
      <c r="B201" s="47" t="s">
        <v>35</v>
      </c>
      <c r="C201" s="79">
        <v>10978.999019607843</v>
      </c>
      <c r="D201" s="79">
        <v>11144.574509803922</v>
      </c>
      <c r="E201" s="80">
        <v>11198.579</v>
      </c>
      <c r="F201" s="80">
        <v>11367.466</v>
      </c>
      <c r="G201" s="1003">
        <v>-1.4857049055611919</v>
      </c>
      <c r="H201" s="81">
        <v>374.1</v>
      </c>
      <c r="I201" s="81">
        <v>2.8029678483099878</v>
      </c>
      <c r="J201" s="89">
        <v>4.4776119402985071</v>
      </c>
      <c r="K201" s="89">
        <v>1.7692404903323644</v>
      </c>
      <c r="L201" s="1009">
        <v>0.15517159127189695</v>
      </c>
    </row>
    <row r="202" spans="1:12" ht="14.25">
      <c r="A202" s="44" t="s">
        <v>24</v>
      </c>
      <c r="B202" s="48" t="s">
        <v>31</v>
      </c>
      <c r="C202" s="90">
        <v>10444.382579224331</v>
      </c>
      <c r="D202" s="90">
        <v>10550.694883987209</v>
      </c>
      <c r="E202" s="91">
        <v>10653.270230808819</v>
      </c>
      <c r="F202" s="91">
        <v>10761.708781666954</v>
      </c>
      <c r="G202" s="1010">
        <v>-1.0076332026644721</v>
      </c>
      <c r="H202" s="92">
        <v>291.0780274656679</v>
      </c>
      <c r="I202" s="92">
        <v>-2.4645198016902277</v>
      </c>
      <c r="J202" s="93">
        <v>3.5552682611506139</v>
      </c>
      <c r="K202" s="93">
        <v>20.24516618223177</v>
      </c>
      <c r="L202" s="1011">
        <v>1.6111021012874183</v>
      </c>
    </row>
    <row r="203" spans="1:12" ht="15">
      <c r="A203" s="46" t="s">
        <v>24</v>
      </c>
      <c r="B203" s="47" t="s">
        <v>32</v>
      </c>
      <c r="C203" s="79">
        <v>10036.110784313725</v>
      </c>
      <c r="D203" s="79">
        <v>10170.76568627451</v>
      </c>
      <c r="E203" s="80">
        <v>10236.833000000001</v>
      </c>
      <c r="F203" s="80">
        <v>10374.181</v>
      </c>
      <c r="G203" s="1003">
        <v>-1.3239406561346863</v>
      </c>
      <c r="H203" s="81">
        <v>267.89999999999998</v>
      </c>
      <c r="I203" s="81">
        <v>-2.3688046647230321</v>
      </c>
      <c r="J203" s="89">
        <v>19.831223628691983</v>
      </c>
      <c r="K203" s="89">
        <v>7.1780614179198787</v>
      </c>
      <c r="L203" s="1009">
        <v>1.4685938197507626</v>
      </c>
    </row>
    <row r="204" spans="1:12" ht="15">
      <c r="A204" s="46" t="s">
        <v>24</v>
      </c>
      <c r="B204" s="47" t="s">
        <v>33</v>
      </c>
      <c r="C204" s="79">
        <v>10550.800000000001</v>
      </c>
      <c r="D204" s="79">
        <v>10605.08725490196</v>
      </c>
      <c r="E204" s="80">
        <v>10761.816000000001</v>
      </c>
      <c r="F204" s="80">
        <v>10817.189</v>
      </c>
      <c r="G204" s="1003">
        <v>-0.5118982389972071</v>
      </c>
      <c r="H204" s="81">
        <v>292.7</v>
      </c>
      <c r="I204" s="81">
        <v>-1.0145417653026716</v>
      </c>
      <c r="J204" s="89">
        <v>5.9347181008902083</v>
      </c>
      <c r="K204" s="89">
        <v>9.0231265006950583</v>
      </c>
      <c r="L204" s="1009">
        <v>0.90460084422673681</v>
      </c>
    </row>
    <row r="205" spans="1:12" ht="15">
      <c r="A205" s="46" t="s">
        <v>24</v>
      </c>
      <c r="B205" s="47" t="s">
        <v>36</v>
      </c>
      <c r="C205" s="79">
        <v>10823.759803921568</v>
      </c>
      <c r="D205" s="79">
        <v>10842.242156862745</v>
      </c>
      <c r="E205" s="80">
        <v>11040.235000000001</v>
      </c>
      <c r="F205" s="80">
        <v>11059.087</v>
      </c>
      <c r="G205" s="1003">
        <v>-0.17046615150056196</v>
      </c>
      <c r="H205" s="81">
        <v>328.6</v>
      </c>
      <c r="I205" s="81">
        <v>-0.90470446320868503</v>
      </c>
      <c r="J205" s="89">
        <v>-19.799498746867165</v>
      </c>
      <c r="K205" s="89">
        <v>4.0439782636168333</v>
      </c>
      <c r="L205" s="1009">
        <v>-0.7620925626900803</v>
      </c>
    </row>
    <row r="206" spans="1:12" ht="14.25">
      <c r="A206" s="44" t="s">
        <v>24</v>
      </c>
      <c r="B206" s="48" t="s">
        <v>37</v>
      </c>
      <c r="C206" s="90">
        <v>8065.2438624427896</v>
      </c>
      <c r="D206" s="90">
        <v>8162.9047890435149</v>
      </c>
      <c r="E206" s="91">
        <v>8226.5487396916451</v>
      </c>
      <c r="F206" s="91">
        <v>8326.1628848243854</v>
      </c>
      <c r="G206" s="1010">
        <v>-1.1963991878455948</v>
      </c>
      <c r="H206" s="92">
        <v>217.54882995319812</v>
      </c>
      <c r="I206" s="92">
        <v>-2.2499327614925275</v>
      </c>
      <c r="J206" s="93">
        <v>-5.4572271386430682</v>
      </c>
      <c r="K206" s="93">
        <v>8.1005939593074689</v>
      </c>
      <c r="L206" s="1011">
        <v>-6.6112858326835777E-2</v>
      </c>
    </row>
    <row r="207" spans="1:12" ht="15">
      <c r="A207" s="46" t="s">
        <v>24</v>
      </c>
      <c r="B207" s="47" t="s">
        <v>102</v>
      </c>
      <c r="C207" s="101">
        <v>7899.0284313725488</v>
      </c>
      <c r="D207" s="101">
        <v>7817.1549019607837</v>
      </c>
      <c r="E207" s="102">
        <v>8057.009</v>
      </c>
      <c r="F207" s="102">
        <v>7973.4979999999996</v>
      </c>
      <c r="G207" s="1017">
        <v>1.0473571323401651</v>
      </c>
      <c r="H207" s="103">
        <v>207.8</v>
      </c>
      <c r="I207" s="103">
        <v>-1.9811320754716928</v>
      </c>
      <c r="J207" s="104">
        <v>-0.50251256281407031</v>
      </c>
      <c r="K207" s="104">
        <v>5.0044231012258305</v>
      </c>
      <c r="L207" s="1018">
        <v>0.2103975652104122</v>
      </c>
    </row>
    <row r="208" spans="1:12" ht="15">
      <c r="A208" s="46" t="s">
        <v>24</v>
      </c>
      <c r="B208" s="47" t="s">
        <v>38</v>
      </c>
      <c r="C208" s="79">
        <v>8286.8578431372534</v>
      </c>
      <c r="D208" s="79">
        <v>8453.2637254901965</v>
      </c>
      <c r="E208" s="80">
        <v>8452.5949999999993</v>
      </c>
      <c r="F208" s="80">
        <v>8622.3289999999997</v>
      </c>
      <c r="G208" s="1003">
        <v>-1.968540054549071</v>
      </c>
      <c r="H208" s="81">
        <v>233</v>
      </c>
      <c r="I208" s="81">
        <v>-0.17137960582690903</v>
      </c>
      <c r="J208" s="89">
        <v>0.45662100456621002</v>
      </c>
      <c r="K208" s="89">
        <v>2.7802350562365725</v>
      </c>
      <c r="L208" s="1009">
        <v>0.14231648239894312</v>
      </c>
    </row>
    <row r="209" spans="1:12" ht="15.75" thickBot="1">
      <c r="A209" s="46" t="s">
        <v>24</v>
      </c>
      <c r="B209" s="47" t="s">
        <v>39</v>
      </c>
      <c r="C209" s="79">
        <v>8458.7715686274514</v>
      </c>
      <c r="D209" s="79">
        <v>9093.5039215686265</v>
      </c>
      <c r="E209" s="80">
        <v>8627.9470000000001</v>
      </c>
      <c r="F209" s="80">
        <v>9275.3739999999998</v>
      </c>
      <c r="G209" s="1003">
        <v>-6.9800635532324584</v>
      </c>
      <c r="H209" s="81">
        <v>236</v>
      </c>
      <c r="I209" s="81">
        <v>-6.5346534653465351</v>
      </c>
      <c r="J209" s="89">
        <v>-59.016393442622949</v>
      </c>
      <c r="K209" s="89">
        <v>0.31593580184506509</v>
      </c>
      <c r="L209" s="1009">
        <v>-0.41882690593619243</v>
      </c>
    </row>
    <row r="210" spans="1:12" ht="15.75" thickBot="1">
      <c r="A210" s="51"/>
      <c r="B210" s="52"/>
      <c r="C210" s="96"/>
      <c r="D210" s="96"/>
      <c r="E210" s="96"/>
      <c r="F210" s="96"/>
      <c r="G210" s="1013"/>
      <c r="H210" s="97"/>
      <c r="I210" s="97"/>
      <c r="J210" s="97"/>
      <c r="K210" s="97"/>
      <c r="L210" s="1014"/>
    </row>
    <row r="211" spans="1:12" ht="14.25">
      <c r="A211" s="44" t="s">
        <v>117</v>
      </c>
      <c r="B211" s="48" t="s">
        <v>25</v>
      </c>
      <c r="C211" s="90">
        <v>13333.025910202254</v>
      </c>
      <c r="D211" s="90">
        <v>13352.731182503265</v>
      </c>
      <c r="E211" s="91">
        <v>13599.686428406299</v>
      </c>
      <c r="F211" s="91">
        <v>13619.78580615333</v>
      </c>
      <c r="G211" s="1010">
        <v>-0.1475748446642203</v>
      </c>
      <c r="H211" s="92">
        <v>339.26323529411764</v>
      </c>
      <c r="I211" s="92">
        <v>-0.182472349392755</v>
      </c>
      <c r="J211" s="93">
        <v>16.571428571428569</v>
      </c>
      <c r="K211" s="93">
        <v>2.5780361430557308</v>
      </c>
      <c r="L211" s="1011">
        <v>0.4701103420439261</v>
      </c>
    </row>
    <row r="212" spans="1:12" ht="15">
      <c r="A212" s="46" t="s">
        <v>117</v>
      </c>
      <c r="B212" s="47" t="s">
        <v>26</v>
      </c>
      <c r="C212" s="79">
        <v>12879.704901960786</v>
      </c>
      <c r="D212" s="79">
        <v>13098.75294117647</v>
      </c>
      <c r="E212" s="80">
        <v>13137.299000000001</v>
      </c>
      <c r="F212" s="80">
        <v>13360.727999999999</v>
      </c>
      <c r="G212" s="1003">
        <v>-1.6722816301626549</v>
      </c>
      <c r="H212" s="81">
        <v>311.2</v>
      </c>
      <c r="I212" s="81">
        <v>-3.2639104755983839</v>
      </c>
      <c r="J212" s="89">
        <v>43.478260869565219</v>
      </c>
      <c r="K212" s="89">
        <v>0.41703525843548594</v>
      </c>
      <c r="L212" s="1009">
        <v>0.13999358173107734</v>
      </c>
    </row>
    <row r="213" spans="1:12" ht="15">
      <c r="A213" s="46" t="s">
        <v>117</v>
      </c>
      <c r="B213" s="47" t="s">
        <v>27</v>
      </c>
      <c r="C213" s="79">
        <v>13252.679411764706</v>
      </c>
      <c r="D213" s="79">
        <v>13335.193137254902</v>
      </c>
      <c r="E213" s="80">
        <v>13517.733</v>
      </c>
      <c r="F213" s="80">
        <v>13601.897000000001</v>
      </c>
      <c r="G213" s="1003">
        <v>-0.61876663233077467</v>
      </c>
      <c r="H213" s="81">
        <v>337.9</v>
      </c>
      <c r="I213" s="81">
        <v>0.53555489437666004</v>
      </c>
      <c r="J213" s="89">
        <v>16</v>
      </c>
      <c r="K213" s="89">
        <v>1.0994565904208264</v>
      </c>
      <c r="L213" s="1009">
        <v>0.19605981855862464</v>
      </c>
    </row>
    <row r="214" spans="1:12" ht="15">
      <c r="A214" s="46" t="s">
        <v>117</v>
      </c>
      <c r="B214" s="47" t="s">
        <v>34</v>
      </c>
      <c r="C214" s="79">
        <v>13570.595098039215</v>
      </c>
      <c r="D214" s="79">
        <v>13439.13137254902</v>
      </c>
      <c r="E214" s="80">
        <v>13842.007</v>
      </c>
      <c r="F214" s="80">
        <v>13707.914000000001</v>
      </c>
      <c r="G214" s="1003">
        <v>0.97821594153566283</v>
      </c>
      <c r="H214" s="81">
        <v>351.7</v>
      </c>
      <c r="I214" s="81">
        <v>0.77363896848137215</v>
      </c>
      <c r="J214" s="89">
        <v>9.0909090909090917</v>
      </c>
      <c r="K214" s="89">
        <v>1.0615442941994186</v>
      </c>
      <c r="L214" s="1009">
        <v>0.13405694175422467</v>
      </c>
    </row>
    <row r="215" spans="1:12" ht="14.25">
      <c r="A215" s="44" t="s">
        <v>117</v>
      </c>
      <c r="B215" s="48" t="s">
        <v>28</v>
      </c>
      <c r="C215" s="90">
        <v>12578.127952141882</v>
      </c>
      <c r="D215" s="90">
        <v>12519.727568505901</v>
      </c>
      <c r="E215" s="91">
        <v>12829.690511184719</v>
      </c>
      <c r="F215" s="91">
        <v>12770.122119876019</v>
      </c>
      <c r="G215" s="1010">
        <v>0.4664668884879693</v>
      </c>
      <c r="H215" s="92">
        <v>307.88821192052978</v>
      </c>
      <c r="I215" s="92">
        <v>0.67315477155602521</v>
      </c>
      <c r="J215" s="93">
        <v>0.80106809078771701</v>
      </c>
      <c r="K215" s="93">
        <v>9.5412612157209651</v>
      </c>
      <c r="L215" s="1011">
        <v>0.51933878739044204</v>
      </c>
    </row>
    <row r="216" spans="1:12" ht="15">
      <c r="A216" s="46" t="s">
        <v>117</v>
      </c>
      <c r="B216" s="47" t="s">
        <v>29</v>
      </c>
      <c r="C216" s="79">
        <v>12613.430392156863</v>
      </c>
      <c r="D216" s="79">
        <v>12161.569607843137</v>
      </c>
      <c r="E216" s="80">
        <v>12865.699000000001</v>
      </c>
      <c r="F216" s="80">
        <v>12404.800999999999</v>
      </c>
      <c r="G216" s="1003">
        <v>3.7154808045691428</v>
      </c>
      <c r="H216" s="81">
        <v>284</v>
      </c>
      <c r="I216" s="81">
        <v>2.5270758122743682</v>
      </c>
      <c r="J216" s="89">
        <v>3.0927835051546393</v>
      </c>
      <c r="K216" s="89">
        <v>1.2637432073802604</v>
      </c>
      <c r="L216" s="1009">
        <v>9.5350049105145995E-2</v>
      </c>
    </row>
    <row r="217" spans="1:12" ht="15">
      <c r="A217" s="46" t="s">
        <v>117</v>
      </c>
      <c r="B217" s="47" t="s">
        <v>30</v>
      </c>
      <c r="C217" s="79">
        <v>12603.46862745098</v>
      </c>
      <c r="D217" s="79">
        <v>12590.007843137255</v>
      </c>
      <c r="E217" s="80">
        <v>12855.538</v>
      </c>
      <c r="F217" s="80">
        <v>12841.808000000001</v>
      </c>
      <c r="G217" s="1003">
        <v>0.1069164092781917</v>
      </c>
      <c r="H217" s="81">
        <v>302.2</v>
      </c>
      <c r="I217" s="81">
        <v>0.33200531208499334</v>
      </c>
      <c r="J217" s="89">
        <v>4.7493403693931393</v>
      </c>
      <c r="K217" s="89">
        <v>5.0170605332996328</v>
      </c>
      <c r="L217" s="1009">
        <v>0.45189551282263984</v>
      </c>
    </row>
    <row r="218" spans="1:12" ht="15">
      <c r="A218" s="46" t="s">
        <v>117</v>
      </c>
      <c r="B218" s="47" t="s">
        <v>35</v>
      </c>
      <c r="C218" s="79">
        <v>12530.051960784314</v>
      </c>
      <c r="D218" s="79">
        <v>12537.900980392156</v>
      </c>
      <c r="E218" s="80">
        <v>12780.653</v>
      </c>
      <c r="F218" s="80">
        <v>12788.659</v>
      </c>
      <c r="G218" s="1003">
        <v>-6.2602341652861368E-2</v>
      </c>
      <c r="H218" s="81">
        <v>325.89999999999998</v>
      </c>
      <c r="I218" s="81">
        <v>1.0542635658914659</v>
      </c>
      <c r="J218" s="89">
        <v>-5.4945054945054945</v>
      </c>
      <c r="K218" s="89">
        <v>3.2604574750410715</v>
      </c>
      <c r="L218" s="1009">
        <v>-2.790677453734336E-2</v>
      </c>
    </row>
    <row r="219" spans="1:12" ht="14.25">
      <c r="A219" s="44" t="s">
        <v>117</v>
      </c>
      <c r="B219" s="48" t="s">
        <v>31</v>
      </c>
      <c r="C219" s="90">
        <v>11593.813397156355</v>
      </c>
      <c r="D219" s="90">
        <v>11666.764510593217</v>
      </c>
      <c r="E219" s="91">
        <v>11825.689665099482</v>
      </c>
      <c r="F219" s="91">
        <v>11900.099800805081</v>
      </c>
      <c r="G219" s="1010">
        <v>-0.62529001395908224</v>
      </c>
      <c r="H219" s="92">
        <v>268.30420475319926</v>
      </c>
      <c r="I219" s="92">
        <v>1.2494805538504687</v>
      </c>
      <c r="J219" s="93">
        <v>-8.8333333333333339</v>
      </c>
      <c r="K219" s="93">
        <v>13.825350688740048</v>
      </c>
      <c r="L219" s="1011">
        <v>-0.6289976610551804</v>
      </c>
    </row>
    <row r="220" spans="1:12" ht="15">
      <c r="A220" s="46" t="s">
        <v>117</v>
      </c>
      <c r="B220" s="47" t="s">
        <v>32</v>
      </c>
      <c r="C220" s="79">
        <v>11292.583333333332</v>
      </c>
      <c r="D220" s="79">
        <v>11473.14019607843</v>
      </c>
      <c r="E220" s="80">
        <v>11518.434999999999</v>
      </c>
      <c r="F220" s="80">
        <v>11702.602999999999</v>
      </c>
      <c r="G220" s="1003">
        <v>-1.5737353475974505</v>
      </c>
      <c r="H220" s="81">
        <v>242.4</v>
      </c>
      <c r="I220" s="81">
        <v>0.95793419408580238</v>
      </c>
      <c r="J220" s="89">
        <v>-17.052023121387283</v>
      </c>
      <c r="K220" s="89">
        <v>3.6269430051813467</v>
      </c>
      <c r="L220" s="1009">
        <v>-0.54072743567627768</v>
      </c>
    </row>
    <row r="221" spans="1:12" ht="15">
      <c r="A221" s="46" t="s">
        <v>117</v>
      </c>
      <c r="B221" s="47" t="s">
        <v>33</v>
      </c>
      <c r="C221" s="79">
        <v>11668.7</v>
      </c>
      <c r="D221" s="79">
        <v>11724.740196078432</v>
      </c>
      <c r="E221" s="80">
        <v>11902.074000000001</v>
      </c>
      <c r="F221" s="80">
        <v>11959.235000000001</v>
      </c>
      <c r="G221" s="1003">
        <v>-0.47796535480739405</v>
      </c>
      <c r="H221" s="81">
        <v>269.2</v>
      </c>
      <c r="I221" s="81">
        <v>0.41029466616932703</v>
      </c>
      <c r="J221" s="81">
        <v>-5.0632911392405067</v>
      </c>
      <c r="K221" s="81">
        <v>6.6346518387463664</v>
      </c>
      <c r="L221" s="1004">
        <v>-2.6393692450935369E-2</v>
      </c>
    </row>
    <row r="222" spans="1:12" ht="15.75" thickBot="1">
      <c r="A222" s="56" t="s">
        <v>117</v>
      </c>
      <c r="B222" s="57" t="s">
        <v>36</v>
      </c>
      <c r="C222" s="82">
        <v>11719.407843137255</v>
      </c>
      <c r="D222" s="82">
        <v>11753.155882352939</v>
      </c>
      <c r="E222" s="83">
        <v>11953.796</v>
      </c>
      <c r="F222" s="83">
        <v>11988.218999999999</v>
      </c>
      <c r="G222" s="1005">
        <v>-0.2871402332573243</v>
      </c>
      <c r="H222" s="84">
        <v>293</v>
      </c>
      <c r="I222" s="84">
        <v>1.7714484195901437</v>
      </c>
      <c r="J222" s="84">
        <v>-6.3122923588039868</v>
      </c>
      <c r="K222" s="84">
        <v>3.5637558448123343</v>
      </c>
      <c r="L222" s="1006">
        <v>-6.1876532927969574E-2</v>
      </c>
    </row>
    <row r="223" spans="1:12">
      <c r="G223" s="65"/>
      <c r="H223" s="65"/>
      <c r="I223" s="65"/>
      <c r="J223" s="65"/>
      <c r="K223" s="65"/>
      <c r="L223" s="65"/>
    </row>
    <row r="224" spans="1:12">
      <c r="G224" s="65"/>
      <c r="H224" s="65"/>
      <c r="I224" s="65"/>
      <c r="J224" s="65"/>
      <c r="K224" s="65"/>
      <c r="L224" s="1021"/>
    </row>
    <row r="225" spans="1:12" ht="13.5" thickBot="1">
      <c r="G225" s="65"/>
      <c r="H225" s="65"/>
      <c r="I225" s="65"/>
      <c r="J225" s="65"/>
      <c r="K225" s="65"/>
      <c r="L225" s="1104"/>
    </row>
    <row r="226" spans="1:12" ht="21" thickBot="1">
      <c r="A226" s="967" t="s">
        <v>323</v>
      </c>
      <c r="B226" s="958"/>
      <c r="C226" s="958"/>
      <c r="D226" s="958"/>
      <c r="E226" s="958"/>
      <c r="F226" s="958"/>
      <c r="G226" s="1076"/>
      <c r="H226" s="1076"/>
      <c r="I226" s="1076"/>
      <c r="J226" s="1076"/>
      <c r="K226" s="1076"/>
      <c r="L226" s="1077"/>
    </row>
    <row r="227" spans="1:12">
      <c r="A227" s="27"/>
      <c r="B227" s="28"/>
      <c r="C227" s="3" t="s">
        <v>9</v>
      </c>
      <c r="D227" s="3" t="s">
        <v>9</v>
      </c>
      <c r="E227" s="3"/>
      <c r="F227" s="3"/>
      <c r="G227" s="959"/>
      <c r="H227" s="1353" t="s">
        <v>10</v>
      </c>
      <c r="I227" s="1354"/>
      <c r="J227" s="990" t="s">
        <v>11</v>
      </c>
      <c r="K227" s="960" t="s">
        <v>12</v>
      </c>
      <c r="L227" s="961"/>
    </row>
    <row r="228" spans="1:12" ht="15.75">
      <c r="A228" s="29" t="s">
        <v>13</v>
      </c>
      <c r="B228" s="30" t="s">
        <v>14</v>
      </c>
      <c r="C228" s="962" t="s">
        <v>40</v>
      </c>
      <c r="D228" s="962" t="s">
        <v>40</v>
      </c>
      <c r="E228" s="963" t="s">
        <v>41</v>
      </c>
      <c r="F228" s="964"/>
      <c r="G228" s="991"/>
      <c r="H228" s="1351" t="s">
        <v>15</v>
      </c>
      <c r="I228" s="1352"/>
      <c r="J228" s="992" t="s">
        <v>16</v>
      </c>
      <c r="K228" s="965" t="s">
        <v>17</v>
      </c>
      <c r="L228" s="966"/>
    </row>
    <row r="229" spans="1:12" ht="26.25" thickBot="1">
      <c r="A229" s="31" t="s">
        <v>18</v>
      </c>
      <c r="B229" s="32" t="s">
        <v>19</v>
      </c>
      <c r="C229" s="881" t="s">
        <v>481</v>
      </c>
      <c r="D229" s="881" t="s">
        <v>467</v>
      </c>
      <c r="E229" s="956" t="s">
        <v>481</v>
      </c>
      <c r="F229" s="1267" t="s">
        <v>467</v>
      </c>
      <c r="G229" s="989" t="s">
        <v>20</v>
      </c>
      <c r="H229" s="66" t="s">
        <v>481</v>
      </c>
      <c r="I229" s="894" t="s">
        <v>20</v>
      </c>
      <c r="J229" s="993" t="s">
        <v>20</v>
      </c>
      <c r="K229" s="957" t="s">
        <v>481</v>
      </c>
      <c r="L229" s="994" t="s">
        <v>21</v>
      </c>
    </row>
    <row r="230" spans="1:12" ht="15" thickBot="1">
      <c r="A230" s="33" t="s">
        <v>22</v>
      </c>
      <c r="B230" s="34" t="s">
        <v>23</v>
      </c>
      <c r="C230" s="67">
        <v>10508.729033525275</v>
      </c>
      <c r="D230" s="67">
        <v>10633.489359547893</v>
      </c>
      <c r="E230" s="68">
        <v>10718.90361419578</v>
      </c>
      <c r="F230" s="1268">
        <v>10846.3301540948</v>
      </c>
      <c r="G230" s="995">
        <v>-1.1748355258290937</v>
      </c>
      <c r="H230" s="69">
        <v>316.41036734693876</v>
      </c>
      <c r="I230" s="69">
        <v>-0.42369821377099254</v>
      </c>
      <c r="J230" s="70">
        <v>0.65735414954806903</v>
      </c>
      <c r="K230" s="69">
        <v>100</v>
      </c>
      <c r="L230" s="996" t="s">
        <v>23</v>
      </c>
    </row>
    <row r="231" spans="1:12" ht="15" thickBot="1">
      <c r="A231" s="35"/>
      <c r="B231" s="36"/>
      <c r="C231" s="71"/>
      <c r="D231" s="71"/>
      <c r="E231" s="71"/>
      <c r="F231" s="71"/>
      <c r="G231" s="997"/>
      <c r="H231" s="70"/>
      <c r="I231" s="70"/>
      <c r="J231" s="70"/>
      <c r="K231" s="70"/>
      <c r="L231" s="998"/>
    </row>
    <row r="232" spans="1:12" ht="15">
      <c r="A232" s="37" t="s">
        <v>108</v>
      </c>
      <c r="B232" s="38" t="s">
        <v>23</v>
      </c>
      <c r="C232" s="72" t="s">
        <v>100</v>
      </c>
      <c r="D232" s="72" t="s">
        <v>100</v>
      </c>
      <c r="E232" s="73" t="s">
        <v>100</v>
      </c>
      <c r="F232" s="73" t="s">
        <v>100</v>
      </c>
      <c r="G232" s="999" t="s">
        <v>100</v>
      </c>
      <c r="H232" s="74" t="s">
        <v>100</v>
      </c>
      <c r="I232" s="74" t="s">
        <v>100</v>
      </c>
      <c r="J232" s="74" t="s">
        <v>100</v>
      </c>
      <c r="K232" s="74" t="s">
        <v>100</v>
      </c>
      <c r="L232" s="1000" t="s">
        <v>100</v>
      </c>
    </row>
    <row r="233" spans="1:12" ht="15">
      <c r="A233" s="46" t="s">
        <v>109</v>
      </c>
      <c r="B233" s="75" t="s">
        <v>23</v>
      </c>
      <c r="C233" s="76">
        <v>11574.003536381186</v>
      </c>
      <c r="D233" s="76">
        <v>11444.024569327303</v>
      </c>
      <c r="E233" s="77">
        <v>11805.48360710881</v>
      </c>
      <c r="F233" s="77">
        <v>11672.905060713849</v>
      </c>
      <c r="G233" s="1001">
        <v>1.135780216710284</v>
      </c>
      <c r="H233" s="78">
        <v>386.49789473684211</v>
      </c>
      <c r="I233" s="78">
        <v>4.2905394021263854</v>
      </c>
      <c r="J233" s="78">
        <v>-13.636363636363635</v>
      </c>
      <c r="K233" s="78">
        <v>15.510204081632653</v>
      </c>
      <c r="L233" s="1002">
        <v>-2.5670350309392429</v>
      </c>
    </row>
    <row r="234" spans="1:12" ht="15">
      <c r="A234" s="39" t="s">
        <v>110</v>
      </c>
      <c r="B234" s="40" t="s">
        <v>23</v>
      </c>
      <c r="C234" s="79">
        <v>11549.154168984187</v>
      </c>
      <c r="D234" s="79">
        <v>11518.296803921568</v>
      </c>
      <c r="E234" s="80">
        <v>11780.137252363871</v>
      </c>
      <c r="F234" s="80">
        <v>11748.66274</v>
      </c>
      <c r="G234" s="1003">
        <v>0.2678986797085583</v>
      </c>
      <c r="H234" s="81">
        <v>420.14109589041101</v>
      </c>
      <c r="I234" s="81">
        <v>2.564459081830218</v>
      </c>
      <c r="J234" s="81">
        <v>-12.048192771084338</v>
      </c>
      <c r="K234" s="81">
        <v>5.9591836734693882</v>
      </c>
      <c r="L234" s="1004">
        <v>-0.86086562809182876</v>
      </c>
    </row>
    <row r="235" spans="1:12" ht="15">
      <c r="A235" s="39" t="s">
        <v>111</v>
      </c>
      <c r="B235" s="40" t="s">
        <v>23</v>
      </c>
      <c r="C235" s="79" t="s">
        <v>100</v>
      </c>
      <c r="D235" s="79" t="s">
        <v>100</v>
      </c>
      <c r="E235" s="80" t="s">
        <v>100</v>
      </c>
      <c r="F235" s="80" t="s">
        <v>100</v>
      </c>
      <c r="G235" s="1003" t="s">
        <v>100</v>
      </c>
      <c r="H235" s="81" t="s">
        <v>100</v>
      </c>
      <c r="I235" s="81" t="s">
        <v>100</v>
      </c>
      <c r="J235" s="81" t="s">
        <v>100</v>
      </c>
      <c r="K235" s="81" t="s">
        <v>100</v>
      </c>
      <c r="L235" s="1004" t="s">
        <v>100</v>
      </c>
    </row>
    <row r="236" spans="1:12" ht="15">
      <c r="A236" s="39" t="s">
        <v>98</v>
      </c>
      <c r="B236" s="40" t="s">
        <v>23</v>
      </c>
      <c r="C236" s="79">
        <v>9492.4593289914646</v>
      </c>
      <c r="D236" s="79">
        <v>9753.2344239693721</v>
      </c>
      <c r="E236" s="80">
        <v>9682.3085155712943</v>
      </c>
      <c r="F236" s="80">
        <v>9948.2991124487598</v>
      </c>
      <c r="G236" s="1003">
        <v>-2.673729387012695</v>
      </c>
      <c r="H236" s="81">
        <v>289.6386123680241</v>
      </c>
      <c r="I236" s="81">
        <v>-1.103783295274358</v>
      </c>
      <c r="J236" s="81">
        <v>0.75987841945288759</v>
      </c>
      <c r="K236" s="81">
        <v>54.122448979591844</v>
      </c>
      <c r="L236" s="1004">
        <v>5.5070179263161378E-2</v>
      </c>
    </row>
    <row r="237" spans="1:12" ht="15.75" thickBot="1">
      <c r="A237" s="41" t="s">
        <v>112</v>
      </c>
      <c r="B237" s="42" t="s">
        <v>23</v>
      </c>
      <c r="C237" s="82">
        <v>11438.219116789513</v>
      </c>
      <c r="D237" s="82">
        <v>11555.753229411272</v>
      </c>
      <c r="E237" s="83">
        <v>11666.983499125303</v>
      </c>
      <c r="F237" s="83">
        <v>11801.976923282782</v>
      </c>
      <c r="G237" s="1005">
        <v>-1.1438204381773196</v>
      </c>
      <c r="H237" s="84">
        <v>305.91103678929761</v>
      </c>
      <c r="I237" s="84">
        <v>-0.19902609417149314</v>
      </c>
      <c r="J237" s="84">
        <v>16.796875</v>
      </c>
      <c r="K237" s="84">
        <v>24.408163265306122</v>
      </c>
      <c r="L237" s="1006">
        <v>3.3728304797679129</v>
      </c>
    </row>
    <row r="238" spans="1:12" ht="15" thickBot="1">
      <c r="A238" s="35"/>
      <c r="B238" s="43"/>
      <c r="C238" s="71"/>
      <c r="D238" s="71"/>
      <c r="E238" s="71"/>
      <c r="F238" s="71"/>
      <c r="G238" s="997"/>
      <c r="H238" s="70"/>
      <c r="I238" s="70"/>
      <c r="J238" s="70"/>
      <c r="K238" s="70"/>
      <c r="L238" s="998"/>
    </row>
    <row r="239" spans="1:12" ht="14.25">
      <c r="A239" s="44" t="s">
        <v>113</v>
      </c>
      <c r="B239" s="45" t="s">
        <v>25</v>
      </c>
      <c r="C239" s="85" t="s">
        <v>100</v>
      </c>
      <c r="D239" s="85" t="s">
        <v>100</v>
      </c>
      <c r="E239" s="86" t="s">
        <v>100</v>
      </c>
      <c r="F239" s="86" t="s">
        <v>100</v>
      </c>
      <c r="G239" s="1007" t="s">
        <v>100</v>
      </c>
      <c r="H239" s="87" t="s">
        <v>100</v>
      </c>
      <c r="I239" s="87" t="s">
        <v>100</v>
      </c>
      <c r="J239" s="88" t="s">
        <v>100</v>
      </c>
      <c r="K239" s="88" t="s">
        <v>100</v>
      </c>
      <c r="L239" s="1008" t="s">
        <v>100</v>
      </c>
    </row>
    <row r="240" spans="1:12" ht="15">
      <c r="A240" s="46" t="s">
        <v>113</v>
      </c>
      <c r="B240" s="47" t="s">
        <v>26</v>
      </c>
      <c r="C240" s="79" t="s">
        <v>100</v>
      </c>
      <c r="D240" s="79" t="s">
        <v>100</v>
      </c>
      <c r="E240" s="80" t="s">
        <v>100</v>
      </c>
      <c r="F240" s="80" t="s">
        <v>100</v>
      </c>
      <c r="G240" s="1003" t="s">
        <v>100</v>
      </c>
      <c r="H240" s="81" t="s">
        <v>100</v>
      </c>
      <c r="I240" s="81" t="s">
        <v>100</v>
      </c>
      <c r="J240" s="89" t="s">
        <v>100</v>
      </c>
      <c r="K240" s="89" t="s">
        <v>100</v>
      </c>
      <c r="L240" s="1009" t="s">
        <v>100</v>
      </c>
    </row>
    <row r="241" spans="1:12" ht="15">
      <c r="A241" s="46" t="s">
        <v>113</v>
      </c>
      <c r="B241" s="47" t="s">
        <v>27</v>
      </c>
      <c r="C241" s="79" t="s">
        <v>100</v>
      </c>
      <c r="D241" s="79" t="s">
        <v>100</v>
      </c>
      <c r="E241" s="80" t="s">
        <v>100</v>
      </c>
      <c r="F241" s="80" t="s">
        <v>100</v>
      </c>
      <c r="G241" s="1003" t="s">
        <v>100</v>
      </c>
      <c r="H241" s="81" t="s">
        <v>100</v>
      </c>
      <c r="I241" s="81" t="s">
        <v>100</v>
      </c>
      <c r="J241" s="89" t="s">
        <v>100</v>
      </c>
      <c r="K241" s="89" t="s">
        <v>100</v>
      </c>
      <c r="L241" s="1009" t="s">
        <v>100</v>
      </c>
    </row>
    <row r="242" spans="1:12" ht="14.25">
      <c r="A242" s="44" t="s">
        <v>113</v>
      </c>
      <c r="B242" s="48" t="s">
        <v>28</v>
      </c>
      <c r="C242" s="90" t="s">
        <v>100</v>
      </c>
      <c r="D242" s="90" t="s">
        <v>100</v>
      </c>
      <c r="E242" s="91" t="s">
        <v>100</v>
      </c>
      <c r="F242" s="91" t="s">
        <v>100</v>
      </c>
      <c r="G242" s="1010" t="s">
        <v>100</v>
      </c>
      <c r="H242" s="92" t="s">
        <v>100</v>
      </c>
      <c r="I242" s="92" t="s">
        <v>100</v>
      </c>
      <c r="J242" s="93" t="s">
        <v>100</v>
      </c>
      <c r="K242" s="93" t="s">
        <v>100</v>
      </c>
      <c r="L242" s="1011" t="s">
        <v>100</v>
      </c>
    </row>
    <row r="243" spans="1:12" ht="15">
      <c r="A243" s="46" t="s">
        <v>113</v>
      </c>
      <c r="B243" s="47" t="s">
        <v>29</v>
      </c>
      <c r="C243" s="79" t="s">
        <v>100</v>
      </c>
      <c r="D243" s="79" t="s">
        <v>100</v>
      </c>
      <c r="E243" s="80" t="s">
        <v>100</v>
      </c>
      <c r="F243" s="80" t="s">
        <v>100</v>
      </c>
      <c r="G243" s="1003" t="s">
        <v>100</v>
      </c>
      <c r="H243" s="81" t="s">
        <v>100</v>
      </c>
      <c r="I243" s="81" t="s">
        <v>100</v>
      </c>
      <c r="J243" s="89" t="s">
        <v>100</v>
      </c>
      <c r="K243" s="89" t="s">
        <v>100</v>
      </c>
      <c r="L243" s="1009" t="s">
        <v>100</v>
      </c>
    </row>
    <row r="244" spans="1:12" ht="15">
      <c r="A244" s="46" t="s">
        <v>113</v>
      </c>
      <c r="B244" s="47" t="s">
        <v>30</v>
      </c>
      <c r="C244" s="79" t="s">
        <v>100</v>
      </c>
      <c r="D244" s="79" t="s">
        <v>100</v>
      </c>
      <c r="E244" s="80" t="s">
        <v>100</v>
      </c>
      <c r="F244" s="80" t="s">
        <v>100</v>
      </c>
      <c r="G244" s="1003" t="s">
        <v>100</v>
      </c>
      <c r="H244" s="81" t="s">
        <v>100</v>
      </c>
      <c r="I244" s="81" t="s">
        <v>100</v>
      </c>
      <c r="J244" s="89" t="s">
        <v>100</v>
      </c>
      <c r="K244" s="89" t="s">
        <v>100</v>
      </c>
      <c r="L244" s="1009" t="s">
        <v>100</v>
      </c>
    </row>
    <row r="245" spans="1:12" ht="14.25">
      <c r="A245" s="44" t="s">
        <v>113</v>
      </c>
      <c r="B245" s="48" t="s">
        <v>31</v>
      </c>
      <c r="C245" s="90" t="s">
        <v>100</v>
      </c>
      <c r="D245" s="90" t="s">
        <v>100</v>
      </c>
      <c r="E245" s="91" t="s">
        <v>100</v>
      </c>
      <c r="F245" s="91" t="s">
        <v>100</v>
      </c>
      <c r="G245" s="1010" t="s">
        <v>100</v>
      </c>
      <c r="H245" s="92" t="s">
        <v>100</v>
      </c>
      <c r="I245" s="92" t="s">
        <v>100</v>
      </c>
      <c r="J245" s="93" t="s">
        <v>100</v>
      </c>
      <c r="K245" s="93" t="s">
        <v>100</v>
      </c>
      <c r="L245" s="1011" t="s">
        <v>100</v>
      </c>
    </row>
    <row r="246" spans="1:12" ht="15">
      <c r="A246" s="46" t="s">
        <v>113</v>
      </c>
      <c r="B246" s="47" t="s">
        <v>32</v>
      </c>
      <c r="C246" s="79" t="s">
        <v>100</v>
      </c>
      <c r="D246" s="79" t="s">
        <v>100</v>
      </c>
      <c r="E246" s="80" t="s">
        <v>100</v>
      </c>
      <c r="F246" s="80" t="s">
        <v>100</v>
      </c>
      <c r="G246" s="1003" t="s">
        <v>100</v>
      </c>
      <c r="H246" s="81" t="s">
        <v>100</v>
      </c>
      <c r="I246" s="81" t="s">
        <v>100</v>
      </c>
      <c r="J246" s="89" t="s">
        <v>100</v>
      </c>
      <c r="K246" s="89" t="s">
        <v>100</v>
      </c>
      <c r="L246" s="1009" t="s">
        <v>100</v>
      </c>
    </row>
    <row r="247" spans="1:12" ht="15.75" thickBot="1">
      <c r="A247" s="49" t="s">
        <v>113</v>
      </c>
      <c r="B247" s="50" t="s">
        <v>33</v>
      </c>
      <c r="C247" s="94" t="s">
        <v>100</v>
      </c>
      <c r="D247" s="94" t="s">
        <v>100</v>
      </c>
      <c r="E247" s="95" t="s">
        <v>100</v>
      </c>
      <c r="F247" s="95" t="s">
        <v>100</v>
      </c>
      <c r="G247" s="1012" t="s">
        <v>100</v>
      </c>
      <c r="H247" s="89" t="s">
        <v>100</v>
      </c>
      <c r="I247" s="89" t="s">
        <v>100</v>
      </c>
      <c r="J247" s="89" t="s">
        <v>100</v>
      </c>
      <c r="K247" s="89" t="s">
        <v>100</v>
      </c>
      <c r="L247" s="1009" t="s">
        <v>100</v>
      </c>
    </row>
    <row r="248" spans="1:12" ht="15" thickBot="1">
      <c r="A248" s="35"/>
      <c r="B248" s="43"/>
      <c r="C248" s="71"/>
      <c r="D248" s="71"/>
      <c r="E248" s="71"/>
      <c r="F248" s="71"/>
      <c r="G248" s="997"/>
      <c r="H248" s="70"/>
      <c r="I248" s="70"/>
      <c r="J248" s="70"/>
      <c r="K248" s="70"/>
      <c r="L248" s="998"/>
    </row>
    <row r="249" spans="1:12" ht="14.25">
      <c r="A249" s="44" t="s">
        <v>114</v>
      </c>
      <c r="B249" s="45" t="s">
        <v>25</v>
      </c>
      <c r="C249" s="85">
        <v>12458.949162210338</v>
      </c>
      <c r="D249" s="85">
        <v>11918.994290251312</v>
      </c>
      <c r="E249" s="86">
        <v>12708.128145454544</v>
      </c>
      <c r="F249" s="86">
        <v>12157.374176056339</v>
      </c>
      <c r="G249" s="1007">
        <v>4.5302049720810782</v>
      </c>
      <c r="H249" s="87">
        <v>430.45217391304345</v>
      </c>
      <c r="I249" s="87">
        <v>1.0474832538424612</v>
      </c>
      <c r="J249" s="88">
        <v>130</v>
      </c>
      <c r="K249" s="88">
        <v>1.8775510204081631</v>
      </c>
      <c r="L249" s="1008">
        <v>1.0558583334730769</v>
      </c>
    </row>
    <row r="250" spans="1:12" ht="15">
      <c r="A250" s="46" t="s">
        <v>114</v>
      </c>
      <c r="B250" s="47" t="s">
        <v>26</v>
      </c>
      <c r="C250" s="79">
        <v>12523.326470588234</v>
      </c>
      <c r="D250" s="79">
        <v>11755.7</v>
      </c>
      <c r="E250" s="80">
        <v>12773.793</v>
      </c>
      <c r="F250" s="80">
        <v>11990.814</v>
      </c>
      <c r="G250" s="1003">
        <v>6.5298235799504463</v>
      </c>
      <c r="H250" s="81">
        <v>432.4</v>
      </c>
      <c r="I250" s="81">
        <v>5.4634146341463357</v>
      </c>
      <c r="J250" s="89">
        <v>200</v>
      </c>
      <c r="K250" s="89">
        <v>1.7142857142857144</v>
      </c>
      <c r="L250" s="1009">
        <v>1.1391008334311539</v>
      </c>
    </row>
    <row r="251" spans="1:12" ht="15">
      <c r="A251" s="46" t="s">
        <v>114</v>
      </c>
      <c r="B251" s="47" t="s">
        <v>27</v>
      </c>
      <c r="C251" s="79" t="s">
        <v>254</v>
      </c>
      <c r="D251" s="79" t="s">
        <v>254</v>
      </c>
      <c r="E251" s="80" t="s">
        <v>254</v>
      </c>
      <c r="F251" s="80" t="s">
        <v>254</v>
      </c>
      <c r="G251" s="1003" t="s">
        <v>100</v>
      </c>
      <c r="H251" s="81" t="s">
        <v>254</v>
      </c>
      <c r="I251" s="81" t="s">
        <v>100</v>
      </c>
      <c r="J251" s="89" t="s">
        <v>100</v>
      </c>
      <c r="K251" s="89">
        <v>0.16326530612244899</v>
      </c>
      <c r="L251" s="1009" t="s">
        <v>100</v>
      </c>
    </row>
    <row r="252" spans="1:12" ht="14.25">
      <c r="A252" s="44" t="s">
        <v>114</v>
      </c>
      <c r="B252" s="48" t="s">
        <v>28</v>
      </c>
      <c r="C252" s="90">
        <v>11647.753260630096</v>
      </c>
      <c r="D252" s="90">
        <v>11541.523681456469</v>
      </c>
      <c r="E252" s="91">
        <v>11880.708325842697</v>
      </c>
      <c r="F252" s="91">
        <v>11772.354155085599</v>
      </c>
      <c r="G252" s="1010">
        <v>0.9204120886075281</v>
      </c>
      <c r="H252" s="92">
        <v>399.61224489795916</v>
      </c>
      <c r="I252" s="92">
        <v>3.293294719017545</v>
      </c>
      <c r="J252" s="93">
        <v>-36.363636363636367</v>
      </c>
      <c r="K252" s="93">
        <v>4</v>
      </c>
      <c r="L252" s="1011">
        <v>-2.3270336894001646</v>
      </c>
    </row>
    <row r="253" spans="1:12" ht="15">
      <c r="A253" s="46" t="s">
        <v>114</v>
      </c>
      <c r="B253" s="47" t="s">
        <v>29</v>
      </c>
      <c r="C253" s="79">
        <v>11578.089215686274</v>
      </c>
      <c r="D253" s="79">
        <v>11531.551960784314</v>
      </c>
      <c r="E253" s="80">
        <v>11809.651</v>
      </c>
      <c r="F253" s="80">
        <v>11762.183000000001</v>
      </c>
      <c r="G253" s="1003">
        <v>0.4035645423982856</v>
      </c>
      <c r="H253" s="81">
        <v>385.2</v>
      </c>
      <c r="I253" s="81">
        <v>2.7199999999999971</v>
      </c>
      <c r="J253" s="89">
        <v>-38.636363636363633</v>
      </c>
      <c r="K253" s="89">
        <v>2.2040816326530615</v>
      </c>
      <c r="L253" s="1009">
        <v>-1.4113661898613183</v>
      </c>
    </row>
    <row r="254" spans="1:12" ht="15">
      <c r="A254" s="46" t="s">
        <v>114</v>
      </c>
      <c r="B254" s="47" t="s">
        <v>30</v>
      </c>
      <c r="C254" s="79">
        <v>11726.675490196079</v>
      </c>
      <c r="D254" s="79">
        <v>11553.903921568628</v>
      </c>
      <c r="E254" s="80">
        <v>11961.209000000001</v>
      </c>
      <c r="F254" s="80">
        <v>11784.982</v>
      </c>
      <c r="G254" s="1003">
        <v>1.4953523051626278</v>
      </c>
      <c r="H254" s="81">
        <v>417.3</v>
      </c>
      <c r="I254" s="81">
        <v>3.6255276881052949</v>
      </c>
      <c r="J254" s="89">
        <v>-33.333333333333329</v>
      </c>
      <c r="K254" s="89">
        <v>1.7959183673469388</v>
      </c>
      <c r="L254" s="1009">
        <v>-0.91566749953884607</v>
      </c>
    </row>
    <row r="255" spans="1:12" ht="14.25">
      <c r="A255" s="44" t="s">
        <v>114</v>
      </c>
      <c r="B255" s="48" t="s">
        <v>31</v>
      </c>
      <c r="C255" s="90">
        <v>11341.808285038704</v>
      </c>
      <c r="D255" s="90">
        <v>11340.236246634289</v>
      </c>
      <c r="E255" s="91">
        <v>11568.644450739477</v>
      </c>
      <c r="F255" s="91">
        <v>11567.040971566976</v>
      </c>
      <c r="G255" s="1010">
        <v>1.3862483728059656E-2</v>
      </c>
      <c r="H255" s="92">
        <v>372.48474576271184</v>
      </c>
      <c r="I255" s="92">
        <v>4.3343874497512171</v>
      </c>
      <c r="J255" s="93">
        <v>-11.278195488721805</v>
      </c>
      <c r="K255" s="93">
        <v>9.6326530612244898</v>
      </c>
      <c r="L255" s="1011">
        <v>-1.2958596750121583</v>
      </c>
    </row>
    <row r="256" spans="1:12" ht="15">
      <c r="A256" s="46" t="s">
        <v>114</v>
      </c>
      <c r="B256" s="47" t="s">
        <v>32</v>
      </c>
      <c r="C256" s="79">
        <v>11285.944117647059</v>
      </c>
      <c r="D256" s="79">
        <v>11315.267647058823</v>
      </c>
      <c r="E256" s="80">
        <v>11511.663</v>
      </c>
      <c r="F256" s="80">
        <v>11541.573</v>
      </c>
      <c r="G256" s="1003">
        <v>-0.25915011757929229</v>
      </c>
      <c r="H256" s="81">
        <v>358.1</v>
      </c>
      <c r="I256" s="81">
        <v>3.7369640787949119</v>
      </c>
      <c r="J256" s="89">
        <v>-20.87912087912088</v>
      </c>
      <c r="K256" s="89">
        <v>5.8775510204081627</v>
      </c>
      <c r="L256" s="1009">
        <v>-1.5998524307011222</v>
      </c>
    </row>
    <row r="257" spans="1:12" ht="15.75" thickBot="1">
      <c r="A257" s="49" t="s">
        <v>114</v>
      </c>
      <c r="B257" s="50" t="s">
        <v>33</v>
      </c>
      <c r="C257" s="94">
        <v>11421.069607843137</v>
      </c>
      <c r="D257" s="94">
        <v>11389.039215686274</v>
      </c>
      <c r="E257" s="95">
        <v>11649.491</v>
      </c>
      <c r="F257" s="95">
        <v>11616.82</v>
      </c>
      <c r="G257" s="1012">
        <v>0.28123875552862382</v>
      </c>
      <c r="H257" s="89">
        <v>395</v>
      </c>
      <c r="I257" s="89">
        <v>3.2409827496079395</v>
      </c>
      <c r="J257" s="89">
        <v>9.5238095238095237</v>
      </c>
      <c r="K257" s="89">
        <v>3.7551020408163263</v>
      </c>
      <c r="L257" s="1009">
        <v>0.30399275568896433</v>
      </c>
    </row>
    <row r="258" spans="1:12" ht="15.75" thickBot="1">
      <c r="A258" s="51"/>
      <c r="B258" s="52"/>
      <c r="C258" s="96"/>
      <c r="D258" s="96"/>
      <c r="E258" s="96"/>
      <c r="F258" s="96"/>
      <c r="G258" s="1013"/>
      <c r="H258" s="97"/>
      <c r="I258" s="97"/>
      <c r="J258" s="97"/>
      <c r="K258" s="97"/>
      <c r="L258" s="1014"/>
    </row>
    <row r="259" spans="1:12" ht="15">
      <c r="A259" s="46" t="s">
        <v>115</v>
      </c>
      <c r="B259" s="53" t="s">
        <v>30</v>
      </c>
      <c r="C259" s="98">
        <v>11741.563725490196</v>
      </c>
      <c r="D259" s="98">
        <v>11566.685294117648</v>
      </c>
      <c r="E259" s="99">
        <v>11976.395</v>
      </c>
      <c r="F259" s="99">
        <v>11798.019</v>
      </c>
      <c r="G259" s="1015">
        <v>1.5119148392624235</v>
      </c>
      <c r="H259" s="100">
        <v>426.6</v>
      </c>
      <c r="I259" s="100">
        <v>-0.92893636785880163</v>
      </c>
      <c r="J259" s="100">
        <v>-3.0303030303030303</v>
      </c>
      <c r="K259" s="100">
        <v>2.6122448979591839</v>
      </c>
      <c r="L259" s="1016">
        <v>-9.9340968926600937E-2</v>
      </c>
    </row>
    <row r="260" spans="1:12" ht="15.75" thickBot="1">
      <c r="A260" s="49" t="s">
        <v>115</v>
      </c>
      <c r="B260" s="50" t="s">
        <v>33</v>
      </c>
      <c r="C260" s="94">
        <v>11394.842156862744</v>
      </c>
      <c r="D260" s="94">
        <v>11483.551960784314</v>
      </c>
      <c r="E260" s="95">
        <v>11622.739</v>
      </c>
      <c r="F260" s="95">
        <v>11713.223</v>
      </c>
      <c r="G260" s="1012">
        <v>-0.77249447056544884</v>
      </c>
      <c r="H260" s="89">
        <v>415.1</v>
      </c>
      <c r="I260" s="89">
        <v>4.8762001010611451</v>
      </c>
      <c r="J260" s="89">
        <v>-18</v>
      </c>
      <c r="K260" s="89">
        <v>3.3469387755102038</v>
      </c>
      <c r="L260" s="1009">
        <v>-0.76152465916522738</v>
      </c>
    </row>
    <row r="261" spans="1:12" ht="15.75" thickBot="1">
      <c r="A261" s="51"/>
      <c r="B261" s="52"/>
      <c r="C261" s="96"/>
      <c r="D261" s="96"/>
      <c r="E261" s="96"/>
      <c r="F261" s="96"/>
      <c r="G261" s="1013"/>
      <c r="H261" s="97"/>
      <c r="I261" s="97"/>
      <c r="J261" s="97"/>
      <c r="K261" s="97"/>
      <c r="L261" s="1014"/>
    </row>
    <row r="262" spans="1:12" ht="14.25">
      <c r="A262" s="44" t="s">
        <v>116</v>
      </c>
      <c r="B262" s="45" t="s">
        <v>25</v>
      </c>
      <c r="C262" s="85" t="s">
        <v>100</v>
      </c>
      <c r="D262" s="85" t="s">
        <v>100</v>
      </c>
      <c r="E262" s="86" t="s">
        <v>100</v>
      </c>
      <c r="F262" s="86" t="s">
        <v>100</v>
      </c>
      <c r="G262" s="1007" t="s">
        <v>100</v>
      </c>
      <c r="H262" s="87" t="s">
        <v>100</v>
      </c>
      <c r="I262" s="87" t="s">
        <v>100</v>
      </c>
      <c r="J262" s="88" t="s">
        <v>100</v>
      </c>
      <c r="K262" s="88" t="s">
        <v>100</v>
      </c>
      <c r="L262" s="1008" t="s">
        <v>100</v>
      </c>
    </row>
    <row r="263" spans="1:12" ht="15">
      <c r="A263" s="39" t="s">
        <v>116</v>
      </c>
      <c r="B263" s="47" t="s">
        <v>26</v>
      </c>
      <c r="C263" s="79" t="s">
        <v>100</v>
      </c>
      <c r="D263" s="79" t="s">
        <v>100</v>
      </c>
      <c r="E263" s="80" t="s">
        <v>100</v>
      </c>
      <c r="F263" s="80" t="s">
        <v>100</v>
      </c>
      <c r="G263" s="1003" t="s">
        <v>100</v>
      </c>
      <c r="H263" s="81" t="s">
        <v>100</v>
      </c>
      <c r="I263" s="81" t="s">
        <v>100</v>
      </c>
      <c r="J263" s="89" t="s">
        <v>100</v>
      </c>
      <c r="K263" s="89" t="s">
        <v>100</v>
      </c>
      <c r="L263" s="1009" t="s">
        <v>100</v>
      </c>
    </row>
    <row r="264" spans="1:12" ht="15">
      <c r="A264" s="39" t="s">
        <v>116</v>
      </c>
      <c r="B264" s="47" t="s">
        <v>27</v>
      </c>
      <c r="C264" s="79" t="s">
        <v>100</v>
      </c>
      <c r="D264" s="79" t="s">
        <v>100</v>
      </c>
      <c r="E264" s="80" t="s">
        <v>100</v>
      </c>
      <c r="F264" s="80" t="s">
        <v>100</v>
      </c>
      <c r="G264" s="1003" t="s">
        <v>100</v>
      </c>
      <c r="H264" s="81" t="s">
        <v>100</v>
      </c>
      <c r="I264" s="81" t="s">
        <v>100</v>
      </c>
      <c r="J264" s="89" t="s">
        <v>100</v>
      </c>
      <c r="K264" s="89" t="s">
        <v>100</v>
      </c>
      <c r="L264" s="1009" t="s">
        <v>100</v>
      </c>
    </row>
    <row r="265" spans="1:12" ht="15">
      <c r="A265" s="39" t="s">
        <v>116</v>
      </c>
      <c r="B265" s="47" t="s">
        <v>34</v>
      </c>
      <c r="C265" s="79" t="s">
        <v>100</v>
      </c>
      <c r="D265" s="79" t="s">
        <v>100</v>
      </c>
      <c r="E265" s="80" t="s">
        <v>100</v>
      </c>
      <c r="F265" s="80" t="s">
        <v>100</v>
      </c>
      <c r="G265" s="1003" t="s">
        <v>100</v>
      </c>
      <c r="H265" s="81" t="s">
        <v>100</v>
      </c>
      <c r="I265" s="81" t="s">
        <v>100</v>
      </c>
      <c r="J265" s="89" t="s">
        <v>100</v>
      </c>
      <c r="K265" s="89" t="s">
        <v>100</v>
      </c>
      <c r="L265" s="1009" t="s">
        <v>100</v>
      </c>
    </row>
    <row r="266" spans="1:12" ht="14.25">
      <c r="A266" s="54" t="s">
        <v>116</v>
      </c>
      <c r="B266" s="48" t="s">
        <v>28</v>
      </c>
      <c r="C266" s="90" t="s">
        <v>100</v>
      </c>
      <c r="D266" s="90" t="s">
        <v>100</v>
      </c>
      <c r="E266" s="91" t="s">
        <v>100</v>
      </c>
      <c r="F266" s="91" t="s">
        <v>100</v>
      </c>
      <c r="G266" s="1010" t="s">
        <v>100</v>
      </c>
      <c r="H266" s="92" t="s">
        <v>100</v>
      </c>
      <c r="I266" s="92" t="s">
        <v>100</v>
      </c>
      <c r="J266" s="93" t="s">
        <v>100</v>
      </c>
      <c r="K266" s="93" t="s">
        <v>100</v>
      </c>
      <c r="L266" s="1011" t="s">
        <v>100</v>
      </c>
    </row>
    <row r="267" spans="1:12" ht="15">
      <c r="A267" s="39" t="s">
        <v>116</v>
      </c>
      <c r="B267" s="47" t="s">
        <v>30</v>
      </c>
      <c r="C267" s="79" t="s">
        <v>100</v>
      </c>
      <c r="D267" s="79" t="s">
        <v>100</v>
      </c>
      <c r="E267" s="80" t="s">
        <v>100</v>
      </c>
      <c r="F267" s="80" t="s">
        <v>100</v>
      </c>
      <c r="G267" s="1003" t="s">
        <v>100</v>
      </c>
      <c r="H267" s="81" t="s">
        <v>100</v>
      </c>
      <c r="I267" s="81" t="s">
        <v>100</v>
      </c>
      <c r="J267" s="89" t="s">
        <v>100</v>
      </c>
      <c r="K267" s="89" t="s">
        <v>100</v>
      </c>
      <c r="L267" s="1009" t="s">
        <v>100</v>
      </c>
    </row>
    <row r="268" spans="1:12" ht="15">
      <c r="A268" s="39" t="s">
        <v>116</v>
      </c>
      <c r="B268" s="47" t="s">
        <v>35</v>
      </c>
      <c r="C268" s="79" t="s">
        <v>100</v>
      </c>
      <c r="D268" s="79" t="s">
        <v>100</v>
      </c>
      <c r="E268" s="80" t="s">
        <v>100</v>
      </c>
      <c r="F268" s="80" t="s">
        <v>100</v>
      </c>
      <c r="G268" s="1003" t="s">
        <v>100</v>
      </c>
      <c r="H268" s="81" t="s">
        <v>100</v>
      </c>
      <c r="I268" s="81" t="s">
        <v>100</v>
      </c>
      <c r="J268" s="89" t="s">
        <v>100</v>
      </c>
      <c r="K268" s="89" t="s">
        <v>100</v>
      </c>
      <c r="L268" s="1009" t="s">
        <v>100</v>
      </c>
    </row>
    <row r="269" spans="1:12" ht="14.25">
      <c r="A269" s="54" t="s">
        <v>116</v>
      </c>
      <c r="B269" s="48" t="s">
        <v>31</v>
      </c>
      <c r="C269" s="90" t="s">
        <v>100</v>
      </c>
      <c r="D269" s="90" t="s">
        <v>100</v>
      </c>
      <c r="E269" s="91" t="s">
        <v>100</v>
      </c>
      <c r="F269" s="91" t="s">
        <v>100</v>
      </c>
      <c r="G269" s="1010" t="s">
        <v>100</v>
      </c>
      <c r="H269" s="92" t="s">
        <v>100</v>
      </c>
      <c r="I269" s="92" t="s">
        <v>100</v>
      </c>
      <c r="J269" s="93" t="s">
        <v>100</v>
      </c>
      <c r="K269" s="93" t="s">
        <v>100</v>
      </c>
      <c r="L269" s="1011" t="s">
        <v>100</v>
      </c>
    </row>
    <row r="270" spans="1:12" ht="15">
      <c r="A270" s="39" t="s">
        <v>116</v>
      </c>
      <c r="B270" s="47" t="s">
        <v>33</v>
      </c>
      <c r="C270" s="79" t="s">
        <v>100</v>
      </c>
      <c r="D270" s="79" t="s">
        <v>100</v>
      </c>
      <c r="E270" s="80" t="s">
        <v>100</v>
      </c>
      <c r="F270" s="80" t="s">
        <v>100</v>
      </c>
      <c r="G270" s="1003" t="s">
        <v>100</v>
      </c>
      <c r="H270" s="81" t="s">
        <v>100</v>
      </c>
      <c r="I270" s="81" t="s">
        <v>100</v>
      </c>
      <c r="J270" s="89" t="s">
        <v>100</v>
      </c>
      <c r="K270" s="89" t="s">
        <v>100</v>
      </c>
      <c r="L270" s="1009" t="s">
        <v>100</v>
      </c>
    </row>
    <row r="271" spans="1:12" ht="15.75" thickBot="1">
      <c r="A271" s="55" t="s">
        <v>116</v>
      </c>
      <c r="B271" s="47" t="s">
        <v>36</v>
      </c>
      <c r="C271" s="94" t="s">
        <v>100</v>
      </c>
      <c r="D271" s="94" t="s">
        <v>100</v>
      </c>
      <c r="E271" s="95" t="s">
        <v>100</v>
      </c>
      <c r="F271" s="95" t="s">
        <v>100</v>
      </c>
      <c r="G271" s="1012" t="s">
        <v>100</v>
      </c>
      <c r="H271" s="89" t="s">
        <v>100</v>
      </c>
      <c r="I271" s="89" t="s">
        <v>100</v>
      </c>
      <c r="J271" s="89" t="s">
        <v>100</v>
      </c>
      <c r="K271" s="89" t="s">
        <v>100</v>
      </c>
      <c r="L271" s="1009" t="s">
        <v>100</v>
      </c>
    </row>
    <row r="272" spans="1:12" ht="15.75" thickBot="1">
      <c r="A272" s="51"/>
      <c r="B272" s="52"/>
      <c r="C272" s="96"/>
      <c r="D272" s="96"/>
      <c r="E272" s="96"/>
      <c r="F272" s="96"/>
      <c r="G272" s="1013"/>
      <c r="H272" s="97"/>
      <c r="I272" s="97"/>
      <c r="J272" s="97"/>
      <c r="K272" s="97"/>
      <c r="L272" s="1014"/>
    </row>
    <row r="273" spans="1:12" ht="14.25">
      <c r="A273" s="44" t="s">
        <v>24</v>
      </c>
      <c r="B273" s="45" t="s">
        <v>28</v>
      </c>
      <c r="C273" s="85">
        <v>10120.240239434634</v>
      </c>
      <c r="D273" s="85">
        <v>9881.2678690104749</v>
      </c>
      <c r="E273" s="86">
        <v>10322.645044223327</v>
      </c>
      <c r="F273" s="86">
        <v>10078.893226390685</v>
      </c>
      <c r="G273" s="1007">
        <v>2.4184383379952896</v>
      </c>
      <c r="H273" s="87">
        <v>354.7176470588235</v>
      </c>
      <c r="I273" s="87">
        <v>10.133682575605951</v>
      </c>
      <c r="J273" s="88">
        <v>6.25</v>
      </c>
      <c r="K273" s="88">
        <v>4.1632653061224492</v>
      </c>
      <c r="L273" s="1008">
        <v>0.21914040883403541</v>
      </c>
    </row>
    <row r="274" spans="1:12" ht="15">
      <c r="A274" s="46" t="s">
        <v>24</v>
      </c>
      <c r="B274" s="47" t="s">
        <v>29</v>
      </c>
      <c r="C274" s="79">
        <v>9939.0196078431363</v>
      </c>
      <c r="D274" s="79">
        <v>10004.497058823528</v>
      </c>
      <c r="E274" s="80">
        <v>10137.799999999999</v>
      </c>
      <c r="F274" s="80">
        <v>10204.587</v>
      </c>
      <c r="G274" s="1003">
        <v>-0.65448018621430015</v>
      </c>
      <c r="H274" s="81">
        <v>312.89999999999998</v>
      </c>
      <c r="I274" s="81">
        <v>2.1214099216710185</v>
      </c>
      <c r="J274" s="89">
        <v>-36.363636363636367</v>
      </c>
      <c r="K274" s="89">
        <v>0.5714285714285714</v>
      </c>
      <c r="L274" s="1009">
        <v>-0.33243338420002355</v>
      </c>
    </row>
    <row r="275" spans="1:12" ht="15">
      <c r="A275" s="46" t="s">
        <v>24</v>
      </c>
      <c r="B275" s="47" t="s">
        <v>30</v>
      </c>
      <c r="C275" s="79">
        <v>10072.314705882352</v>
      </c>
      <c r="D275" s="79">
        <v>9567.5499999999993</v>
      </c>
      <c r="E275" s="80">
        <v>10273.761</v>
      </c>
      <c r="F275" s="80">
        <v>9758.9009999999998</v>
      </c>
      <c r="G275" s="1003">
        <v>5.2757989859718899</v>
      </c>
      <c r="H275" s="81">
        <v>342.9</v>
      </c>
      <c r="I275" s="81">
        <v>12.13211249182471</v>
      </c>
      <c r="J275" s="89">
        <v>-29.166666666666668</v>
      </c>
      <c r="K275" s="89">
        <v>1.3877551020408163</v>
      </c>
      <c r="L275" s="1009">
        <v>-0.58430734660339056</v>
      </c>
    </row>
    <row r="276" spans="1:12" ht="15">
      <c r="A276" s="46" t="s">
        <v>24</v>
      </c>
      <c r="B276" s="47" t="s">
        <v>35</v>
      </c>
      <c r="C276" s="79">
        <v>10187.398039215686</v>
      </c>
      <c r="D276" s="79">
        <v>10278.616666666667</v>
      </c>
      <c r="E276" s="80">
        <v>10391.146000000001</v>
      </c>
      <c r="F276" s="80">
        <v>10484.189</v>
      </c>
      <c r="G276" s="1003">
        <v>-0.88746015547792656</v>
      </c>
      <c r="H276" s="81">
        <v>373</v>
      </c>
      <c r="I276" s="81">
        <v>2.0799124247400171</v>
      </c>
      <c r="J276" s="89">
        <v>107.69230769230769</v>
      </c>
      <c r="K276" s="89">
        <v>2.2040816326530615</v>
      </c>
      <c r="L276" s="1009">
        <v>1.1358811396374493</v>
      </c>
    </row>
    <row r="277" spans="1:12" ht="14.25">
      <c r="A277" s="44" t="s">
        <v>24</v>
      </c>
      <c r="B277" s="48" t="s">
        <v>31</v>
      </c>
      <c r="C277" s="90">
        <v>9849.4016756599176</v>
      </c>
      <c r="D277" s="90">
        <v>10127.128540164744</v>
      </c>
      <c r="E277" s="91">
        <v>10046.389709173116</v>
      </c>
      <c r="F277" s="91">
        <v>10329.671110968038</v>
      </c>
      <c r="G277" s="1010">
        <v>-2.7424048525042988</v>
      </c>
      <c r="H277" s="92">
        <v>303.48093023255814</v>
      </c>
      <c r="I277" s="92">
        <v>-2.5295443644754498</v>
      </c>
      <c r="J277" s="93">
        <v>1.4150943396226416</v>
      </c>
      <c r="K277" s="93">
        <v>35.102040816326529</v>
      </c>
      <c r="L277" s="1011">
        <v>0.26227089027887018</v>
      </c>
    </row>
    <row r="278" spans="1:12" ht="15">
      <c r="A278" s="46" t="s">
        <v>24</v>
      </c>
      <c r="B278" s="47" t="s">
        <v>32</v>
      </c>
      <c r="C278" s="79">
        <v>9755.8382352941171</v>
      </c>
      <c r="D278" s="79">
        <v>9996.9725490196088</v>
      </c>
      <c r="E278" s="80">
        <v>9950.9549999999999</v>
      </c>
      <c r="F278" s="80">
        <v>10196.912</v>
      </c>
      <c r="G278" s="1003">
        <v>-2.4120733806470072</v>
      </c>
      <c r="H278" s="81">
        <v>276.8</v>
      </c>
      <c r="I278" s="81">
        <v>-4.3207742827514686</v>
      </c>
      <c r="J278" s="89">
        <v>-5.2631578947368416</v>
      </c>
      <c r="K278" s="89">
        <v>16.163265306122447</v>
      </c>
      <c r="L278" s="1009">
        <v>-1.0101118508208558</v>
      </c>
    </row>
    <row r="279" spans="1:12" ht="15">
      <c r="A279" s="46" t="s">
        <v>24</v>
      </c>
      <c r="B279" s="47" t="s">
        <v>33</v>
      </c>
      <c r="C279" s="79">
        <v>9811.7549019607832</v>
      </c>
      <c r="D279" s="79">
        <v>10271.883333333333</v>
      </c>
      <c r="E279" s="80">
        <v>10007.99</v>
      </c>
      <c r="F279" s="80">
        <v>10477.321</v>
      </c>
      <c r="G279" s="1003">
        <v>-4.4794943287506426</v>
      </c>
      <c r="H279" s="81">
        <v>316.2</v>
      </c>
      <c r="I279" s="81">
        <v>-3.0061349693251569</v>
      </c>
      <c r="J279" s="89">
        <v>11.320754716981133</v>
      </c>
      <c r="K279" s="89">
        <v>14.448979591836736</v>
      </c>
      <c r="L279" s="1009">
        <v>1.3840658695688646</v>
      </c>
    </row>
    <row r="280" spans="1:12" ht="15">
      <c r="A280" s="46" t="s">
        <v>24</v>
      </c>
      <c r="B280" s="47" t="s">
        <v>36</v>
      </c>
      <c r="C280" s="79">
        <v>10216.284313725491</v>
      </c>
      <c r="D280" s="79">
        <v>10145.784313725491</v>
      </c>
      <c r="E280" s="80">
        <v>10420.61</v>
      </c>
      <c r="F280" s="80">
        <v>10348.700000000001</v>
      </c>
      <c r="G280" s="1003">
        <v>0.69486988703895036</v>
      </c>
      <c r="H280" s="81">
        <v>358.6</v>
      </c>
      <c r="I280" s="81">
        <v>1.8460664583925022</v>
      </c>
      <c r="J280" s="89">
        <v>-1.7857142857142856</v>
      </c>
      <c r="K280" s="89">
        <v>4.4897959183673466</v>
      </c>
      <c r="L280" s="1009">
        <v>-0.11168312846913686</v>
      </c>
    </row>
    <row r="281" spans="1:12" ht="14.25">
      <c r="A281" s="44" t="s">
        <v>24</v>
      </c>
      <c r="B281" s="48" t="s">
        <v>37</v>
      </c>
      <c r="C281" s="90">
        <v>8158.8045525945172</v>
      </c>
      <c r="D281" s="90">
        <v>8618.1272322725254</v>
      </c>
      <c r="E281" s="91">
        <v>8321.9806436464078</v>
      </c>
      <c r="F281" s="91">
        <v>8790.4897769179752</v>
      </c>
      <c r="G281" s="1010">
        <v>-5.3297272980372083</v>
      </c>
      <c r="H281" s="92">
        <v>238.69780219780219</v>
      </c>
      <c r="I281" s="92">
        <v>-1.8490628577686605</v>
      </c>
      <c r="J281" s="93">
        <v>-2.1505376344086025</v>
      </c>
      <c r="K281" s="93">
        <v>14.857142857142858</v>
      </c>
      <c r="L281" s="1011">
        <v>-0.42634111984974687</v>
      </c>
    </row>
    <row r="282" spans="1:12" ht="15">
      <c r="A282" s="46" t="s">
        <v>24</v>
      </c>
      <c r="B282" s="47" t="s">
        <v>102</v>
      </c>
      <c r="C282" s="101">
        <v>7707.2392156862743</v>
      </c>
      <c r="D282" s="101">
        <v>8209.8970588235279</v>
      </c>
      <c r="E282" s="102">
        <v>7861.384</v>
      </c>
      <c r="F282" s="102">
        <v>8374.0949999999993</v>
      </c>
      <c r="G282" s="1017">
        <v>-6.1225839926583037</v>
      </c>
      <c r="H282" s="103">
        <v>222.9</v>
      </c>
      <c r="I282" s="103">
        <v>-0.22381378692927484</v>
      </c>
      <c r="J282" s="104">
        <v>-16</v>
      </c>
      <c r="K282" s="104">
        <v>8.5714285714285712</v>
      </c>
      <c r="L282" s="1018">
        <v>-1.6997300152600072</v>
      </c>
    </row>
    <row r="283" spans="1:12" ht="15">
      <c r="A283" s="46" t="s">
        <v>24</v>
      </c>
      <c r="B283" s="47" t="s">
        <v>38</v>
      </c>
      <c r="C283" s="79">
        <v>8532.7872549019594</v>
      </c>
      <c r="D283" s="79">
        <v>9187.9843137254902</v>
      </c>
      <c r="E283" s="80">
        <v>8703.4429999999993</v>
      </c>
      <c r="F283" s="80">
        <v>9371.7440000000006</v>
      </c>
      <c r="G283" s="1003">
        <v>-7.1310206510122471</v>
      </c>
      <c r="H283" s="81">
        <v>251.1</v>
      </c>
      <c r="I283" s="81">
        <v>-7.4115044247787587</v>
      </c>
      <c r="J283" s="89">
        <v>31.707317073170731</v>
      </c>
      <c r="K283" s="89">
        <v>4.4081632653061229</v>
      </c>
      <c r="L283" s="1009">
        <v>1.0392232488722692</v>
      </c>
    </row>
    <row r="284" spans="1:12" ht="15.75" thickBot="1">
      <c r="A284" s="46" t="s">
        <v>24</v>
      </c>
      <c r="B284" s="47" t="s">
        <v>39</v>
      </c>
      <c r="C284" s="79">
        <v>9006.8637254901969</v>
      </c>
      <c r="D284" s="79">
        <v>9435.7323529411769</v>
      </c>
      <c r="E284" s="80">
        <v>9187.0010000000002</v>
      </c>
      <c r="F284" s="80">
        <v>9624.4470000000001</v>
      </c>
      <c r="G284" s="1003">
        <v>-4.5451546462877284</v>
      </c>
      <c r="H284" s="81">
        <v>281.7</v>
      </c>
      <c r="I284" s="81">
        <v>-8.9822294022617157</v>
      </c>
      <c r="J284" s="89">
        <v>15</v>
      </c>
      <c r="K284" s="89">
        <v>1.8775510204081631</v>
      </c>
      <c r="L284" s="1009">
        <v>0.23416564653799044</v>
      </c>
    </row>
    <row r="285" spans="1:12" ht="15.75" thickBot="1">
      <c r="A285" s="51"/>
      <c r="B285" s="52"/>
      <c r="C285" s="96"/>
      <c r="D285" s="96"/>
      <c r="E285" s="96"/>
      <c r="F285" s="96"/>
      <c r="G285" s="1013"/>
      <c r="H285" s="97"/>
      <c r="I285" s="97"/>
      <c r="J285" s="97"/>
      <c r="K285" s="97"/>
      <c r="L285" s="1014"/>
    </row>
    <row r="286" spans="1:12" ht="14.25">
      <c r="A286" s="44" t="s">
        <v>117</v>
      </c>
      <c r="B286" s="48" t="s">
        <v>25</v>
      </c>
      <c r="C286" s="90">
        <v>12610.157990594611</v>
      </c>
      <c r="D286" s="90">
        <v>12612.305773015525</v>
      </c>
      <c r="E286" s="91">
        <v>12862.361150406503</v>
      </c>
      <c r="F286" s="91">
        <v>12864.551888475837</v>
      </c>
      <c r="G286" s="1010">
        <v>-1.7029260625053153E-2</v>
      </c>
      <c r="H286" s="92">
        <v>335.43181818181819</v>
      </c>
      <c r="I286" s="92">
        <v>-0.23714435388021521</v>
      </c>
      <c r="J286" s="93">
        <v>-8.3333333333333321</v>
      </c>
      <c r="K286" s="93">
        <v>1.7959183673469388</v>
      </c>
      <c r="L286" s="1011">
        <v>-0.17614408129726811</v>
      </c>
    </row>
    <row r="287" spans="1:12" ht="15">
      <c r="A287" s="46" t="s">
        <v>117</v>
      </c>
      <c r="B287" s="47" t="s">
        <v>26</v>
      </c>
      <c r="C287" s="79" t="s">
        <v>254</v>
      </c>
      <c r="D287" s="79" t="s">
        <v>254</v>
      </c>
      <c r="E287" s="80" t="s">
        <v>254</v>
      </c>
      <c r="F287" s="80" t="s">
        <v>254</v>
      </c>
      <c r="G287" s="1003" t="s">
        <v>100</v>
      </c>
      <c r="H287" s="81" t="s">
        <v>254</v>
      </c>
      <c r="I287" s="81" t="s">
        <v>100</v>
      </c>
      <c r="J287" s="89" t="s">
        <v>100</v>
      </c>
      <c r="K287" s="89">
        <v>0.32653061224489799</v>
      </c>
      <c r="L287" s="1009" t="s">
        <v>100</v>
      </c>
    </row>
    <row r="288" spans="1:12" ht="15">
      <c r="A288" s="46" t="s">
        <v>117</v>
      </c>
      <c r="B288" s="47" t="s">
        <v>27</v>
      </c>
      <c r="C288" s="79" t="s">
        <v>254</v>
      </c>
      <c r="D288" s="79">
        <v>12276.145098039215</v>
      </c>
      <c r="E288" s="80" t="s">
        <v>254</v>
      </c>
      <c r="F288" s="80">
        <v>12521.668</v>
      </c>
      <c r="G288" s="1003" t="s">
        <v>100</v>
      </c>
      <c r="H288" s="81" t="s">
        <v>254</v>
      </c>
      <c r="I288" s="81" t="s">
        <v>100</v>
      </c>
      <c r="J288" s="89" t="s">
        <v>100</v>
      </c>
      <c r="K288" s="89">
        <v>1.2244897959183674</v>
      </c>
      <c r="L288" s="1009" t="s">
        <v>100</v>
      </c>
    </row>
    <row r="289" spans="1:12" ht="15">
      <c r="A289" s="46" t="s">
        <v>117</v>
      </c>
      <c r="B289" s="47" t="s">
        <v>34</v>
      </c>
      <c r="C289" s="79" t="s">
        <v>254</v>
      </c>
      <c r="D289" s="79" t="s">
        <v>254</v>
      </c>
      <c r="E289" s="80" t="s">
        <v>254</v>
      </c>
      <c r="F289" s="80" t="s">
        <v>254</v>
      </c>
      <c r="G289" s="1003" t="s">
        <v>100</v>
      </c>
      <c r="H289" s="81" t="s">
        <v>254</v>
      </c>
      <c r="I289" s="81" t="s">
        <v>100</v>
      </c>
      <c r="J289" s="89" t="s">
        <v>100</v>
      </c>
      <c r="K289" s="89">
        <v>0.24489795918367346</v>
      </c>
      <c r="L289" s="1009" t="s">
        <v>100</v>
      </c>
    </row>
    <row r="290" spans="1:12" ht="14.25">
      <c r="A290" s="44" t="s">
        <v>117</v>
      </c>
      <c r="B290" s="48" t="s">
        <v>28</v>
      </c>
      <c r="C290" s="90">
        <v>11882.244401936419</v>
      </c>
      <c r="D290" s="90">
        <v>11792.122095286739</v>
      </c>
      <c r="E290" s="91">
        <v>12119.889289975148</v>
      </c>
      <c r="F290" s="91">
        <v>12027.964537192474</v>
      </c>
      <c r="G290" s="1010">
        <v>0.76425859503016547</v>
      </c>
      <c r="H290" s="92">
        <v>323.32142857142856</v>
      </c>
      <c r="I290" s="92">
        <v>2.9364215672492051</v>
      </c>
      <c r="J290" s="93">
        <v>1.8181818181818181</v>
      </c>
      <c r="K290" s="93">
        <v>9.1428571428571423</v>
      </c>
      <c r="L290" s="1011">
        <v>0.10423758657119464</v>
      </c>
    </row>
    <row r="291" spans="1:12" ht="15">
      <c r="A291" s="46" t="s">
        <v>117</v>
      </c>
      <c r="B291" s="47" t="s">
        <v>29</v>
      </c>
      <c r="C291" s="79">
        <v>10514.895098039215</v>
      </c>
      <c r="D291" s="79">
        <v>10696.155882352941</v>
      </c>
      <c r="E291" s="80">
        <v>10725.192999999999</v>
      </c>
      <c r="F291" s="80">
        <v>10910.079</v>
      </c>
      <c r="G291" s="1003">
        <v>-1.6946348417825428</v>
      </c>
      <c r="H291" s="81">
        <v>307.10000000000002</v>
      </c>
      <c r="I291" s="81">
        <v>13.237463126843672</v>
      </c>
      <c r="J291" s="89">
        <v>-58.82352941176471</v>
      </c>
      <c r="K291" s="89">
        <v>0.5714285714285714</v>
      </c>
      <c r="L291" s="1009">
        <v>-0.82544899636107538</v>
      </c>
    </row>
    <row r="292" spans="1:12" ht="15">
      <c r="A292" s="46" t="s">
        <v>117</v>
      </c>
      <c r="B292" s="47" t="s">
        <v>30</v>
      </c>
      <c r="C292" s="79">
        <v>11747.095098039215</v>
      </c>
      <c r="D292" s="79">
        <v>11822.563725490196</v>
      </c>
      <c r="E292" s="80">
        <v>11982.037</v>
      </c>
      <c r="F292" s="80">
        <v>12059.014999999999</v>
      </c>
      <c r="G292" s="1003">
        <v>-0.63834401068411606</v>
      </c>
      <c r="H292" s="81">
        <v>322</v>
      </c>
      <c r="I292" s="81">
        <v>1.3215859030836969</v>
      </c>
      <c r="J292" s="89">
        <v>11.76470588235294</v>
      </c>
      <c r="K292" s="89">
        <v>6.204081632653061</v>
      </c>
      <c r="L292" s="1009">
        <v>0.61657136149447389</v>
      </c>
    </row>
    <row r="293" spans="1:12" ht="15">
      <c r="A293" s="46" t="s">
        <v>117</v>
      </c>
      <c r="B293" s="47" t="s">
        <v>35</v>
      </c>
      <c r="C293" s="79">
        <v>12533.642156862745</v>
      </c>
      <c r="D293" s="79" t="s">
        <v>254</v>
      </c>
      <c r="E293" s="80">
        <v>12784.315000000001</v>
      </c>
      <c r="F293" s="80" t="s">
        <v>254</v>
      </c>
      <c r="G293" s="1003" t="s">
        <v>100</v>
      </c>
      <c r="H293" s="81">
        <v>330.7</v>
      </c>
      <c r="I293" s="81" t="s">
        <v>100</v>
      </c>
      <c r="J293" s="89" t="s">
        <v>100</v>
      </c>
      <c r="K293" s="89">
        <v>2.3673469387755102</v>
      </c>
      <c r="L293" s="1009" t="s">
        <v>100</v>
      </c>
    </row>
    <row r="294" spans="1:12" ht="14.25">
      <c r="A294" s="44" t="s">
        <v>117</v>
      </c>
      <c r="B294" s="48" t="s">
        <v>31</v>
      </c>
      <c r="C294" s="90">
        <v>10921.672961288132</v>
      </c>
      <c r="D294" s="90">
        <v>11105.080352983525</v>
      </c>
      <c r="E294" s="91">
        <v>11140.106420513894</v>
      </c>
      <c r="F294" s="91">
        <v>11344.993603068338</v>
      </c>
      <c r="G294" s="1010">
        <v>-1.8059700139366446</v>
      </c>
      <c r="H294" s="92">
        <v>290.15696969696972</v>
      </c>
      <c r="I294" s="92">
        <v>-1.2551213195580708</v>
      </c>
      <c r="J294" s="93">
        <v>35.245901639344261</v>
      </c>
      <c r="K294" s="93">
        <v>13.469387755102041</v>
      </c>
      <c r="L294" s="1011">
        <v>3.4447369744939884</v>
      </c>
    </row>
    <row r="295" spans="1:12" ht="15">
      <c r="A295" s="46" t="s">
        <v>117</v>
      </c>
      <c r="B295" s="47" t="s">
        <v>32</v>
      </c>
      <c r="C295" s="79">
        <v>10537.283333333333</v>
      </c>
      <c r="D295" s="79" t="s">
        <v>254</v>
      </c>
      <c r="E295" s="80">
        <v>10748.029</v>
      </c>
      <c r="F295" s="80" t="s">
        <v>254</v>
      </c>
      <c r="G295" s="1003" t="s">
        <v>100</v>
      </c>
      <c r="H295" s="81">
        <v>251.9</v>
      </c>
      <c r="I295" s="81" t="s">
        <v>100</v>
      </c>
      <c r="J295" s="89" t="s">
        <v>100</v>
      </c>
      <c r="K295" s="89">
        <v>1.7142857142857144</v>
      </c>
      <c r="L295" s="1009" t="s">
        <v>100</v>
      </c>
    </row>
    <row r="296" spans="1:12" ht="15">
      <c r="A296" s="46" t="s">
        <v>117</v>
      </c>
      <c r="B296" s="47" t="s">
        <v>33</v>
      </c>
      <c r="C296" s="79">
        <v>10799.934313725491</v>
      </c>
      <c r="D296" s="79">
        <v>10883.410784313724</v>
      </c>
      <c r="E296" s="80">
        <v>11015.933000000001</v>
      </c>
      <c r="F296" s="80">
        <v>11101.079</v>
      </c>
      <c r="G296" s="1003">
        <v>-0.76700652251910661</v>
      </c>
      <c r="H296" s="81">
        <v>292.8</v>
      </c>
      <c r="I296" s="81">
        <v>0.13679890560876679</v>
      </c>
      <c r="J296" s="81">
        <v>33.333333333333329</v>
      </c>
      <c r="K296" s="81">
        <v>9.4693877551020407</v>
      </c>
      <c r="L296" s="1004">
        <v>2.3206613787667907</v>
      </c>
    </row>
    <row r="297" spans="1:12" ht="15.75" thickBot="1">
      <c r="A297" s="56" t="s">
        <v>117</v>
      </c>
      <c r="B297" s="57" t="s">
        <v>36</v>
      </c>
      <c r="C297" s="82">
        <v>11637.179411764706</v>
      </c>
      <c r="D297" s="82">
        <v>11637.179411764706</v>
      </c>
      <c r="E297" s="83">
        <v>11869.923000000001</v>
      </c>
      <c r="F297" s="83">
        <v>12042.790999999999</v>
      </c>
      <c r="G297" s="1005">
        <v>-1.435447978794937</v>
      </c>
      <c r="H297" s="84">
        <v>307.89999999999998</v>
      </c>
      <c r="I297" s="84">
        <v>-0.54909560723515671</v>
      </c>
      <c r="J297" s="84">
        <v>16.666666666666664</v>
      </c>
      <c r="K297" s="84">
        <v>2.5454545454545454</v>
      </c>
      <c r="L297" s="1006">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56" t="s">
        <v>437</v>
      </c>
      <c r="B1" s="1356"/>
      <c r="C1" s="1356"/>
      <c r="D1" s="1356"/>
      <c r="E1" s="1356"/>
      <c r="F1" s="1356"/>
      <c r="G1" s="1356"/>
      <c r="H1" s="1356"/>
    </row>
    <row r="2" spans="1:18" ht="40.5">
      <c r="A2" s="1263" t="s">
        <v>127</v>
      </c>
      <c r="B2" s="3" t="s">
        <v>9</v>
      </c>
      <c r="C2" s="3"/>
      <c r="D2" s="839" t="s">
        <v>128</v>
      </c>
      <c r="E2" s="1357" t="s">
        <v>129</v>
      </c>
      <c r="F2" s="1358"/>
      <c r="G2" s="1359"/>
      <c r="H2" s="840" t="s">
        <v>130</v>
      </c>
    </row>
    <row r="3" spans="1:18" ht="41.25" thickBot="1">
      <c r="A3" s="614"/>
      <c r="B3" s="1214" t="s">
        <v>481</v>
      </c>
      <c r="C3" s="1214" t="s">
        <v>467</v>
      </c>
      <c r="D3" s="1215" t="s">
        <v>70</v>
      </c>
      <c r="E3" s="894" t="s">
        <v>481</v>
      </c>
      <c r="F3" s="1216" t="s">
        <v>467</v>
      </c>
      <c r="G3" s="854" t="s">
        <v>131</v>
      </c>
      <c r="H3" s="855" t="s">
        <v>132</v>
      </c>
    </row>
    <row r="4" spans="1:18" ht="15.75">
      <c r="A4" s="656" t="s">
        <v>8</v>
      </c>
      <c r="B4" s="841"/>
      <c r="C4" s="841"/>
      <c r="D4" s="842"/>
      <c r="E4" s="843"/>
      <c r="F4" s="843"/>
      <c r="G4" s="844"/>
      <c r="H4" s="845"/>
    </row>
    <row r="5" spans="1:18" ht="15">
      <c r="A5" s="437" t="s">
        <v>308</v>
      </c>
      <c r="B5" s="128">
        <v>12308.992227707631</v>
      </c>
      <c r="C5" s="128">
        <v>12566.041555609294</v>
      </c>
      <c r="D5" s="818">
        <v>-2.0455871227556122</v>
      </c>
      <c r="E5" s="856">
        <v>100</v>
      </c>
      <c r="F5" s="857">
        <v>100</v>
      </c>
      <c r="G5" s="644" t="s">
        <v>100</v>
      </c>
      <c r="H5" s="647">
        <v>5.9079115041530441</v>
      </c>
    </row>
    <row r="6" spans="1:18">
      <c r="A6" s="633" t="s">
        <v>133</v>
      </c>
      <c r="B6" s="79">
        <v>9720.7510000000002</v>
      </c>
      <c r="C6" s="79">
        <v>10328.606</v>
      </c>
      <c r="D6" s="819">
        <v>-5.8851601077628439</v>
      </c>
      <c r="E6" s="858">
        <v>14.066192139864603</v>
      </c>
      <c r="F6" s="859">
        <v>7.7234274484516305</v>
      </c>
      <c r="G6" s="642">
        <v>82.123703935155774</v>
      </c>
      <c r="H6" s="643">
        <v>92.883411191730445</v>
      </c>
    </row>
    <row r="7" spans="1:18">
      <c r="A7" s="633" t="s">
        <v>134</v>
      </c>
      <c r="B7" s="79">
        <v>15488.306</v>
      </c>
      <c r="C7" s="79">
        <v>15565.897000000001</v>
      </c>
      <c r="D7" s="819">
        <v>-0.49846790069342195</v>
      </c>
      <c r="E7" s="858">
        <v>11.022600426204319</v>
      </c>
      <c r="F7" s="859">
        <v>11.934810311209374</v>
      </c>
      <c r="G7" s="642">
        <v>-7.6432709127206833</v>
      </c>
      <c r="H7" s="643">
        <v>-2.1869170901138522</v>
      </c>
    </row>
    <row r="8" spans="1:18" ht="13.5" thickBot="1">
      <c r="A8" s="634" t="s">
        <v>135</v>
      </c>
      <c r="B8" s="82">
        <v>12327.179</v>
      </c>
      <c r="C8" s="82">
        <v>12335.501</v>
      </c>
      <c r="D8" s="820">
        <v>-6.7463818453746757E-2</v>
      </c>
      <c r="E8" s="860">
        <v>74.911207433931096</v>
      </c>
      <c r="F8" s="861">
        <v>80.341762240338994</v>
      </c>
      <c r="G8" s="645">
        <v>-6.7593175142992523</v>
      </c>
      <c r="H8" s="648">
        <v>-1.2507405071757456</v>
      </c>
    </row>
    <row r="9" spans="1:18" ht="15">
      <c r="A9" s="615" t="s">
        <v>309</v>
      </c>
      <c r="B9" s="129">
        <v>10745.881757060846</v>
      </c>
      <c r="C9" s="129">
        <v>10932.85136244873</v>
      </c>
      <c r="D9" s="821">
        <v>-1.7101632427755431</v>
      </c>
      <c r="E9" s="862">
        <v>100</v>
      </c>
      <c r="F9" s="863">
        <v>100</v>
      </c>
      <c r="G9" s="646" t="s">
        <v>100</v>
      </c>
      <c r="H9" s="649">
        <v>3.4102236139902162</v>
      </c>
    </row>
    <row r="10" spans="1:18">
      <c r="A10" s="633" t="s">
        <v>133</v>
      </c>
      <c r="B10" s="79" t="s">
        <v>254</v>
      </c>
      <c r="C10" s="79">
        <v>8789.6280000000006</v>
      </c>
      <c r="D10" s="819" t="s">
        <v>100</v>
      </c>
      <c r="E10" s="858">
        <v>2.5530789637553206</v>
      </c>
      <c r="F10" s="859">
        <v>3.2223349358267548</v>
      </c>
      <c r="G10" s="642" t="s">
        <v>100</v>
      </c>
      <c r="H10" s="643" t="s">
        <v>100</v>
      </c>
    </row>
    <row r="11" spans="1:18">
      <c r="A11" s="633" t="s">
        <v>134</v>
      </c>
      <c r="B11" s="79">
        <v>15445.365</v>
      </c>
      <c r="C11" s="79">
        <v>15315.995000000001</v>
      </c>
      <c r="D11" s="819">
        <v>0.8446725139306912</v>
      </c>
      <c r="E11" s="858">
        <v>9.6126451194649878</v>
      </c>
      <c r="F11" s="859">
        <v>12.421823314074009</v>
      </c>
      <c r="G11" s="642">
        <v>-22.614861953689228</v>
      </c>
      <c r="H11" s="643">
        <v>-19.975855702315009</v>
      </c>
    </row>
    <row r="12" spans="1:18" ht="13.5" thickBot="1">
      <c r="A12" s="635" t="s">
        <v>135</v>
      </c>
      <c r="B12" s="79">
        <v>10305.967000000001</v>
      </c>
      <c r="C12" s="79">
        <v>10369.281000000001</v>
      </c>
      <c r="D12" s="819">
        <v>-0.61059199765152761</v>
      </c>
      <c r="E12" s="858">
        <v>87.834275916779703</v>
      </c>
      <c r="F12" s="859">
        <v>84.355841750099245</v>
      </c>
      <c r="G12" s="642">
        <v>4.1235249326124652</v>
      </c>
      <c r="H12" s="643">
        <v>7.6743699675834058</v>
      </c>
      <c r="P12"/>
      <c r="Q12"/>
      <c r="R12"/>
    </row>
    <row r="13" spans="1:18" ht="15.75">
      <c r="A13" s="656" t="s">
        <v>136</v>
      </c>
      <c r="B13" s="657"/>
      <c r="C13" s="657"/>
      <c r="D13" s="822"/>
      <c r="E13" s="864"/>
      <c r="F13" s="864"/>
      <c r="G13" s="658"/>
      <c r="H13" s="659"/>
      <c r="P13"/>
      <c r="Q13"/>
      <c r="R13"/>
    </row>
    <row r="14" spans="1:18" ht="15">
      <c r="A14" s="437" t="s">
        <v>308</v>
      </c>
      <c r="B14" s="128">
        <v>12086.528237118282</v>
      </c>
      <c r="C14" s="128">
        <v>12178.954230455953</v>
      </c>
      <c r="D14" s="818">
        <v>-0.75889925841531336</v>
      </c>
      <c r="E14" s="856">
        <v>100</v>
      </c>
      <c r="F14" s="857">
        <v>100</v>
      </c>
      <c r="G14" s="644" t="s">
        <v>100</v>
      </c>
      <c r="H14" s="647">
        <v>-6.1589440752327747</v>
      </c>
      <c r="P14"/>
      <c r="Q14"/>
      <c r="R14"/>
    </row>
    <row r="15" spans="1:18">
      <c r="A15" s="633" t="s">
        <v>133</v>
      </c>
      <c r="B15" s="79">
        <v>10717.428</v>
      </c>
      <c r="C15" s="79">
        <v>10984.659</v>
      </c>
      <c r="D15" s="819">
        <v>-2.4327655505737575</v>
      </c>
      <c r="E15" s="858">
        <v>2.7144322575554329</v>
      </c>
      <c r="F15" s="859">
        <v>3.6320553879190665</v>
      </c>
      <c r="G15" s="642">
        <v>-25.264568745725335</v>
      </c>
      <c r="H15" s="643">
        <v>-29.867482161060149</v>
      </c>
    </row>
    <row r="16" spans="1:18">
      <c r="A16" s="633" t="s">
        <v>134</v>
      </c>
      <c r="B16" s="79" t="s">
        <v>254</v>
      </c>
      <c r="C16" s="79" t="s">
        <v>254</v>
      </c>
      <c r="D16" s="819">
        <v>-0.37796773086165103</v>
      </c>
      <c r="E16" s="858">
        <v>2.9432652095005127</v>
      </c>
      <c r="F16" s="859">
        <v>1.6660804531738835</v>
      </c>
      <c r="G16" s="642">
        <v>76.658048168897963</v>
      </c>
      <c r="H16" s="643" t="s">
        <v>100</v>
      </c>
    </row>
    <row r="17" spans="1:13" ht="13.5" thickBot="1">
      <c r="A17" s="634" t="s">
        <v>135</v>
      </c>
      <c r="B17" s="82">
        <v>12050.315000000001</v>
      </c>
      <c r="C17" s="82">
        <v>12182.781000000001</v>
      </c>
      <c r="D17" s="820">
        <v>-1.087321523714498</v>
      </c>
      <c r="E17" s="860">
        <v>94.342302532944061</v>
      </c>
      <c r="F17" s="861">
        <v>94.701864158907057</v>
      </c>
      <c r="G17" s="645">
        <v>-0.37967745319106083</v>
      </c>
      <c r="H17" s="648">
        <v>-6.5152374064155421</v>
      </c>
    </row>
    <row r="18" spans="1:13" ht="15">
      <c r="A18" s="615" t="s">
        <v>309</v>
      </c>
      <c r="B18" s="129">
        <v>10252.883</v>
      </c>
      <c r="C18" s="129">
        <v>10243.412500471097</v>
      </c>
      <c r="D18" s="821">
        <v>9.2454536302891924E-2</v>
      </c>
      <c r="E18" s="862">
        <v>100</v>
      </c>
      <c r="F18" s="863">
        <v>100</v>
      </c>
      <c r="G18" s="646" t="s">
        <v>100</v>
      </c>
      <c r="H18" s="649">
        <v>0.20691311496607931</v>
      </c>
    </row>
    <row r="19" spans="1:13">
      <c r="A19" s="633" t="s">
        <v>133</v>
      </c>
      <c r="B19" s="79" t="s">
        <v>100</v>
      </c>
      <c r="C19" s="79" t="s">
        <v>254</v>
      </c>
      <c r="D19" s="819" t="s">
        <v>100</v>
      </c>
      <c r="E19" s="858" t="s">
        <v>100</v>
      </c>
      <c r="F19" s="859">
        <v>0.11084631158898187</v>
      </c>
      <c r="G19" s="642" t="s">
        <v>100</v>
      </c>
      <c r="H19" s="643" t="s">
        <v>100</v>
      </c>
    </row>
    <row r="20" spans="1:13">
      <c r="A20" s="633" t="s">
        <v>134</v>
      </c>
      <c r="B20" s="79" t="s">
        <v>100</v>
      </c>
      <c r="C20" s="79" t="s">
        <v>100</v>
      </c>
      <c r="D20" s="819" t="s">
        <v>100</v>
      </c>
      <c r="E20" s="858" t="s">
        <v>100</v>
      </c>
      <c r="F20" s="859" t="s">
        <v>100</v>
      </c>
      <c r="G20" s="642" t="s">
        <v>100</v>
      </c>
      <c r="H20" s="643" t="s">
        <v>100</v>
      </c>
    </row>
    <row r="21" spans="1:13" ht="13.5" thickBot="1">
      <c r="A21" s="635" t="s">
        <v>135</v>
      </c>
      <c r="B21" s="79">
        <v>10252.883</v>
      </c>
      <c r="C21" s="79">
        <v>10245.902</v>
      </c>
      <c r="D21" s="819">
        <v>6.8134557601661302E-2</v>
      </c>
      <c r="E21" s="858">
        <v>100</v>
      </c>
      <c r="F21" s="859">
        <v>99.889153688411014</v>
      </c>
      <c r="G21" s="642">
        <v>0.11096931698385826</v>
      </c>
      <c r="H21" s="643">
        <v>0.31811204202036536</v>
      </c>
    </row>
    <row r="22" spans="1:13" ht="15.75">
      <c r="A22" s="656" t="s">
        <v>137</v>
      </c>
      <c r="B22" s="657"/>
      <c r="C22" s="657"/>
      <c r="D22" s="822"/>
      <c r="E22" s="864"/>
      <c r="F22" s="864"/>
      <c r="G22" s="658"/>
      <c r="H22" s="659"/>
    </row>
    <row r="23" spans="1:13" ht="15">
      <c r="A23" s="437" t="s">
        <v>308</v>
      </c>
      <c r="B23" s="128">
        <v>12327.688058162348</v>
      </c>
      <c r="C23" s="1025">
        <v>13045.584318681322</v>
      </c>
      <c r="D23" s="818">
        <v>-5.5029827946529286</v>
      </c>
      <c r="E23" s="856">
        <v>100</v>
      </c>
      <c r="F23" s="857">
        <v>100</v>
      </c>
      <c r="G23" s="644" t="s">
        <v>100</v>
      </c>
      <c r="H23" s="647">
        <v>26.531437039317979</v>
      </c>
    </row>
    <row r="24" spans="1:13">
      <c r="A24" s="633" t="s">
        <v>133</v>
      </c>
      <c r="B24" s="79">
        <v>9616.8340000000007</v>
      </c>
      <c r="C24" s="79">
        <v>10095.615</v>
      </c>
      <c r="D24" s="819">
        <v>-4.742464921651619</v>
      </c>
      <c r="E24" s="858">
        <v>27.117587114240955</v>
      </c>
      <c r="F24" s="859">
        <v>15.003560362579629</v>
      </c>
      <c r="G24" s="642">
        <v>80.741013858783234</v>
      </c>
      <c r="H24" s="643">
        <v>128.69420215495126</v>
      </c>
    </row>
    <row r="25" spans="1:13">
      <c r="A25" s="633" t="s">
        <v>134</v>
      </c>
      <c r="B25" s="79">
        <v>15673.272000000001</v>
      </c>
      <c r="C25" s="79">
        <v>15703.975</v>
      </c>
      <c r="D25" s="819">
        <v>-0.19551100915532227</v>
      </c>
      <c r="E25" s="858">
        <v>18.198548983223571</v>
      </c>
      <c r="F25" s="859">
        <v>24.897519293316147</v>
      </c>
      <c r="G25" s="642">
        <v>-26.906175796762792</v>
      </c>
      <c r="H25" s="643">
        <v>-7.5133338486511549</v>
      </c>
    </row>
    <row r="26" spans="1:13" ht="16.5" thickBot="1">
      <c r="A26" s="634" t="s">
        <v>135</v>
      </c>
      <c r="B26" s="82">
        <v>12558.598</v>
      </c>
      <c r="C26" s="82">
        <v>12680.731</v>
      </c>
      <c r="D26" s="820">
        <v>-0.96313848152760129</v>
      </c>
      <c r="E26" s="860">
        <v>54.683863902535471</v>
      </c>
      <c r="F26" s="861">
        <v>60.098920344104236</v>
      </c>
      <c r="G26" s="645">
        <v>-9.0102391366835715</v>
      </c>
      <c r="H26" s="648">
        <v>15.130651978993212</v>
      </c>
      <c r="J26" s="112"/>
      <c r="K26" s="106"/>
      <c r="L26" s="106"/>
      <c r="M26" s="106"/>
    </row>
    <row r="27" spans="1:13" ht="15">
      <c r="A27" s="615" t="s">
        <v>309</v>
      </c>
      <c r="B27" s="129">
        <v>11414.434282063577</v>
      </c>
      <c r="C27" s="129">
        <v>11944.336239973072</v>
      </c>
      <c r="D27" s="821">
        <v>-4.4364286743378667</v>
      </c>
      <c r="E27" s="862">
        <v>100</v>
      </c>
      <c r="F27" s="863">
        <v>100</v>
      </c>
      <c r="G27" s="646" t="s">
        <v>100</v>
      </c>
      <c r="H27" s="649">
        <v>16.996690413417838</v>
      </c>
      <c r="J27" s="1355"/>
      <c r="K27" s="1355"/>
      <c r="L27" s="1355"/>
      <c r="M27" s="1355"/>
    </row>
    <row r="28" spans="1:13">
      <c r="A28" s="633" t="s">
        <v>133</v>
      </c>
      <c r="B28" s="79" t="s">
        <v>254</v>
      </c>
      <c r="C28" s="79" t="s">
        <v>254</v>
      </c>
      <c r="D28" s="819" t="s">
        <v>100</v>
      </c>
      <c r="E28" s="858">
        <v>1.9058349714724074</v>
      </c>
      <c r="F28" s="859">
        <v>1.6828406349918661E-2</v>
      </c>
      <c r="G28" s="642" t="s">
        <v>100</v>
      </c>
      <c r="H28" s="643" t="s">
        <v>100</v>
      </c>
    </row>
    <row r="29" spans="1:13">
      <c r="A29" s="633" t="s">
        <v>134</v>
      </c>
      <c r="B29" s="79">
        <v>15711.13</v>
      </c>
      <c r="C29" s="79">
        <v>15539.419</v>
      </c>
      <c r="D29" s="819">
        <v>1.1050027031255116</v>
      </c>
      <c r="E29" s="858">
        <v>18.341563983314956</v>
      </c>
      <c r="F29" s="859">
        <v>24.188029393616421</v>
      </c>
      <c r="G29" s="642">
        <v>-24.170904190501911</v>
      </c>
      <c r="H29" s="643">
        <v>-11.282467532467521</v>
      </c>
    </row>
    <row r="30" spans="1:13" ht="13.5" thickBot="1">
      <c r="A30" s="635" t="s">
        <v>135</v>
      </c>
      <c r="B30" s="79">
        <v>10544.959000000001</v>
      </c>
      <c r="C30" s="79">
        <v>10797.825999999999</v>
      </c>
      <c r="D30" s="819">
        <v>-2.3418325133225744</v>
      </c>
      <c r="E30" s="858">
        <v>79.752601045212643</v>
      </c>
      <c r="F30" s="859">
        <v>75.795142200033666</v>
      </c>
      <c r="G30" s="642">
        <v>5.2212565743787449</v>
      </c>
      <c r="H30" s="643">
        <v>23.105387803433981</v>
      </c>
    </row>
    <row r="31" spans="1:13" ht="15.75">
      <c r="A31" s="656" t="s">
        <v>138</v>
      </c>
      <c r="B31" s="657"/>
      <c r="C31" s="657"/>
      <c r="D31" s="822"/>
      <c r="E31" s="864"/>
      <c r="F31" s="864"/>
      <c r="G31" s="658"/>
      <c r="H31" s="659"/>
    </row>
    <row r="32" spans="1:13" ht="15">
      <c r="A32" s="437" t="s">
        <v>308</v>
      </c>
      <c r="B32" s="128">
        <v>12775.840572689682</v>
      </c>
      <c r="C32" s="128">
        <v>12401.032900559994</v>
      </c>
      <c r="D32" s="818">
        <v>3.0223907567631909</v>
      </c>
      <c r="E32" s="856">
        <v>100</v>
      </c>
      <c r="F32" s="857">
        <v>100</v>
      </c>
      <c r="G32" s="644" t="s">
        <v>100</v>
      </c>
      <c r="H32" s="647">
        <v>-11.376924977353205</v>
      </c>
    </row>
    <row r="33" spans="1:8">
      <c r="A33" s="633" t="s">
        <v>133</v>
      </c>
      <c r="B33" s="79" t="s">
        <v>254</v>
      </c>
      <c r="C33" s="79" t="s">
        <v>254</v>
      </c>
      <c r="D33" s="819" t="s">
        <v>100</v>
      </c>
      <c r="E33" s="858">
        <v>0.9338846815035079</v>
      </c>
      <c r="F33" s="859">
        <v>1.2476323807955201</v>
      </c>
      <c r="G33" s="642" t="s">
        <v>100</v>
      </c>
      <c r="H33" s="643" t="s">
        <v>100</v>
      </c>
    </row>
    <row r="34" spans="1:8">
      <c r="A34" s="633" t="s">
        <v>134</v>
      </c>
      <c r="B34" s="79" t="s">
        <v>254</v>
      </c>
      <c r="C34" s="79" t="s">
        <v>254</v>
      </c>
      <c r="D34" s="819" t="s">
        <v>100</v>
      </c>
      <c r="E34" s="858">
        <v>8.130836779259397</v>
      </c>
      <c r="F34" s="859">
        <v>7.0410936341925394</v>
      </c>
      <c r="G34" s="642" t="s">
        <v>100</v>
      </c>
      <c r="H34" s="643" t="s">
        <v>100</v>
      </c>
    </row>
    <row r="35" spans="1:8" ht="13.5" thickBot="1">
      <c r="A35" s="634" t="s">
        <v>135</v>
      </c>
      <c r="B35" s="82">
        <v>12578.588</v>
      </c>
      <c r="C35" s="82">
        <v>12202.241</v>
      </c>
      <c r="D35" s="820">
        <v>3.0842449350082477</v>
      </c>
      <c r="E35" s="860">
        <v>90.935278539237103</v>
      </c>
      <c r="F35" s="861">
        <v>91.711273985011943</v>
      </c>
      <c r="G35" s="645">
        <v>-0.84612873865611937</v>
      </c>
      <c r="H35" s="648">
        <v>-12.126790284200597</v>
      </c>
    </row>
    <row r="36" spans="1:8" ht="15">
      <c r="A36" s="615" t="s">
        <v>309</v>
      </c>
      <c r="B36" s="129">
        <v>10691.96084884377</v>
      </c>
      <c r="C36" s="129">
        <v>10986.078337630395</v>
      </c>
      <c r="D36" s="821">
        <v>-2.677183611363763</v>
      </c>
      <c r="E36" s="862">
        <v>100</v>
      </c>
      <c r="F36" s="863">
        <v>100</v>
      </c>
      <c r="G36" s="646" t="s">
        <v>100</v>
      </c>
      <c r="H36" s="649">
        <v>-9.7786447290306189</v>
      </c>
    </row>
    <row r="37" spans="1:8">
      <c r="A37" s="633" t="s">
        <v>133</v>
      </c>
      <c r="B37" s="79" t="s">
        <v>254</v>
      </c>
      <c r="C37" s="79" t="s">
        <v>254</v>
      </c>
      <c r="D37" s="819" t="s">
        <v>100</v>
      </c>
      <c r="E37" s="858">
        <v>10.330889264899417</v>
      </c>
      <c r="F37" s="859">
        <v>15.210753964888474</v>
      </c>
      <c r="G37" s="642" t="s">
        <v>100</v>
      </c>
      <c r="H37" s="643" t="s">
        <v>100</v>
      </c>
    </row>
    <row r="38" spans="1:8">
      <c r="A38" s="633" t="s">
        <v>134</v>
      </c>
      <c r="B38" s="79" t="s">
        <v>254</v>
      </c>
      <c r="C38" s="79" t="s">
        <v>254</v>
      </c>
      <c r="D38" s="819" t="s">
        <v>100</v>
      </c>
      <c r="E38" s="858">
        <v>17.00507614213198</v>
      </c>
      <c r="F38" s="859">
        <v>23.144771435840898</v>
      </c>
      <c r="G38" s="642" t="s">
        <v>100</v>
      </c>
      <c r="H38" s="643" t="s">
        <v>100</v>
      </c>
    </row>
    <row r="39" spans="1:8" ht="13.5" thickBot="1">
      <c r="A39" s="634" t="s">
        <v>135</v>
      </c>
      <c r="B39" s="82" t="s">
        <v>254</v>
      </c>
      <c r="C39" s="82" t="s">
        <v>254</v>
      </c>
      <c r="D39" s="820" t="s">
        <v>100</v>
      </c>
      <c r="E39" s="860">
        <v>72.664034592968605</v>
      </c>
      <c r="F39" s="861">
        <v>61.644474599270637</v>
      </c>
      <c r="G39" s="645" t="s">
        <v>100</v>
      </c>
      <c r="H39" s="648" t="s">
        <v>100</v>
      </c>
    </row>
    <row r="40" spans="1:8" ht="14.25" customHeight="1">
      <c r="A40" s="112" t="s">
        <v>310</v>
      </c>
      <c r="B40" s="106"/>
      <c r="C40" s="112"/>
      <c r="D40" s="106"/>
    </row>
    <row r="41" spans="1:8" ht="5.25" customHeight="1">
      <c r="A41" s="1360"/>
      <c r="B41" s="1360"/>
      <c r="C41" s="1360"/>
      <c r="D41" s="1360"/>
    </row>
    <row r="42" spans="1:8" ht="15">
      <c r="A42" s="113" t="s">
        <v>61</v>
      </c>
      <c r="B42" s="114"/>
    </row>
    <row r="43" spans="1:8" ht="15">
      <c r="A43" s="111" t="s">
        <v>96</v>
      </c>
      <c r="B43" s="1361" t="s">
        <v>62</v>
      </c>
      <c r="C43" s="1362"/>
      <c r="D43" s="1362"/>
      <c r="E43" s="1362"/>
      <c r="F43" s="1362"/>
      <c r="G43" s="1362"/>
      <c r="H43" s="1363"/>
    </row>
    <row r="44" spans="1:8" ht="15">
      <c r="A44" s="111" t="s">
        <v>63</v>
      </c>
      <c r="B44" s="1361" t="s">
        <v>64</v>
      </c>
      <c r="C44" s="1362"/>
      <c r="D44" s="1362"/>
      <c r="E44" s="1362"/>
      <c r="F44" s="1362"/>
      <c r="G44" s="1362"/>
      <c r="H44" s="1363"/>
    </row>
    <row r="45" spans="1:8" ht="15">
      <c r="A45" s="111" t="s">
        <v>65</v>
      </c>
      <c r="B45" s="1361" t="s">
        <v>66</v>
      </c>
      <c r="C45" s="1362"/>
      <c r="D45" s="1362"/>
      <c r="E45" s="1362"/>
      <c r="F45" s="1362"/>
      <c r="G45" s="1362"/>
      <c r="H45" s="1363"/>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486</v>
      </c>
      <c r="B2" s="834"/>
      <c r="C2" s="834"/>
      <c r="D2" s="834"/>
      <c r="E2" s="834"/>
      <c r="F2" s="106"/>
      <c r="G2" s="106"/>
      <c r="H2" s="106"/>
    </row>
    <row r="3" spans="1:8" ht="30.75" customHeight="1">
      <c r="A3" s="1364" t="s">
        <v>139</v>
      </c>
      <c r="B3" s="1366" t="s">
        <v>140</v>
      </c>
      <c r="C3" s="1367"/>
      <c r="D3" s="1368" t="s">
        <v>314</v>
      </c>
      <c r="E3" s="1369"/>
    </row>
    <row r="4" spans="1:8" ht="16.5" thickBot="1">
      <c r="A4" s="1365"/>
      <c r="B4" s="876" t="s">
        <v>141</v>
      </c>
      <c r="C4" s="1130" t="s">
        <v>142</v>
      </c>
      <c r="D4" s="1124" t="s">
        <v>141</v>
      </c>
      <c r="E4" s="877" t="s">
        <v>142</v>
      </c>
      <c r="G4" s="115" t="s">
        <v>143</v>
      </c>
      <c r="H4" s="116"/>
    </row>
    <row r="5" spans="1:8" ht="17.25" customHeight="1" thickBot="1">
      <c r="A5" s="871" t="s">
        <v>144</v>
      </c>
      <c r="B5" s="872">
        <v>26853.582999999999</v>
      </c>
      <c r="C5" s="1131">
        <v>22310.042000000001</v>
      </c>
      <c r="D5" s="1125">
        <v>-0.69542387541109318</v>
      </c>
      <c r="E5" s="873">
        <v>4.0316307787748569</v>
      </c>
      <c r="G5" s="117" t="s">
        <v>59</v>
      </c>
      <c r="H5" s="118" t="s">
        <v>60</v>
      </c>
    </row>
    <row r="6" spans="1:8" ht="18" customHeight="1">
      <c r="A6" s="886" t="s">
        <v>145</v>
      </c>
      <c r="B6" s="949" t="s">
        <v>254</v>
      </c>
      <c r="C6" s="1132" t="s">
        <v>254</v>
      </c>
      <c r="D6" s="1126" t="s">
        <v>100</v>
      </c>
      <c r="E6" s="955" t="s">
        <v>100</v>
      </c>
      <c r="G6" s="119" t="s">
        <v>146</v>
      </c>
      <c r="H6" s="120" t="s">
        <v>147</v>
      </c>
    </row>
    <row r="7" spans="1:8" ht="18" customHeight="1">
      <c r="A7" s="616" t="s">
        <v>148</v>
      </c>
      <c r="B7" s="617">
        <v>27503.615000000002</v>
      </c>
      <c r="C7" s="1133">
        <v>22906.132000000001</v>
      </c>
      <c r="D7" s="1127">
        <v>0.41042386066033953</v>
      </c>
      <c r="E7" s="1090">
        <v>2.3157229897941782</v>
      </c>
      <c r="G7" s="121" t="s">
        <v>149</v>
      </c>
      <c r="H7" s="122" t="s">
        <v>150</v>
      </c>
    </row>
    <row r="8" spans="1:8" ht="18" customHeight="1">
      <c r="A8" s="616" t="s">
        <v>151</v>
      </c>
      <c r="B8" s="617" t="s">
        <v>254</v>
      </c>
      <c r="C8" s="1133" t="s">
        <v>254</v>
      </c>
      <c r="D8" s="1128" t="s">
        <v>100</v>
      </c>
      <c r="E8" s="1089" t="s">
        <v>100</v>
      </c>
      <c r="G8" s="121" t="s">
        <v>152</v>
      </c>
      <c r="H8" s="122" t="s">
        <v>153</v>
      </c>
    </row>
    <row r="9" spans="1:8" ht="18" customHeight="1">
      <c r="A9" s="616" t="s">
        <v>154</v>
      </c>
      <c r="B9" s="1262" t="s">
        <v>100</v>
      </c>
      <c r="C9" s="1133" t="s">
        <v>254</v>
      </c>
      <c r="D9" s="1127" t="s">
        <v>100</v>
      </c>
      <c r="E9" s="1090" t="s">
        <v>100</v>
      </c>
      <c r="G9" s="121" t="s">
        <v>155</v>
      </c>
      <c r="H9" s="122" t="s">
        <v>156</v>
      </c>
    </row>
    <row r="10" spans="1:8" ht="18" customHeight="1">
      <c r="A10" s="616" t="s">
        <v>157</v>
      </c>
      <c r="B10" s="617" t="s">
        <v>254</v>
      </c>
      <c r="C10" s="1133">
        <v>20663.401999999998</v>
      </c>
      <c r="D10" s="1128" t="s">
        <v>100</v>
      </c>
      <c r="E10" s="1090">
        <v>-2.4186048488457663</v>
      </c>
      <c r="G10" s="121" t="s">
        <v>158</v>
      </c>
      <c r="H10" s="122" t="s">
        <v>159</v>
      </c>
    </row>
    <row r="11" spans="1:8" ht="18" customHeight="1">
      <c r="A11" s="616" t="s">
        <v>160</v>
      </c>
      <c r="B11" s="617" t="s">
        <v>100</v>
      </c>
      <c r="C11" s="1266">
        <v>0</v>
      </c>
      <c r="D11" s="1127" t="s">
        <v>100</v>
      </c>
      <c r="E11" s="1090" t="s">
        <v>100</v>
      </c>
      <c r="G11" s="121" t="s">
        <v>161</v>
      </c>
      <c r="H11" s="122" t="s">
        <v>162</v>
      </c>
    </row>
    <row r="12" spans="1:8" ht="18" customHeight="1">
      <c r="A12" s="616" t="s">
        <v>163</v>
      </c>
      <c r="B12" s="617" t="s">
        <v>254</v>
      </c>
      <c r="C12" s="1133">
        <v>21787.819</v>
      </c>
      <c r="D12" s="1127" t="s">
        <v>100</v>
      </c>
      <c r="E12" s="1090">
        <v>8.9125257893336851</v>
      </c>
      <c r="G12" s="121" t="s">
        <v>164</v>
      </c>
      <c r="H12" s="122" t="s">
        <v>165</v>
      </c>
    </row>
    <row r="13" spans="1:8" ht="18" customHeight="1" thickBot="1">
      <c r="A13" s="618" t="s">
        <v>166</v>
      </c>
      <c r="B13" s="1047" t="s">
        <v>254</v>
      </c>
      <c r="C13" s="1134">
        <v>20525.82</v>
      </c>
      <c r="D13" s="1129" t="s">
        <v>100</v>
      </c>
      <c r="E13" s="1091">
        <v>25.248992983407636</v>
      </c>
      <c r="G13" s="123" t="s">
        <v>167</v>
      </c>
      <c r="H13" s="124" t="s">
        <v>168</v>
      </c>
    </row>
    <row r="14" spans="1:8">
      <c r="A14" s="641" t="s">
        <v>95</v>
      </c>
      <c r="B14" s="125"/>
      <c r="C14" s="125"/>
      <c r="D14" s="125"/>
      <c r="E14" s="125"/>
    </row>
    <row r="15" spans="1:8">
      <c r="A15" s="126"/>
      <c r="B15" s="127"/>
      <c r="C15" s="127"/>
      <c r="D15" s="127"/>
    </row>
    <row r="23" spans="1:4" ht="15">
      <c r="D23" s="879"/>
    </row>
    <row r="24" spans="1:4" ht="15">
      <c r="D24" s="879"/>
    </row>
    <row r="25" spans="1:4" ht="15">
      <c r="A25" s="880"/>
      <c r="D25" s="879"/>
    </row>
    <row r="26" spans="1:4" ht="15">
      <c r="A26" s="880"/>
      <c r="D26" s="879"/>
    </row>
    <row r="27" spans="1:4" ht="15">
      <c r="A27" s="880"/>
      <c r="D27" s="879"/>
    </row>
    <row r="28" spans="1:4" ht="15">
      <c r="A28" s="880"/>
      <c r="D28" s="879"/>
    </row>
    <row r="29" spans="1:4" ht="15">
      <c r="A29" s="880"/>
      <c r="D29" s="879"/>
    </row>
    <row r="30" spans="1:4" ht="15">
      <c r="A30" s="880"/>
      <c r="D30" s="879"/>
    </row>
    <row r="31" spans="1:4" ht="15">
      <c r="A31" s="880"/>
      <c r="D31" s="879"/>
    </row>
    <row r="32" spans="1:4" ht="15">
      <c r="A32" s="880"/>
      <c r="D32" s="879"/>
    </row>
    <row r="33" spans="1:13" ht="15">
      <c r="A33" s="880"/>
      <c r="D33" s="879"/>
    </row>
    <row r="34" spans="1:13" ht="15">
      <c r="A34" s="880"/>
      <c r="D34" s="879"/>
    </row>
    <row r="35" spans="1:13" ht="15">
      <c r="A35" s="880"/>
      <c r="D35" s="879"/>
      <c r="M35" s="110" t="s">
        <v>123</v>
      </c>
    </row>
    <row r="36" spans="1:13" ht="15">
      <c r="A36" s="880"/>
      <c r="D36" s="879"/>
    </row>
    <row r="37" spans="1:13" ht="15">
      <c r="A37" s="880"/>
      <c r="D37" s="879"/>
    </row>
    <row r="38" spans="1:13" ht="15">
      <c r="A38" s="880"/>
      <c r="D38" s="879"/>
    </row>
    <row r="39" spans="1:13" ht="15">
      <c r="A39" s="880"/>
      <c r="D39" s="879"/>
    </row>
    <row r="40" spans="1:13" ht="15">
      <c r="A40" s="880"/>
      <c r="D40" s="879"/>
    </row>
    <row r="41" spans="1:13" ht="15">
      <c r="A41" s="880"/>
      <c r="D41" s="879"/>
    </row>
    <row r="42" spans="1:13" ht="15">
      <c r="A42" s="880"/>
      <c r="D42" s="879"/>
    </row>
    <row r="43" spans="1:13" ht="15">
      <c r="A43" s="880"/>
      <c r="D43" s="879"/>
    </row>
    <row r="44" spans="1:13" ht="15">
      <c r="A44" s="880"/>
      <c r="D44" s="879"/>
    </row>
    <row r="45" spans="1:13" ht="15">
      <c r="D45" s="879"/>
    </row>
    <row r="46" spans="1:13" ht="15">
      <c r="A46" s="880"/>
      <c r="D46" s="879"/>
    </row>
    <row r="47" spans="1:13" ht="15">
      <c r="A47" s="880"/>
      <c r="D47" s="879"/>
    </row>
    <row r="48" spans="1:13" ht="15">
      <c r="A48" s="880"/>
      <c r="D48" s="879"/>
    </row>
    <row r="49" spans="1:4" ht="15">
      <c r="A49" s="880"/>
      <c r="D49" s="879"/>
    </row>
    <row r="50" spans="1:4" ht="15">
      <c r="A50" s="880"/>
      <c r="D50" s="879"/>
    </row>
    <row r="51" spans="1:4" ht="15">
      <c r="A51" s="880"/>
      <c r="D51" s="879"/>
    </row>
    <row r="52" spans="1:4" ht="15">
      <c r="A52" s="880"/>
      <c r="D52" s="879"/>
    </row>
    <row r="53" spans="1:4" ht="15">
      <c r="A53" s="880"/>
      <c r="D53" s="879"/>
    </row>
    <row r="54" spans="1:4" ht="15">
      <c r="A54" s="880"/>
    </row>
    <row r="55" spans="1:4" ht="15">
      <c r="A55" s="88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74" t="s">
        <v>426</v>
      </c>
      <c r="B1" s="1374"/>
      <c r="C1" s="1374"/>
      <c r="D1" s="1374"/>
      <c r="E1" s="1374"/>
      <c r="F1" s="1374"/>
      <c r="G1" s="625"/>
      <c r="H1" s="625"/>
    </row>
    <row r="2" spans="1:8" ht="13.5" customHeight="1" thickBot="1"/>
    <row r="3" spans="1:8" ht="27" customHeight="1">
      <c r="A3" s="1370" t="s">
        <v>73</v>
      </c>
      <c r="B3" s="1370" t="s">
        <v>118</v>
      </c>
      <c r="C3" s="1375" t="s">
        <v>82</v>
      </c>
      <c r="D3" s="1376"/>
      <c r="E3" s="1377"/>
      <c r="F3" s="1372" t="s">
        <v>119</v>
      </c>
      <c r="G3" s="1373"/>
      <c r="H3" s="106"/>
    </row>
    <row r="4" spans="1:8" ht="32.25" customHeight="1" thickBot="1">
      <c r="A4" s="1371"/>
      <c r="B4" s="1371"/>
      <c r="C4" s="1141">
        <v>44031</v>
      </c>
      <c r="D4" s="1142">
        <v>44024</v>
      </c>
      <c r="E4" s="1143">
        <v>43667</v>
      </c>
      <c r="F4" s="867" t="s">
        <v>344</v>
      </c>
      <c r="G4" s="868" t="s">
        <v>120</v>
      </c>
      <c r="H4" s="106"/>
    </row>
    <row r="5" spans="1:8" ht="29.25" customHeight="1">
      <c r="A5" s="915" t="s">
        <v>124</v>
      </c>
      <c r="B5" s="1027" t="s">
        <v>324</v>
      </c>
      <c r="C5" s="869">
        <v>507.89</v>
      </c>
      <c r="D5" s="1097">
        <v>516.05999999999995</v>
      </c>
      <c r="E5" s="1078">
        <v>503.25</v>
      </c>
      <c r="F5" s="1217">
        <v>-1.583149246211673</v>
      </c>
      <c r="G5" s="1218">
        <v>0.92200695479383721</v>
      </c>
      <c r="H5" s="106"/>
    </row>
    <row r="6" spans="1:8" ht="28.5" customHeight="1" thickBot="1">
      <c r="A6" s="916" t="s">
        <v>125</v>
      </c>
      <c r="B6" s="1026" t="s">
        <v>324</v>
      </c>
      <c r="C6" s="1079">
        <v>611.39</v>
      </c>
      <c r="D6" s="1098">
        <v>762.97</v>
      </c>
      <c r="E6" s="1080">
        <v>756.36</v>
      </c>
      <c r="F6" s="1219">
        <v>-19.867098313170903</v>
      </c>
      <c r="G6" s="1220">
        <v>-19.166798878840765</v>
      </c>
      <c r="H6" s="106"/>
    </row>
    <row r="7" spans="1:8" ht="32.25" customHeight="1" thickBot="1">
      <c r="A7" s="917" t="s">
        <v>121</v>
      </c>
      <c r="B7" s="1028" t="s">
        <v>122</v>
      </c>
      <c r="C7" s="1079" t="s">
        <v>100</v>
      </c>
      <c r="D7" s="1137" t="s">
        <v>100</v>
      </c>
      <c r="E7" s="1138" t="s">
        <v>100</v>
      </c>
      <c r="F7" s="1139" t="s">
        <v>100</v>
      </c>
      <c r="G7" s="1140" t="s">
        <v>100</v>
      </c>
      <c r="H7" s="106"/>
    </row>
    <row r="8" spans="1:8" s="106" customFormat="1" ht="15.75">
      <c r="A8" s="907" t="s">
        <v>438</v>
      </c>
      <c r="B8" s="908"/>
      <c r="D8" s="883"/>
      <c r="E8" s="884"/>
      <c r="F8" s="885"/>
      <c r="G8" s="885"/>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81" t="s">
        <v>89</v>
      </c>
      <c r="C1" s="1381"/>
      <c r="D1" s="1381"/>
      <c r="E1" s="1381"/>
      <c r="F1" s="8"/>
      <c r="G1" s="7"/>
    </row>
    <row r="2" spans="2:17" ht="20.25" thickBot="1">
      <c r="B2" s="838"/>
      <c r="C2" s="7"/>
      <c r="D2" s="7"/>
      <c r="E2" s="7"/>
      <c r="F2" s="7"/>
      <c r="H2" s="61"/>
      <c r="I2" s="61"/>
      <c r="J2" s="61"/>
      <c r="K2" s="61"/>
      <c r="L2" s="61"/>
      <c r="M2" s="61"/>
      <c r="N2" s="61"/>
      <c r="O2" s="61"/>
      <c r="P2" s="61"/>
      <c r="Q2" s="61"/>
    </row>
    <row r="3" spans="2:17" ht="25.5" customHeight="1">
      <c r="B3" s="1185"/>
      <c r="C3" s="1067" t="s">
        <v>315</v>
      </c>
      <c r="D3" s="1068"/>
      <c r="E3" s="1069" t="s">
        <v>69</v>
      </c>
      <c r="F3" s="1379"/>
    </row>
    <row r="4" spans="2:17" ht="34.5" customHeight="1" thickBot="1">
      <c r="B4" s="1184" t="s">
        <v>43</v>
      </c>
      <c r="C4" s="1164">
        <v>44029</v>
      </c>
      <c r="D4" s="1164">
        <v>44022</v>
      </c>
      <c r="E4" s="1070" t="s">
        <v>311</v>
      </c>
      <c r="F4" s="1380"/>
      <c r="G4" s="637" t="s">
        <v>42</v>
      </c>
      <c r="H4" s="105"/>
      <c r="I4" s="105"/>
      <c r="J4" s="105"/>
      <c r="K4" s="105"/>
      <c r="L4" s="105"/>
      <c r="M4" s="105"/>
      <c r="N4" s="105"/>
      <c r="O4" s="105"/>
      <c r="P4" s="105"/>
      <c r="Q4" s="105"/>
    </row>
    <row r="5" spans="2:17" ht="29.25" customHeight="1">
      <c r="B5" s="1264" t="s">
        <v>316</v>
      </c>
      <c r="C5" s="1071"/>
      <c r="D5" s="1071"/>
      <c r="E5" s="1072"/>
      <c r="F5" s="10"/>
      <c r="G5" s="1378" t="s">
        <v>343</v>
      </c>
      <c r="H5" s="1378"/>
      <c r="I5" s="1378"/>
      <c r="J5" s="1378"/>
      <c r="K5" s="1378"/>
      <c r="L5" s="1378"/>
      <c r="M5" s="1378"/>
      <c r="N5" s="1378"/>
      <c r="O5" s="1378"/>
      <c r="P5" s="1378"/>
      <c r="Q5" s="1378"/>
    </row>
    <row r="6" spans="2:17" ht="18" customHeight="1">
      <c r="B6" s="619" t="s">
        <v>44</v>
      </c>
      <c r="C6" s="1073">
        <v>11.75</v>
      </c>
      <c r="D6" s="1073" t="s">
        <v>100</v>
      </c>
      <c r="E6" s="1022" t="s">
        <v>100</v>
      </c>
      <c r="F6" s="10"/>
      <c r="G6" s="1378"/>
      <c r="H6" s="1378"/>
      <c r="I6" s="1378"/>
      <c r="J6" s="1378"/>
      <c r="K6" s="1378"/>
      <c r="L6" s="1378"/>
      <c r="M6" s="1378"/>
      <c r="N6" s="1378"/>
      <c r="O6" s="1378"/>
      <c r="P6" s="1378"/>
      <c r="Q6" s="1378"/>
    </row>
    <row r="7" spans="2:17" ht="15.75">
      <c r="B7" s="619" t="s">
        <v>45</v>
      </c>
      <c r="C7" s="620">
        <v>12.5</v>
      </c>
      <c r="D7" s="620" t="s">
        <v>100</v>
      </c>
      <c r="E7" s="865" t="s">
        <v>100</v>
      </c>
      <c r="F7" s="16"/>
      <c r="G7" s="15"/>
      <c r="H7" s="15"/>
      <c r="I7" s="6"/>
      <c r="J7" s="9"/>
      <c r="K7" s="9"/>
      <c r="L7" s="9"/>
      <c r="M7" s="9"/>
      <c r="N7" s="9"/>
    </row>
    <row r="8" spans="2:17" ht="15.75">
      <c r="B8" s="638" t="s">
        <v>46</v>
      </c>
      <c r="C8" s="626">
        <v>12</v>
      </c>
      <c r="D8" s="626" t="s">
        <v>254</v>
      </c>
      <c r="E8" s="954" t="s">
        <v>100</v>
      </c>
      <c r="F8" s="10"/>
      <c r="G8" s="17"/>
      <c r="H8" s="17"/>
      <c r="I8" s="18"/>
      <c r="J8" s="9"/>
      <c r="K8" s="9"/>
      <c r="L8" s="9"/>
      <c r="M8" s="9"/>
      <c r="N8" s="9"/>
    </row>
    <row r="9" spans="2:17" ht="15.75">
      <c r="B9" s="639" t="s">
        <v>256</v>
      </c>
      <c r="C9" s="627">
        <v>90</v>
      </c>
      <c r="D9" s="627" t="s">
        <v>100</v>
      </c>
      <c r="E9" s="866" t="s">
        <v>100</v>
      </c>
      <c r="F9" s="10"/>
      <c r="G9" s="19"/>
      <c r="H9" s="19"/>
      <c r="I9" s="20"/>
      <c r="J9" s="13"/>
      <c r="K9" s="12"/>
      <c r="L9" s="14"/>
    </row>
    <row r="10" spans="2:17" ht="15.75">
      <c r="B10" s="639" t="s">
        <v>257</v>
      </c>
      <c r="C10" s="627">
        <v>70</v>
      </c>
      <c r="D10" s="627" t="s">
        <v>100</v>
      </c>
      <c r="E10" s="866" t="s">
        <v>100</v>
      </c>
      <c r="F10" s="16"/>
      <c r="G10" s="19"/>
      <c r="H10" s="19"/>
      <c r="I10" s="20"/>
      <c r="J10" s="21"/>
      <c r="K10" s="11"/>
      <c r="L10" s="22"/>
    </row>
    <row r="11" spans="2:17" ht="15.75">
      <c r="B11" s="639" t="s">
        <v>351</v>
      </c>
      <c r="C11" s="1074">
        <v>3</v>
      </c>
      <c r="D11" s="1074" t="s">
        <v>100</v>
      </c>
      <c r="E11" s="866" t="s">
        <v>100</v>
      </c>
      <c r="F11" s="10"/>
      <c r="G11" s="23"/>
      <c r="H11" s="23"/>
      <c r="I11" s="20"/>
      <c r="J11" s="13"/>
      <c r="K11" s="12"/>
      <c r="L11" s="14"/>
    </row>
    <row r="12" spans="2:17" ht="22.5" customHeight="1">
      <c r="B12" s="1265" t="s">
        <v>317</v>
      </c>
      <c r="C12" s="620"/>
      <c r="D12" s="620"/>
      <c r="E12" s="865"/>
      <c r="F12" s="10"/>
      <c r="G12" s="23"/>
      <c r="H12" s="23"/>
      <c r="I12" s="24"/>
      <c r="J12" s="13"/>
      <c r="K12" s="12"/>
      <c r="L12" s="14"/>
    </row>
    <row r="13" spans="2:17" ht="15.75">
      <c r="B13" s="619" t="s">
        <v>44</v>
      </c>
      <c r="C13" s="1075" t="s">
        <v>100</v>
      </c>
      <c r="D13" s="1075" t="s">
        <v>100</v>
      </c>
      <c r="E13" s="1022" t="s">
        <v>100</v>
      </c>
      <c r="F13" s="16"/>
      <c r="G13" s="23"/>
      <c r="H13" s="23"/>
      <c r="I13" s="20"/>
      <c r="J13" s="21"/>
      <c r="K13" s="11"/>
      <c r="L13" s="22"/>
    </row>
    <row r="14" spans="2:17" ht="15.75">
      <c r="B14" s="619" t="s">
        <v>45</v>
      </c>
      <c r="C14" s="1075" t="s">
        <v>100</v>
      </c>
      <c r="D14" s="1075" t="s">
        <v>100</v>
      </c>
      <c r="E14" s="1022" t="s">
        <v>100</v>
      </c>
      <c r="F14" s="16"/>
      <c r="G14" s="23"/>
      <c r="H14" s="23"/>
      <c r="I14" s="20"/>
      <c r="J14" s="21"/>
      <c r="K14" s="11"/>
      <c r="L14" s="22"/>
    </row>
    <row r="15" spans="2:17" ht="15.75">
      <c r="B15" s="638" t="s">
        <v>46</v>
      </c>
      <c r="C15" s="626" t="s">
        <v>254</v>
      </c>
      <c r="D15" s="626" t="s">
        <v>254</v>
      </c>
      <c r="E15" s="954" t="s">
        <v>100</v>
      </c>
      <c r="F15" s="16"/>
      <c r="G15" s="25"/>
      <c r="H15" s="25"/>
      <c r="I15" s="26"/>
      <c r="J15" s="21"/>
      <c r="K15" s="11"/>
      <c r="L15" s="22"/>
    </row>
    <row r="16" spans="2:17" ht="15.75">
      <c r="B16" s="639" t="s">
        <v>256</v>
      </c>
      <c r="C16" s="627" t="s">
        <v>100</v>
      </c>
      <c r="D16" s="627" t="s">
        <v>100</v>
      </c>
      <c r="E16" s="1023" t="s">
        <v>100</v>
      </c>
      <c r="F16" s="16"/>
      <c r="G16" s="19"/>
      <c r="H16" s="19"/>
      <c r="I16" s="20"/>
      <c r="J16" s="21"/>
      <c r="K16" s="11"/>
      <c r="L16" s="22"/>
    </row>
    <row r="17" spans="2:15" ht="15.75">
      <c r="B17" s="639" t="s">
        <v>257</v>
      </c>
      <c r="C17" s="627" t="s">
        <v>100</v>
      </c>
      <c r="D17" s="627" t="s">
        <v>100</v>
      </c>
      <c r="E17" s="1023" t="s">
        <v>100</v>
      </c>
      <c r="F17" s="16"/>
      <c r="G17" s="19"/>
      <c r="H17" s="19"/>
      <c r="I17" s="20"/>
      <c r="J17" s="21"/>
      <c r="K17" s="11"/>
      <c r="L17" s="22"/>
    </row>
    <row r="18" spans="2:15" ht="15.75">
      <c r="B18" s="639" t="s">
        <v>351</v>
      </c>
      <c r="C18" s="1074" t="s">
        <v>100</v>
      </c>
      <c r="D18" s="1074" t="s">
        <v>100</v>
      </c>
      <c r="E18" s="1023" t="s">
        <v>100</v>
      </c>
      <c r="F18" s="16"/>
      <c r="G18" s="23"/>
      <c r="H18" s="23"/>
      <c r="I18" s="20"/>
      <c r="J18" s="21"/>
      <c r="K18" s="11"/>
      <c r="L18" s="22"/>
    </row>
    <row r="19" spans="2:15" ht="20.25" customHeight="1">
      <c r="B19" s="1265" t="s">
        <v>318</v>
      </c>
      <c r="C19" s="620"/>
      <c r="D19" s="620"/>
      <c r="E19" s="865"/>
      <c r="F19" s="16"/>
      <c r="G19" s="23"/>
      <c r="H19" s="23"/>
      <c r="I19" s="24"/>
      <c r="J19" s="21"/>
      <c r="K19" s="11"/>
      <c r="L19" s="22"/>
      <c r="O19" t="s">
        <v>123</v>
      </c>
    </row>
    <row r="20" spans="2:15" ht="15.75">
      <c r="B20" s="619" t="s">
        <v>44</v>
      </c>
      <c r="C20" s="1075" t="s">
        <v>100</v>
      </c>
      <c r="D20" s="1075" t="s">
        <v>100</v>
      </c>
      <c r="E20" s="1022" t="s">
        <v>100</v>
      </c>
      <c r="F20" s="16"/>
      <c r="G20" s="23"/>
      <c r="H20" s="23"/>
      <c r="I20" s="20"/>
      <c r="J20" s="21"/>
      <c r="K20" s="11"/>
      <c r="L20" s="22"/>
    </row>
    <row r="21" spans="2:15" ht="15.75">
      <c r="B21" s="619" t="s">
        <v>45</v>
      </c>
      <c r="C21" s="1075" t="s">
        <v>100</v>
      </c>
      <c r="D21" s="1075" t="s">
        <v>100</v>
      </c>
      <c r="E21" s="1022" t="s">
        <v>100</v>
      </c>
      <c r="F21" s="16"/>
      <c r="G21" s="23"/>
      <c r="H21" s="23"/>
      <c r="I21" s="20"/>
      <c r="J21" s="21"/>
      <c r="K21" s="11"/>
      <c r="L21" s="22"/>
    </row>
    <row r="22" spans="2:15" ht="15.75">
      <c r="B22" s="638" t="s">
        <v>46</v>
      </c>
      <c r="C22" s="626" t="s">
        <v>254</v>
      </c>
      <c r="D22" s="626" t="s">
        <v>254</v>
      </c>
      <c r="E22" s="954" t="s">
        <v>100</v>
      </c>
      <c r="F22" s="16"/>
      <c r="G22" s="25"/>
      <c r="H22" s="25"/>
      <c r="I22" s="26"/>
      <c r="J22" s="21"/>
      <c r="K22" s="11"/>
      <c r="L22" s="22"/>
      <c r="O22" s="58"/>
    </row>
    <row r="23" spans="2:15" ht="15.75">
      <c r="B23" s="639" t="s">
        <v>256</v>
      </c>
      <c r="C23" s="627" t="s">
        <v>100</v>
      </c>
      <c r="D23" s="627" t="s">
        <v>100</v>
      </c>
      <c r="E23" s="1023" t="s">
        <v>100</v>
      </c>
      <c r="F23" s="16"/>
      <c r="G23" s="19"/>
      <c r="H23" s="19"/>
      <c r="I23" s="20"/>
      <c r="J23" s="21"/>
      <c r="K23" s="11"/>
      <c r="L23" s="22"/>
    </row>
    <row r="24" spans="2:15" ht="15.75">
      <c r="B24" s="639" t="s">
        <v>257</v>
      </c>
      <c r="C24" s="627" t="s">
        <v>100</v>
      </c>
      <c r="D24" s="627" t="s">
        <v>100</v>
      </c>
      <c r="E24" s="1023" t="s">
        <v>100</v>
      </c>
      <c r="F24" s="16"/>
      <c r="G24" s="19"/>
      <c r="H24" s="19"/>
      <c r="I24" s="20"/>
      <c r="J24" s="21"/>
      <c r="K24" s="11"/>
      <c r="L24" s="22"/>
    </row>
    <row r="25" spans="2:15" ht="16.5" thickBot="1">
      <c r="B25" s="640" t="s">
        <v>351</v>
      </c>
      <c r="C25" s="636" t="s">
        <v>100</v>
      </c>
      <c r="D25" s="636" t="s">
        <v>100</v>
      </c>
      <c r="E25" s="1024"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I-V_2020</vt:lpstr>
      <vt:lpstr>Eksport I-V_2020</vt:lpstr>
      <vt:lpstr>Import_I-V_2020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2020-07-23T11:45:47Z</dcterms:modified>
</cp:coreProperties>
</file>