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V_2024" sheetId="82" r:id="rId15"/>
    <sheet name="Eksport_I-VI_2024" sheetId="81" r:id="rId16"/>
    <sheet name="Import_I-V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'Eksport_I-VI_2024'!$A$6:$D$24</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'Import_I-V_2024'!$K$7:$N$33</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82" l="1"/>
  <c r="C26" i="82"/>
  <c r="D26" i="82" s="1"/>
  <c r="B26" i="82"/>
  <c r="F26" i="82" s="1"/>
  <c r="F25" i="82"/>
  <c r="D25" i="82"/>
  <c r="F24" i="82"/>
  <c r="D24" i="82"/>
  <c r="F23" i="82"/>
  <c r="D23" i="82"/>
  <c r="H22" i="82"/>
  <c r="F22" i="82"/>
  <c r="D22" i="82"/>
  <c r="F21" i="82"/>
  <c r="D21" i="82"/>
  <c r="E13" i="82"/>
  <c r="C13" i="82"/>
  <c r="D13" i="82" s="1"/>
  <c r="B13" i="82"/>
  <c r="F13" i="82" s="1"/>
  <c r="F12" i="82"/>
  <c r="D12" i="82"/>
  <c r="F11" i="82"/>
  <c r="D11" i="82"/>
  <c r="F10" i="82"/>
  <c r="D10" i="82"/>
  <c r="H9" i="82"/>
  <c r="F9" i="82"/>
  <c r="D9" i="82"/>
  <c r="F8" i="82"/>
  <c r="D8"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<sst xmlns="http://schemas.openxmlformats.org/spreadsheetml/2006/main" count="4768" uniqueCount="541">
  <si>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</si>
  <si>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</si>
  <si>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</si>
  <si>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</si>
  <si>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</si>
  <si>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</si>
  <si>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</si>
  <si>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</si>
  <si>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</si>
  <si>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</si>
  <si>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</si>
  <si>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</si>
  <si>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</si>
  <si>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</si>
  <si>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</si>
  <si>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</si>
  <si>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</si>
  <si>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</si>
  <si>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</si>
  <si>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</si>
  <si>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</si>
  <si>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</si>
  <si>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</si>
  <si>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</si>
  <si>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</si>
  <si>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</si>
  <si>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</si>
  <si>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</si>
  <si>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</si>
  <si>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</si>
  <si>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</si>
  <si>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</si>
  <si>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</si>
  <si>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</si>
  <si>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</si>
  <si>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</si>
  <si>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</si>
  <si>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</si>
  <si>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</si>
  <si>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</si>
  <si>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</si>
  <si>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</si>
  <si>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</si>
  <si>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</si>
  <si>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</si>
  <si>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</si>
  <si>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</si>
  <si>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</si>
  <si>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</si>
  <si>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</si>
  <si>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</si>
  <si>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</si>
  <si>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</si>
  <si>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</si>
  <si>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</si>
  <si>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</si>
  <si>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</si>
  <si>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</si>
  <si>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</si>
  <si>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</si>
  <si>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</si>
  <si>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</si>
  <si>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</si>
  <si>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</si>
  <si>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</si>
  <si>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</si>
  <si>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</si>
  <si>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</si>
  <si>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</si>
  <si>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</si>
  <si>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</si>
  <si>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</si>
  <si>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</si>
  <si>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</si>
  <si>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</si>
  <si>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</si>
  <si>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</si>
  <si>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</si>
  <si>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</si>
  <si>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</si>
  <si>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</si>
  <si>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</si>
  <si>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</si>
  <si>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</si>
  <si>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</si>
  <si>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</si>
  <si>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</si>
  <si>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</si>
  <si>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</si>
  <si>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</si>
  <si>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</si>
  <si>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</si>
  <si>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</si>
  <si>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</si>
  <si>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</si>
  <si>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</si>
  <si>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</si>
  <si>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</si>
  <si>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</si>
  <si>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</si>
  <si>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</si>
  <si>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</si>
  <si>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</si>
  <si>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</si>
  <si>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</si>
  <si>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</si>
  <si>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</si>
  <si>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</si>
  <si>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</si>
  <si>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</si>
  <si>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</si>
  <si>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</si>
  <si>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</si>
  <si>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</si>
  <si>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</si>
  <si>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</si>
  <si>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</si>
  <si>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</si>
  <si>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</si>
  <si>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</si>
  <si>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</si>
  <si>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</si>
  <si>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</si>
  <si>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</si>
  <si>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</si>
  <si>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</si>
  <si>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</si>
  <si>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</si>
  <si>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</si>
  <si>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</si>
  <si>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</si>
  <si>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</si>
  <si>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</si>
  <si>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</si>
  <si>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</si>
  <si>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</si>
  <si>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</si>
  <si>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</si>
  <si>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</si>
  <si>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</si>
  <si>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</si>
  <si>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</si>
  <si>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</si>
  <si>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</si>
  <si>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</si>
  <si>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</si>
  <si>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</si>
  <si>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</si>
  <si>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</si>
  <si>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</si>
  <si>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</si>
  <si>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</si>
  <si>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</si>
  <si>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</si>
  <si>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</si>
  <si>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</si>
  <si>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</si>
  <si>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</si>
  <si>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</si>
  <si>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</si>
  <si>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</si>
  <si>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</si>
  <si>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</si>
  <si>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</si>
  <si>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</si>
  <si>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</si>
  <si>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</si>
  <si>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</si>
  <si>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</si>
  <si>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</si>
  <si>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</si>
  <si>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</si>
  <si>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</si>
  <si>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</si>
  <si>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</si>
  <si>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</si>
  <si>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</si>
  <si>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</si>
  <si>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</si>
  <si>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</si>
  <si>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</si>
  <si>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</si>
  <si>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</si>
  <si>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</si>
  <si>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</si>
  <si>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</si>
  <si>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</si>
  <si>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</si>
  <si>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</si>
  <si>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</si>
  <si>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</si>
  <si>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</si>
  <si>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</si>
  <si>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</si>
  <si>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</si>
  <si>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</si>
  <si>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</si>
  <si>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</si>
  <si>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</si>
  <si>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</si>
  <si>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</si>
  <si>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</si>
  <si>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</si>
  <si>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</si>
  <si>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</si>
  <si>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</si>
  <si>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</si>
  <si>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</si>
  <si>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</si>
  <si>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</si>
  <si>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</si>
  <si>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</si>
  <si>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</si>
  <si>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</si>
  <si>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</si>
  <si>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</si>
  <si>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</si>
  <si>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</si>
  <si>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</si>
  <si>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</si>
  <si>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</si>
  <si>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</si>
  <si>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</si>
  <si>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</si>
  <si>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</si>
  <si>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</si>
  <si>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</si>
  <si>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</si>
  <si>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</si>
  <si>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</si>
  <si>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</si>
  <si>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</si>
  <si>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</si>
  <si>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</si>
  <si>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</si>
  <si>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</si>
  <si>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</si>
  <si>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</si>
  <si>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</si>
  <si>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</si>
  <si>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</si>
  <si>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</si>
  <si>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</si>
  <si>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</si>
  <si>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</si>
  <si>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</si>
  <si>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</si>
  <si>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</si>
  <si>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</si>
  <si>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</si>
  <si>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</si>
  <si>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</si>
  <si>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</si>
  <si>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</si>
  <si>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</si>
  <si>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</si>
  <si>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</si>
  <si>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</si>
  <si>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</si>
  <si>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</si>
  <si>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</si>
  <si>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</si>
  <si>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</si>
  <si>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</si>
  <si>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</si>
  <si>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</si>
  <si>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</si>
  <si>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</si>
  <si>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</si>
  <si>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</si>
  <si>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</si>
  <si>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</si>
  <si>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</si>
  <si>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</si>
  <si>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</si>
  <si>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</si>
  <si>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</si>
  <si>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</si>
  <si>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</si>
  <si>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</si>
  <si>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</si>
  <si>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</si>
  <si>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</si>
  <si>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</si>
  <si>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</si>
  <si>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</si>
  <si>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</si>
  <si>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</si>
  <si>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</si>
  <si>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</si>
  <si>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</si>
  <si>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</si>
  <si>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</si>
  <si>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</si>
  <si>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</si>
  <si>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</si>
  <si>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</si>
  <si>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</si>
  <si>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</si>
  <si>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</si>
  <si>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</si>
  <si>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</si>
  <si>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</si>
  <si>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</si>
  <si>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</si>
  <si>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</si>
  <si>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</si>
  <si>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</si>
  <si>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</si>
  <si>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</si>
  <si>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</si>
  <si>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</si>
  <si>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</si>
  <si>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</si>
  <si>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</si>
  <si>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</si>
  <si>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</si>
  <si>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</si>
  <si>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</si>
  <si>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</si>
  <si>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</si>
  <si>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</si>
  <si>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</si>
  <si>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</si>
  <si>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</si>
  <si>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</si>
  <si>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</si>
  <si>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</si>
  <si>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</si>
  <si>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</si>
  <si>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</si>
  <si>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</si>
  <si>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</si>
  <si>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</si>
  <si>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</si>
  <si>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</si>
  <si>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</si>
  <si>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</si>
  <si>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</si>
  <si>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</si>
  <si>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</si>
  <si>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</si>
  <si>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</si>
  <si>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</si>
  <si>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</si>
  <si>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</si>
  <si>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</si>
  <si>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</si>
  <si>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</si>
  <si>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</si>
  <si>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</si>
  <si>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</si>
  <si>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</si>
  <si>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</si>
  <si>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</si>
  <si>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</si>
  <si>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</si>
  <si>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</si>
  <si>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</si>
  <si>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</si>
  <si>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</si>
  <si>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</si>
  <si>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</si>
  <si>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</si>
  <si>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</si>
  <si>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</si>
  <si>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</si>
  <si>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</si>
  <si>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</si>
  <si>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</si>
  <si>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</si>
  <si>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</si>
  <si>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</si>
  <si>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</si>
  <si>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</si>
  <si>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</si>
  <si>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</si>
  <si>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</si>
  <si>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</si>
  <si>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</si>
  <si>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</si>
  <si>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</si>
  <si>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</si>
  <si>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</si>
  <si>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</si>
  <si>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</si>
  <si>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</si>
  <si>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</si>
  <si>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</si>
  <si>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</si>
  <si>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</si>
  <si>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</si>
  <si>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</si>
  <si>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</si>
  <si>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</si>
  <si>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</si>
  <si>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</si>
  <si>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</si>
  <si>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</si>
  <si>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</si>
  <si>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</si>
  <si>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</si>
  <si>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</si>
  <si>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</si>
  <si>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</si>
  <si>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</si>
  <si>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</si>
  <si>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</si>
  <si>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</si>
  <si>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</si>
  <si>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</si>
  <si>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</si>
  <si>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</si>
  <si>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</si>
  <si>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</si>
  <si>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</si>
  <si>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</si>
  <si>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</si>
  <si>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</si>
  <si>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</si>
  <si>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</si>
  <si>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</si>
  <si>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</si>
  <si>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</si>
  <si>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</si>
  <si>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</si>
  <si>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</si>
  <si>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</si>
  <si>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</si>
  <si>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</si>
  <si>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</si>
  <si>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</si>
  <si>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</si>
  <si>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</si>
  <si>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</si>
  <si>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</si>
  <si>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</si>
  <si>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</si>
  <si>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</si>
  <si>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</si>
  <si>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</si>
  <si>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</si>
  <si>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</si>
  <si>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</si>
  <si>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</si>
  <si>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</si>
  <si>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</si>
  <si>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</si>
  <si>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</si>
  <si>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</si>
  <si>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</si>
  <si>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</si>
  <si>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</si>
  <si>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</si>
  <si>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</si>
  <si>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</si>
  <si>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</si>
  <si>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</si>
  <si>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</si>
  <si>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</si>
  <si>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</si>
  <si>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</si>
  <si>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</si>
  <si>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</si>
  <si>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</si>
  <si>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</si>
  <si>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</si>
  <si>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</si>
  <si>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</si>
  <si>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</si>
  <si>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</si>
  <si>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</si>
  <si>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</si>
  <si>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</si>
  <si>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</si>
  <si>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</si>
  <si>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</si>
  <si>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</si>
  <si>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</si>
  <si>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</si>
  <si>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</si>
  <si>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</si>
  <si>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</si>
  <si>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</si>
  <si>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</si>
  <si>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</si>
  <si>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</si>
  <si>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</si>
  <si>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</si>
  <si>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</si>
  <si>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</si>
  <si>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</si>
  <si>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</si>
  <si>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</si>
  <si>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</si>
  <si>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</si>
  <si>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</si>
  <si>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</si>
  <si>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</si>
  <si>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</si>
  <si>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</si>
  <si>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</si>
  <si>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</si>
  <si>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</si>
  <si>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</si>
  <si>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</si>
  <si>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</si>
  <si>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</si>
  <si>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</si>
  <si>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t>
  </si>
  <si>
    <t>Uboje przemysłowe 2024</t>
  </si>
  <si>
    <t>* - z uwagi na ustawowy wymóg nieidentyfikowalności danych, ceny nie podano</t>
  </si>
  <si>
    <t>* - niewystarczająca liczba danych do prezentacji.</t>
  </si>
  <si>
    <t>Algieria</t>
  </si>
  <si>
    <t>Mongolia</t>
  </si>
  <si>
    <t>OKRES: I-V 2024 r. (wstępne) - ważniejsze państwa</t>
  </si>
  <si>
    <t>I-V 2023 r.</t>
  </si>
  <si>
    <t>zm. w stos. do  I-V 2023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</si>
  <si>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I-V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</si>
  <si>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 2024 r. (dane wstępne)  </t>
    </r>
    <r>
      <rPr>
        <b/>
        <sz val="11"/>
        <rFont val="Calibri"/>
        <family val="2"/>
        <charset val="238"/>
        <scheme val="minor"/>
      </rPr>
      <t>w porównaniu do I-V 2023 r.  (</t>
    </r>
    <r>
      <rPr>
        <i/>
        <sz val="11"/>
        <rFont val="Calibri"/>
        <family val="2"/>
        <charset val="238"/>
        <scheme val="minor"/>
      </rPr>
      <t>wg wstępnych danych Min. Finansów</t>
    </r>
    <r>
      <rPr>
        <b/>
        <sz val="11"/>
        <rFont val="Calibri"/>
        <family val="2"/>
        <charset val="238"/>
        <scheme val="minor"/>
      </rPr>
      <t>).</t>
    </r>
  </si>
  <si>
    <t>I-V  2024 r. (wstępne)</t>
  </si>
  <si>
    <t>zm. w stos. do I-V 2023 r. (%)</t>
  </si>
  <si>
    <r>
      <t xml:space="preserve">Biuletyn „Rynek  wołowiny i cielęciny” ukazuje się w każdy </t>
    </r>
    <r>
      <rPr>
        <b/>
        <sz val="11"/>
        <rFont val="Calibri"/>
        <family val="2"/>
        <charset val="238"/>
        <scheme val="minor"/>
      </rPr>
      <t>czwartek.</t>
    </r>
  </si>
  <si>
    <r>
      <t xml:space="preserve">Tablica 6. Średnie ceny sprzedaży netto (bez VAT) elementów mięsa wołowego (kraj) wg makroregionów: </t>
    </r>
    <r>
      <rPr>
        <b/>
        <sz val="14"/>
        <color rgb="FF0000FF"/>
        <rFont val="Calibri"/>
        <family val="2"/>
        <charset val="238"/>
        <scheme val="minor"/>
      </rPr>
      <t>22-28.07.2024 r.</t>
    </r>
  </si>
  <si>
    <r>
      <t xml:space="preserve">Tablica 7. Średnie ceny sprzedaży netto (bez VAT) elementów mięsa wołowego (zagranica): </t>
    </r>
    <r>
      <rPr>
        <b/>
        <sz val="12"/>
        <color rgb="FF0000FF"/>
        <rFont val="Calibri"/>
        <family val="2"/>
        <charset val="238"/>
        <scheme val="minor"/>
      </rPr>
      <t>22-28.07.2024 r.</t>
    </r>
  </si>
  <si>
    <t>brak aktualizacji</t>
  </si>
  <si>
    <t>11.08.2024</t>
  </si>
  <si>
    <r>
      <t>Tablica 9. Średnie ceny zakupu mięsa wołowego płacone przez podmioty handlu detalicznego w okresie:</t>
    </r>
    <r>
      <rPr>
        <b/>
        <sz val="16"/>
        <color rgb="FF0000FF"/>
        <rFont val="Calibri"/>
        <family val="2"/>
        <charset val="238"/>
        <scheme val="minor"/>
      </rPr>
      <t xml:space="preserve"> 12.08-18.08.2024 r.</t>
    </r>
  </si>
  <si>
    <t>NR 33/2024</t>
  </si>
  <si>
    <t>22 sierpnia 2024r.</t>
  </si>
  <si>
    <t>12.08 - 18.08.2024 r.</t>
  </si>
  <si>
    <t>12.08.2024 - 18.08.2024</t>
  </si>
  <si>
    <t>18.08.2024</t>
  </si>
  <si>
    <r>
      <t>Tablica 5. Średnie ceny sprzedaży netto (bez VAT) ćwierci wołowych (zagranica):</t>
    </r>
    <r>
      <rPr>
        <b/>
        <sz val="12"/>
        <color rgb="FF0000FF"/>
        <rFont val="Calibri"/>
        <family val="2"/>
        <charset val="238"/>
        <scheme val="minor"/>
      </rPr>
      <t xml:space="preserve">  12.08 - 18.08.2024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</si>
  <si>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- 10 392 sztuk.</t>
    </r>
  </si>
  <si>
    <t>14.08.2024</t>
  </si>
  <si>
    <t>Prices not received : EL, MT,NL</t>
  </si>
  <si>
    <t>Week 32</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</si>
  <si>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-V 2024 r.</t>
    </r>
    <r>
      <rPr>
        <b/>
        <sz val="14"/>
        <color indexed="8"/>
        <rFont val="Calibri"/>
        <family val="2"/>
        <charset val="238"/>
        <scheme val="minor"/>
      </rPr>
      <t xml:space="preserve"> (dane wstępne)</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</si>
  <si>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 2024 r. (dane wstępne) </t>
    </r>
    <r>
      <rPr>
        <b/>
        <sz val="11"/>
        <rFont val="Calibri"/>
        <family val="2"/>
        <charset val="238"/>
        <scheme val="minor"/>
      </rPr>
      <t xml:space="preserve">w porównaniu do I-V 2023 r. </t>
    </r>
    <r>
      <rPr>
        <i/>
        <sz val="11"/>
        <rFont val="Calibri"/>
        <family val="2"/>
        <charset val="238"/>
        <scheme val="minor"/>
      </rPr>
      <t>(wg wstępnych danych Min. Finansów).</t>
    </r>
  </si>
  <si>
    <t>I-V 2024 r. (wstępne)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</si>
</sst>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0"/>
      <name val="Times New Roman CE"/>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3" fillId="0" borderId="0"/>
  </cellStyleXfs>
  <cellXfs count="1370">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8"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90" fillId="0" borderId="0" xfId="51" applyFont="1" applyAlignment="1">
      <alignment vertical="center"/>
    </xf>
    <xf numFmtId="0" fontId="191" fillId="0" borderId="0" xfId="0" applyFont="1"/>
    <xf numFmtId="0" fontId="191" fillId="0" borderId="0" xfId="51" applyFont="1"/>
    <xf numFmtId="0" fontId="194" fillId="0" borderId="0" xfId="0" applyFont="1" applyAlignment="1">
      <alignment horizontal="left"/>
    </xf>
    <xf numFmtId="0" fontId="192" fillId="0" borderId="0" xfId="0" applyFont="1"/>
    <xf numFmtId="0" fontId="196" fillId="0" borderId="0" xfId="0" applyFont="1"/>
    <xf numFmtId="0" fontId="193" fillId="0" borderId="0" xfId="0" applyFont="1"/>
    <xf numFmtId="0" fontId="189" fillId="0" borderId="0" xfId="0" applyFont="1"/>
    <xf numFmtId="0" fontId="197" fillId="0" borderId="0" xfId="0" applyFont="1"/>
    <xf numFmtId="0" fontId="156" fillId="0" borderId="0" xfId="0" applyFont="1"/>
    <xf numFmtId="0" fontId="185" fillId="0" borderId="0" xfId="0" applyFont="1"/>
    <xf numFmtId="0" fontId="199" fillId="0" borderId="0" xfId="0" applyFont="1"/>
    <xf numFmtId="0" fontId="198" fillId="0" borderId="0" xfId="188" applyFont="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8" fillId="0" borderId="0" xfId="188" applyFont="1"/>
    <xf numFmtId="0" fontId="208" fillId="0" borderId="0" xfId="188" applyFont="1" applyAlignment="1">
      <alignment horizontal="right"/>
    </xf>
    <xf numFmtId="0" fontId="210" fillId="0" borderId="0" xfId="188" applyFont="1"/>
    <xf numFmtId="2" fontId="165" fillId="0" borderId="0" xfId="188" applyNumberFormat="1" applyFont="1"/>
    <xf numFmtId="0" fontId="165" fillId="0" borderId="0" xfId="188" applyFont="1" applyAlignment="1">
      <alignment horizontal="right"/>
    </xf>
    <xf numFmtId="0" fontId="206" fillId="0" borderId="0" xfId="188" applyFont="1" applyAlignment="1">
      <alignment vertical="center"/>
    </xf>
    <xf numFmtId="2" fontId="165" fillId="0" borderId="0" xfId="188" applyNumberFormat="1" applyFont="1" applyAlignment="1">
      <alignment horizontal="center"/>
    </xf>
    <xf numFmtId="0" fontId="211" fillId="0" borderId="0" xfId="188" applyFont="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7"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Alignment="1">
      <alignment vertical="center" wrapText="1"/>
    </xf>
    <xf numFmtId="0" fontId="188" fillId="0" borderId="0" xfId="0" applyFont="1"/>
    <xf numFmtId="0" fontId="202"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9" fillId="0" borderId="0" xfId="188" applyFont="1"/>
    <xf numFmtId="0" fontId="175"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0" fontId="174" fillId="0" borderId="20" xfId="0"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202" fillId="0" borderId="53" xfId="0" applyNumberFormat="1" applyFont="1" applyBorder="1"/>
    <xf numFmtId="165" fontId="173" fillId="0" borderId="14" xfId="0" applyNumberFormat="1" applyFont="1" applyBorder="1"/>
    <xf numFmtId="165" fontId="202" fillId="0" borderId="12" xfId="0" applyNumberFormat="1" applyFont="1" applyBorder="1"/>
    <xf numFmtId="165" fontId="202" fillId="0" borderId="12" xfId="0" quotePrefix="1" applyNumberFormat="1" applyFont="1" applyBorder="1"/>
    <xf numFmtId="165" fontId="202"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202" fillId="0" borderId="47" xfId="0" applyNumberFormat="1" applyFont="1" applyBorder="1"/>
    <xf numFmtId="165" fontId="173" fillId="0" borderId="20" xfId="0" applyNumberFormat="1" applyFont="1" applyBorder="1"/>
    <xf numFmtId="165" fontId="202" fillId="0" borderId="46" xfId="0" applyNumberFormat="1" applyFont="1" applyBorder="1"/>
    <xf numFmtId="165" fontId="202"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202" fillId="0" borderId="60" xfId="0" applyNumberFormat="1" applyFont="1" applyBorder="1"/>
    <xf numFmtId="165" fontId="173" fillId="0" borderId="22" xfId="0" applyNumberFormat="1" applyFont="1" applyBorder="1"/>
    <xf numFmtId="165" fontId="202" fillId="0" borderId="51" xfId="0" applyNumberFormat="1" applyFont="1" applyBorder="1"/>
    <xf numFmtId="165" fontId="202"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202" fillId="0" borderId="28" xfId="0" quotePrefix="1" applyNumberFormat="1" applyFont="1" applyBorder="1"/>
    <xf numFmtId="165" fontId="202" fillId="0" borderId="46" xfId="0" quotePrefix="1" applyNumberFormat="1" applyFont="1" applyBorder="1"/>
    <xf numFmtId="165" fontId="202" fillId="0" borderId="29" xfId="0" quotePrefix="1" applyNumberFormat="1" applyFont="1" applyBorder="1"/>
    <xf numFmtId="0" fontId="202"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49" fontId="174" fillId="0" borderId="31" xfId="0" applyNumberFormat="1" applyFont="1" applyBorder="1" applyAlignment="1">
      <alignment horizontal="centerContinuous" vertical="center"/>
    </xf>
    <xf numFmtId="0" fontId="173" fillId="0" borderId="22" xfId="0" applyFont="1" applyBorder="1" applyAlignment="1">
      <alignment wrapText="1"/>
    </xf>
    <xf numFmtId="0" fontId="173" fillId="0" borderId="20" xfId="0" applyFont="1" applyBorder="1" applyAlignment="1">
      <alignment wrapText="1"/>
    </xf>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2" fontId="135" fillId="0" borderId="0" xfId="96" applyNumberFormat="1" applyFont="1" applyAlignment="1">
      <alignment vertical="center"/>
    </xf>
    <xf numFmtId="0" fontId="200" fillId="0" borderId="0" xfId="188" applyFont="1" applyAlignment="1">
      <alignment vertical="center" wrapText="1"/>
    </xf>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3" fontId="175" fillId="59" borderId="22" xfId="0" applyNumberFormat="1" applyFont="1" applyFill="1" applyBorder="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30" xfId="0" quotePrefix="1" applyNumberFormat="1" applyFont="1" applyFill="1" applyBorder="1" applyAlignment="1">
      <alignment horizont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Alignment="1">
      <alignment vertical="center"/>
    </xf>
    <xf numFmtId="14" fontId="174"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0" fontId="222" fillId="0" borderId="0" xfId="0" applyFont="1"/>
    <xf numFmtId="0" fontId="193" fillId="0" borderId="0" xfId="51" applyFont="1"/>
    <xf numFmtId="0" fontId="223"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xf numFmtId="0" fontId="224"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5"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7"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8"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8"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9" fillId="68" borderId="0" xfId="104" applyFont="1" applyFill="1"/>
    <xf numFmtId="2" fontId="228" fillId="59" borderId="0" xfId="104" applyNumberFormat="1" applyFont="1" applyFill="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8" fillId="0" borderId="0" xfId="104" applyFont="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7" fillId="0" borderId="0" xfId="104" applyFont="1"/>
    <xf numFmtId="0" fontId="231" fillId="0" borderId="16" xfId="104" applyFont="1" applyBorder="1"/>
    <xf numFmtId="169" fontId="231" fillId="0" borderId="27" xfId="104" applyNumberFormat="1" applyFont="1" applyBorder="1"/>
    <xf numFmtId="0" fontId="232" fillId="0" borderId="14" xfId="104" applyFont="1" applyBorder="1"/>
    <xf numFmtId="169" fontId="232" fillId="0" borderId="28" xfId="104" applyNumberFormat="1" applyFont="1" applyBorder="1"/>
    <xf numFmtId="0" fontId="232" fillId="0" borderId="20" xfId="104" applyFont="1" applyBorder="1"/>
    <xf numFmtId="169" fontId="232" fillId="0" borderId="29" xfId="104" applyNumberFormat="1" applyFont="1" applyBorder="1"/>
    <xf numFmtId="0" fontId="232" fillId="0" borderId="22" xfId="104" applyFont="1" applyBorder="1"/>
    <xf numFmtId="169" fontId="232" fillId="0" borderId="30" xfId="104" applyNumberFormat="1" applyFont="1" applyBorder="1"/>
    <xf numFmtId="0" fontId="232" fillId="0" borderId="0" xfId="104" applyFont="1"/>
    <xf numFmtId="0" fontId="232" fillId="0" borderId="18" xfId="104" applyFont="1" applyBorder="1"/>
    <xf numFmtId="0" fontId="175" fillId="0" borderId="0" xfId="104" applyFont="1" applyAlignment="1">
      <alignment horizontal="center"/>
    </xf>
    <xf numFmtId="2" fontId="175" fillId="0" borderId="0" xfId="104" applyNumberFormat="1" applyFont="1"/>
    <xf numFmtId="2" fontId="227" fillId="0" borderId="0" xfId="104" applyNumberFormat="1" applyFont="1"/>
    <xf numFmtId="2" fontId="165" fillId="0" borderId="0" xfId="104" applyNumberFormat="1" applyFont="1"/>
    <xf numFmtId="2" fontId="228" fillId="0" borderId="0" xfId="104" applyNumberFormat="1" applyFont="1"/>
    <xf numFmtId="0" fontId="156" fillId="59" borderId="5" xfId="188" applyFont="1" applyFill="1" applyBorder="1" applyAlignment="1">
      <alignment horizontal="center" vertical="center" wrapText="1"/>
    </xf>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4" fillId="59" borderId="55" xfId="0" applyNumberFormat="1" applyFont="1" applyFill="1" applyBorder="1" applyAlignment="1">
      <alignment vertical="center"/>
    </xf>
    <xf numFmtId="3" fontId="174" fillId="59" borderId="56" xfId="0" applyNumberFormat="1" applyFont="1" applyFill="1" applyBorder="1" applyAlignment="1">
      <alignment horizontal="right" vertical="center"/>
    </xf>
    <xf numFmtId="165" fontId="187" fillId="59" borderId="55" xfId="0" applyNumberFormat="1" applyFont="1" applyFill="1" applyBorder="1" applyAlignment="1">
      <alignment horizontal="center" vertical="center"/>
    </xf>
    <xf numFmtId="165" fontId="187" fillId="59" borderId="27" xfId="0" quotePrefix="1" applyNumberFormat="1" applyFont="1" applyFill="1" applyBorder="1" applyAlignment="1">
      <alignment horizontal="center" vertical="center"/>
    </xf>
    <xf numFmtId="3" fontId="173" fillId="0" borderId="1" xfId="0" applyNumberFormat="1" applyFont="1" applyBorder="1" applyAlignment="1">
      <alignment vertical="center"/>
    </xf>
    <xf numFmtId="3" fontId="173" fillId="0" borderId="1" xfId="0" quotePrefix="1" applyNumberFormat="1" applyFont="1" applyBorder="1" applyAlignment="1">
      <alignment horizontal="right" vertical="center"/>
    </xf>
    <xf numFmtId="165" fontId="187" fillId="0" borderId="1" xfId="0" quotePrefix="1" applyNumberFormat="1" applyFont="1" applyBorder="1" applyAlignment="1">
      <alignment horizontal="center" vertical="center"/>
    </xf>
    <xf numFmtId="165" fontId="187" fillId="0" borderId="7" xfId="0" quotePrefix="1" applyNumberFormat="1" applyFont="1" applyBorder="1" applyAlignment="1">
      <alignment horizontal="center" vertical="center"/>
    </xf>
    <xf numFmtId="3" fontId="173" fillId="0" borderId="46" xfId="0" applyNumberFormat="1" applyFont="1" applyBorder="1" applyAlignment="1">
      <alignment horizontal="right" vertical="center"/>
    </xf>
    <xf numFmtId="165" fontId="187" fillId="0" borderId="46" xfId="0" quotePrefix="1" applyNumberFormat="1" applyFont="1" applyBorder="1" applyAlignment="1">
      <alignment horizontal="center" vertical="center"/>
    </xf>
    <xf numFmtId="3" fontId="173" fillId="59" borderId="43" xfId="0" quotePrefix="1" applyNumberFormat="1" applyFont="1" applyFill="1" applyBorder="1" applyAlignment="1">
      <alignment horizontal="right" vertical="center"/>
    </xf>
    <xf numFmtId="3" fontId="173" fillId="0" borderId="43" xfId="0" quotePrefix="1" applyNumberFormat="1" applyFont="1" applyBorder="1" applyAlignment="1">
      <alignment horizontal="right" vertical="center"/>
    </xf>
    <xf numFmtId="3" fontId="173" fillId="0" borderId="51" xfId="0" quotePrefix="1" applyNumberFormat="1" applyFont="1" applyBorder="1" applyAlignment="1">
      <alignment horizontal="right" vertical="center"/>
    </xf>
    <xf numFmtId="0" fontId="234" fillId="0" borderId="0" xfId="241" applyFont="1" applyAlignment="1">
      <alignment vertical="center"/>
    </xf>
    <xf numFmtId="0" fontId="233" fillId="0" borderId="0" xfId="241"/>
    <xf numFmtId="0" fontId="235" fillId="0" borderId="0" xfId="241" applyFont="1" applyAlignment="1">
      <alignment horizontal="justify" vertical="center"/>
    </xf>
    <xf numFmtId="0" fontId="235" fillId="0" borderId="0" xfId="241" applyFont="1"/>
    <xf numFmtId="0" fontId="236"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40"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14" fontId="243" fillId="65" borderId="51" xfId="234" applyNumberFormat="1" applyFont="1" applyFill="1" applyBorder="1" applyAlignment="1">
      <alignment horizontal="center" vertical="center"/>
    </xf>
    <xf numFmtId="14" fontId="243" fillId="66" borderId="51" xfId="234" applyNumberFormat="1" applyFont="1" applyFill="1" applyBorder="1" applyAlignment="1">
      <alignment horizontal="center" vertical="center"/>
    </xf>
    <xf numFmtId="0" fontId="244" fillId="0" borderId="18" xfId="234" applyFont="1" applyBorder="1"/>
    <xf numFmtId="0" fontId="244" fillId="0" borderId="20" xfId="234" applyFont="1" applyBorder="1"/>
    <xf numFmtId="4" fontId="244" fillId="65" borderId="46" xfId="234" applyNumberFormat="1" applyFont="1" applyFill="1" applyBorder="1"/>
    <xf numFmtId="4" fontId="244" fillId="66" borderId="48" xfId="234" applyNumberFormat="1" applyFont="1" applyFill="1" applyBorder="1"/>
    <xf numFmtId="165" fontId="245" fillId="0" borderId="58" xfId="234" quotePrefix="1" applyNumberFormat="1" applyFont="1" applyBorder="1"/>
    <xf numFmtId="0" fontId="244" fillId="0" borderId="22" xfId="234" applyFont="1" applyBorder="1"/>
    <xf numFmtId="4" fontId="244" fillId="65" borderId="51" xfId="234" applyNumberFormat="1" applyFont="1" applyFill="1" applyBorder="1"/>
    <xf numFmtId="4" fontId="244" fillId="66" borderId="51" xfId="234" applyNumberFormat="1" applyFont="1" applyFill="1" applyBorder="1"/>
    <xf numFmtId="165" fontId="245" fillId="0" borderId="59" xfId="234" quotePrefix="1" applyNumberFormat="1" applyFont="1" applyBorder="1"/>
    <xf numFmtId="0" fontId="244" fillId="0" borderId="16" xfId="234" applyFont="1" applyBorder="1"/>
    <xf numFmtId="4" fontId="244" fillId="65" borderId="55" xfId="234" applyNumberFormat="1" applyFont="1" applyFill="1" applyBorder="1" applyAlignment="1">
      <alignment horizontal="right"/>
    </xf>
    <xf numFmtId="4" fontId="244" fillId="66" borderId="55" xfId="234" applyNumberFormat="1" applyFont="1" applyFill="1" applyBorder="1" applyAlignment="1">
      <alignment horizontal="right"/>
    </xf>
    <xf numFmtId="165" fontId="246"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4" fillId="0" borderId="51" xfId="0" quotePrefix="1" applyNumberFormat="1" applyFont="1" applyBorder="1" applyAlignment="1">
      <alignment horizontal="center" vertical="center"/>
    </xf>
    <xf numFmtId="3" fontId="174" fillId="0" borderId="30" xfId="0" quotePrefix="1" applyNumberFormat="1" applyFont="1" applyBorder="1" applyAlignment="1">
      <alignment horizontal="center" vertical="center"/>
    </xf>
    <xf numFmtId="0" fontId="0" fillId="0" borderId="0" xfId="0" applyAlignment="1">
      <alignment vertical="center"/>
    </xf>
    <xf numFmtId="165" fontId="187" fillId="59" borderId="55" xfId="0" quotePrefix="1" applyNumberFormat="1" applyFont="1" applyFill="1" applyBorder="1" applyAlignment="1">
      <alignment horizontal="center" vertical="center"/>
    </xf>
    <xf numFmtId="165" fontId="187" fillId="0" borderId="29" xfId="0" quotePrefix="1" applyNumberFormat="1" applyFont="1" applyBorder="1" applyAlignment="1">
      <alignment horizontal="center" vertical="center"/>
    </xf>
    <xf numFmtId="3" fontId="250" fillId="0" borderId="46" xfId="0" applyNumberFormat="1" applyFont="1" applyBorder="1"/>
    <xf numFmtId="3" fontId="250" fillId="0" borderId="51" xfId="0" applyNumberFormat="1" applyFont="1" applyBorder="1"/>
    <xf numFmtId="4" fontId="244" fillId="65" borderId="1" xfId="234" applyNumberFormat="1" applyFont="1" applyFill="1" applyBorder="1" applyAlignment="1">
      <alignment horizontal="right"/>
    </xf>
    <xf numFmtId="4" fontId="244" fillId="66" borderId="1" xfId="234" quotePrefix="1" applyNumberFormat="1" applyFont="1" applyFill="1" applyBorder="1" applyAlignment="1">
      <alignment horizontal="right"/>
    </xf>
    <xf numFmtId="165" fontId="245" fillId="0" borderId="35" xfId="234" quotePrefix="1" applyNumberFormat="1" applyFont="1" applyBorder="1" applyAlignment="1">
      <alignment horizontal="right"/>
    </xf>
    <xf numFmtId="0" fontId="251" fillId="0" borderId="0" xfId="0" applyFont="1" applyAlignment="1">
      <alignment vertical="center"/>
    </xf>
    <xf numFmtId="165" fontId="72" fillId="0" borderId="41" xfId="51" applyNumberFormat="1" applyFont="1" applyBorder="1"/>
    <xf numFmtId="165" fontId="72" fillId="0" borderId="42" xfId="51" applyNumberFormat="1" applyFont="1" applyBorder="1"/>
    <xf numFmtId="14" fontId="156" fillId="2" borderId="22" xfId="0" applyNumberFormat="1" applyFont="1" applyFill="1" applyBorder="1" applyAlignment="1">
      <alignment horizontal="center" vertical="center" wrapText="1"/>
    </xf>
    <xf numFmtId="14" fontId="156" fillId="0" borderId="51" xfId="0" applyNumberFormat="1" applyFont="1" applyBorder="1" applyAlignment="1">
      <alignment horizontal="center" vertical="center" wrapText="1"/>
    </xf>
    <xf numFmtId="0" fontId="252" fillId="0" borderId="23" xfId="0" applyFont="1" applyBorder="1" applyAlignment="1">
      <alignment horizontal="center" vertical="center" wrapText="1"/>
    </xf>
    <xf numFmtId="0" fontId="252" fillId="0" borderId="30" xfId="0" applyFont="1" applyBorder="1" applyAlignment="1">
      <alignment horizontal="center" vertical="center" wrapText="1"/>
    </xf>
    <xf numFmtId="2" fontId="156" fillId="2" borderId="18" xfId="0" quotePrefix="1" applyNumberFormat="1" applyFont="1" applyFill="1" applyBorder="1" applyAlignment="1">
      <alignment horizontal="right" vertical="center" wrapText="1"/>
    </xf>
    <xf numFmtId="2" fontId="158" fillId="0" borderId="1" xfId="0" applyNumberFormat="1" applyFont="1" applyBorder="1" applyAlignment="1">
      <alignment horizontal="right" vertical="center" wrapText="1"/>
    </xf>
    <xf numFmtId="165" fontId="159" fillId="0" borderId="19" xfId="0" quotePrefix="1" applyNumberFormat="1" applyFont="1" applyBorder="1" applyAlignment="1">
      <alignment horizontal="right" vertical="center" wrapText="1"/>
    </xf>
    <xf numFmtId="165" fontId="159" fillId="0" borderId="7" xfId="0" applyNumberFormat="1" applyFont="1" applyBorder="1" applyAlignment="1">
      <alignment horizontal="right" vertical="center" wrapText="1"/>
    </xf>
    <xf numFmtId="2" fontId="156" fillId="2" borderId="22" xfId="0" quotePrefix="1" applyNumberFormat="1" applyFont="1" applyFill="1" applyBorder="1" applyAlignment="1">
      <alignment horizontal="right" vertical="center" wrapText="1"/>
    </xf>
    <xf numFmtId="2" fontId="158" fillId="0" borderId="51" xfId="0" applyNumberFormat="1" applyFont="1" applyBorder="1" applyAlignment="1">
      <alignment horizontal="right" vertical="center" wrapText="1"/>
    </xf>
    <xf numFmtId="165" fontId="159" fillId="0" borderId="23" xfId="0" applyNumberFormat="1" applyFont="1" applyBorder="1" applyAlignment="1">
      <alignment horizontal="right" vertical="center" wrapText="1"/>
    </xf>
    <xf numFmtId="165" fontId="159" fillId="0" borderId="30" xfId="0" applyNumberFormat="1" applyFont="1" applyBorder="1" applyAlignment="1">
      <alignment horizontal="right" vertical="center" wrapText="1"/>
    </xf>
    <xf numFmtId="2" fontId="158" fillId="0" borderId="43" xfId="0" quotePrefix="1" applyNumberFormat="1" applyFont="1" applyBorder="1" applyAlignment="1">
      <alignment horizontal="right" vertical="center" wrapText="1"/>
    </xf>
    <xf numFmtId="165" fontId="159" fillId="0" borderId="23" xfId="0" quotePrefix="1" applyNumberFormat="1" applyFont="1" applyBorder="1" applyAlignment="1">
      <alignment horizontal="right" vertical="center" wrapText="1"/>
    </xf>
    <xf numFmtId="165" fontId="159" fillId="0" borderId="30" xfId="0" quotePrefix="1" applyNumberFormat="1" applyFont="1" applyBorder="1" applyAlignment="1">
      <alignment horizontal="right" vertical="center" wrapText="1"/>
    </xf>
    <xf numFmtId="3" fontId="165" fillId="0" borderId="26" xfId="0" applyNumberFormat="1" applyFont="1" applyBorder="1" applyAlignment="1">
      <alignment horizontal="right"/>
    </xf>
    <xf numFmtId="3" fontId="165" fillId="0" borderId="39" xfId="0" applyNumberFormat="1" applyFont="1" applyBorder="1" applyAlignment="1">
      <alignment horizontal="right"/>
    </xf>
    <xf numFmtId="165" fontId="188" fillId="63" borderId="42" xfId="0" applyNumberFormat="1" applyFont="1" applyFill="1" applyBorder="1" applyAlignment="1">
      <alignment horizontal="right"/>
    </xf>
    <xf numFmtId="3" fontId="173" fillId="0" borderId="1" xfId="0" applyNumberFormat="1" applyFont="1" applyBorder="1" applyAlignment="1">
      <alignment horizontal="right" vertical="center"/>
    </xf>
    <xf numFmtId="165" fontId="188" fillId="59" borderId="51" xfId="0" quotePrefix="1" applyNumberFormat="1" applyFont="1" applyFill="1" applyBorder="1" applyAlignment="1">
      <alignment horizontal="center"/>
    </xf>
    <xf numFmtId="3" fontId="175" fillId="59" borderId="51" xfId="0" applyNumberFormat="1" applyFont="1" applyFill="1" applyBorder="1" applyAlignment="1">
      <alignment horizontal="right"/>
    </xf>
    <xf numFmtId="0" fontId="249" fillId="0" borderId="12" xfId="0" applyFont="1" applyBorder="1" applyAlignment="1">
      <alignment horizontal="center" vertical="center" wrapText="1"/>
    </xf>
    <xf numFmtId="14" fontId="249" fillId="0" borderId="46" xfId="0" applyNumberFormat="1" applyFont="1" applyBorder="1" applyAlignment="1">
      <alignment vertical="center" wrapText="1"/>
    </xf>
    <xf numFmtId="0" fontId="253" fillId="4" borderId="28" xfId="0" applyFont="1" applyFill="1" applyBorder="1" applyAlignment="1">
      <alignment horizontal="center" vertical="center" wrapText="1"/>
    </xf>
    <xf numFmtId="0" fontId="254" fillId="0" borderId="37" xfId="0" applyFont="1" applyBorder="1" applyAlignment="1">
      <alignment horizontal="center" vertical="center" wrapText="1"/>
    </xf>
    <xf numFmtId="0" fontId="254" fillId="0" borderId="28" xfId="0" applyFont="1" applyBorder="1" applyAlignment="1">
      <alignment horizontal="center" vertical="center" wrapText="1"/>
    </xf>
    <xf numFmtId="49" fontId="255" fillId="0" borderId="82" xfId="0" applyNumberFormat="1" applyFont="1" applyBorder="1" applyAlignment="1">
      <alignment horizontal="centerContinuous" vertical="center" wrapText="1"/>
    </xf>
    <xf numFmtId="49" fontId="256" fillId="0" borderId="82" xfId="0" applyNumberFormat="1" applyFont="1" applyBorder="1" applyAlignment="1">
      <alignment horizontal="centerContinuous" vertical="center" wrapText="1"/>
    </xf>
    <xf numFmtId="49" fontId="255" fillId="0" borderId="19" xfId="0" applyNumberFormat="1" applyFont="1" applyBorder="1" applyAlignment="1">
      <alignment horizontal="centerContinuous" vertical="center" wrapText="1"/>
    </xf>
    <xf numFmtId="49" fontId="256" fillId="0" borderId="19" xfId="0" applyNumberFormat="1" applyFont="1" applyBorder="1" applyAlignment="1">
      <alignment horizontal="centerContinuous" vertical="center" wrapText="1"/>
    </xf>
    <xf numFmtId="49" fontId="256" fillId="0" borderId="7" xfId="0" applyNumberFormat="1" applyFont="1" applyBorder="1" applyAlignment="1">
      <alignment horizontal="centerContinuous" vertical="center" wrapText="1"/>
    </xf>
    <xf numFmtId="3" fontId="257" fillId="0" borderId="46" xfId="0" applyNumberFormat="1" applyFont="1" applyBorder="1"/>
    <xf numFmtId="165" fontId="258" fillId="4" borderId="29" xfId="0" applyNumberFormat="1" applyFont="1" applyFill="1" applyBorder="1"/>
    <xf numFmtId="2" fontId="257" fillId="0" borderId="46" xfId="0" applyNumberFormat="1" applyFont="1" applyBorder="1"/>
    <xf numFmtId="2" fontId="257" fillId="0" borderId="21" xfId="0" applyNumberFormat="1" applyFont="1" applyBorder="1"/>
    <xf numFmtId="165" fontId="258" fillId="0" borderId="21" xfId="0" quotePrefix="1" applyNumberFormat="1" applyFont="1" applyBorder="1" applyAlignment="1">
      <alignment horizontal="center"/>
    </xf>
    <xf numFmtId="165" fontId="258" fillId="0" borderId="29" xfId="0" applyNumberFormat="1" applyFont="1" applyBorder="1"/>
    <xf numFmtId="165" fontId="259" fillId="4" borderId="29" xfId="0" applyNumberFormat="1" applyFont="1" applyFill="1" applyBorder="1"/>
    <xf numFmtId="2" fontId="250" fillId="0" borderId="46" xfId="0" applyNumberFormat="1" applyFont="1" applyBorder="1"/>
    <xf numFmtId="2" fontId="250" fillId="0" borderId="21" xfId="0" applyNumberFormat="1" applyFont="1" applyBorder="1"/>
    <xf numFmtId="165" fontId="259" fillId="0" borderId="21" xfId="0" applyNumberFormat="1" applyFont="1" applyBorder="1"/>
    <xf numFmtId="165" fontId="259" fillId="0" borderId="29" xfId="0" applyNumberFormat="1" applyFont="1" applyBorder="1"/>
    <xf numFmtId="165" fontId="259" fillId="4" borderId="30" xfId="0" applyNumberFormat="1" applyFont="1" applyFill="1" applyBorder="1"/>
    <xf numFmtId="2" fontId="250" fillId="0" borderId="51" xfId="0" applyNumberFormat="1" applyFont="1" applyBorder="1"/>
    <xf numFmtId="2" fontId="250" fillId="0" borderId="23" xfId="0" applyNumberFormat="1" applyFont="1" applyBorder="1"/>
    <xf numFmtId="165" fontId="259" fillId="0" borderId="23" xfId="0" applyNumberFormat="1" applyFont="1" applyBorder="1"/>
    <xf numFmtId="165" fontId="259" fillId="0" borderId="30" xfId="0" applyNumberFormat="1" applyFont="1" applyBorder="1"/>
    <xf numFmtId="3" fontId="257" fillId="0" borderId="12" xfId="0" applyNumberFormat="1" applyFont="1" applyBorder="1"/>
    <xf numFmtId="165" fontId="258" fillId="4" borderId="28" xfId="0" applyNumberFormat="1" applyFont="1" applyFill="1" applyBorder="1"/>
    <xf numFmtId="2" fontId="257" fillId="0" borderId="12" xfId="0" applyNumberFormat="1" applyFont="1" applyBorder="1"/>
    <xf numFmtId="2" fontId="257" fillId="0" borderId="15" xfId="0" applyNumberFormat="1" applyFont="1" applyBorder="1"/>
    <xf numFmtId="165" fontId="258" fillId="0" borderId="15" xfId="0" quotePrefix="1" applyNumberFormat="1" applyFont="1" applyBorder="1" applyAlignment="1">
      <alignment horizontal="center"/>
    </xf>
    <xf numFmtId="165" fontId="258" fillId="0" borderId="28" xfId="0" applyNumberFormat="1" applyFont="1" applyBorder="1"/>
    <xf numFmtId="167" fontId="255" fillId="0" borderId="82" xfId="0" applyNumberFormat="1" applyFont="1" applyBorder="1" applyAlignment="1">
      <alignment horizontal="centerContinuous" vertical="center" wrapText="1"/>
    </xf>
    <xf numFmtId="2" fontId="256" fillId="0" borderId="82" xfId="0" applyNumberFormat="1" applyFont="1" applyBorder="1" applyAlignment="1">
      <alignment horizontal="centerContinuous" vertical="center" wrapText="1"/>
    </xf>
    <xf numFmtId="2" fontId="255" fillId="0" borderId="19" xfId="0" applyNumberFormat="1" applyFont="1" applyBorder="1" applyAlignment="1">
      <alignment horizontal="centerContinuous" vertical="center" wrapText="1"/>
    </xf>
    <xf numFmtId="165" fontId="256" fillId="0" borderId="19" xfId="0" applyNumberFormat="1" applyFont="1" applyBorder="1" applyAlignment="1">
      <alignment horizontal="centerContinuous" vertical="center" wrapText="1"/>
    </xf>
    <xf numFmtId="165" fontId="256" fillId="0" borderId="7" xfId="0" applyNumberFormat="1" applyFont="1" applyBorder="1" applyAlignment="1">
      <alignment horizontal="centerContinuous" vertical="center" wrapText="1"/>
    </xf>
    <xf numFmtId="167" fontId="257" fillId="0" borderId="46" xfId="0" applyNumberFormat="1" applyFont="1" applyBorder="1"/>
    <xf numFmtId="0" fontId="185" fillId="69" borderId="0" xfId="237" applyFont="1" applyFill="1" applyAlignment="1">
      <alignment horizontal="left"/>
    </xf>
    <xf numFmtId="14" fontId="249" fillId="0" borderId="46" xfId="0" applyNumberFormat="1" applyFont="1" applyBorder="1" applyAlignment="1">
      <alignment horizontal="center" vertical="center" wrapText="1"/>
    </xf>
    <xf numFmtId="0" fontId="247" fillId="0" borderId="0" xfId="51" applyFont="1" applyAlignment="1">
      <alignment horizontal="center"/>
    </xf>
    <xf numFmtId="0" fontId="248" fillId="0" borderId="0" xfId="51" applyFont="1" applyAlignment="1">
      <alignment horizontal="center"/>
    </xf>
    <xf numFmtId="165" fontId="72" fillId="0" borderId="0" xfId="51" applyNumberFormat="1" applyFont="1"/>
    <xf numFmtId="0" fontId="260" fillId="0" borderId="0" xfId="0" applyFont="1" applyAlignment="1">
      <alignment vertical="center"/>
    </xf>
    <xf numFmtId="0" fontId="261" fillId="0" borderId="0" xfId="0" applyFont="1" applyAlignment="1">
      <alignment vertical="center"/>
    </xf>
    <xf numFmtId="0" fontId="262" fillId="0" borderId="0" xfId="0" applyFont="1" applyAlignment="1">
      <alignment vertical="center"/>
    </xf>
    <xf numFmtId="0" fontId="263" fillId="0" borderId="0" xfId="0" quotePrefix="1" applyFont="1" applyAlignment="1">
      <alignment vertical="center"/>
    </xf>
    <xf numFmtId="0" fontId="264" fillId="0" borderId="2" xfId="0" applyFont="1" applyBorder="1" applyAlignment="1">
      <alignment horizontal="centerContinuous"/>
    </xf>
    <xf numFmtId="0" fontId="265" fillId="0" borderId="3" xfId="0" applyFont="1" applyBorder="1" applyAlignment="1">
      <alignment horizontal="centerContinuous"/>
    </xf>
    <xf numFmtId="0" fontId="265" fillId="0" borderId="4" xfId="0" applyFont="1" applyBorder="1" applyAlignment="1">
      <alignment horizontal="centerContinuous"/>
    </xf>
    <xf numFmtId="0" fontId="249" fillId="0" borderId="5" xfId="0" applyFont="1" applyBorder="1" applyAlignment="1">
      <alignment horizontal="center" vertical="center" wrapText="1"/>
    </xf>
    <xf numFmtId="0" fontId="249" fillId="0" borderId="1" xfId="0" applyFont="1" applyBorder="1" applyAlignment="1">
      <alignment horizontal="centerContinuous" vertical="center"/>
    </xf>
    <xf numFmtId="0" fontId="266" fillId="0" borderId="10" xfId="0" applyFont="1" applyBorder="1" applyAlignment="1">
      <alignment horizontal="center" vertical="center" wrapText="1"/>
    </xf>
    <xf numFmtId="0" fontId="266" fillId="0" borderId="11" xfId="0" applyFont="1" applyBorder="1" applyAlignment="1">
      <alignment horizontal="center" vertical="center" wrapText="1"/>
    </xf>
    <xf numFmtId="0" fontId="249" fillId="0" borderId="12" xfId="0" applyFont="1" applyBorder="1" applyAlignment="1">
      <alignment horizontal="centerContinuous" vertical="center"/>
    </xf>
    <xf numFmtId="0" fontId="249" fillId="2" borderId="52" xfId="0" applyFont="1" applyFill="1" applyBorder="1" applyAlignment="1">
      <alignment horizontal="centerContinuous" vertical="center"/>
    </xf>
    <xf numFmtId="0" fontId="249" fillId="2" borderId="12" xfId="0" applyFont="1" applyFill="1" applyBorder="1" applyAlignment="1">
      <alignment horizontal="centerContinuous" vertical="center"/>
    </xf>
    <xf numFmtId="0" fontId="266" fillId="0" borderId="14" xfId="0" applyFont="1" applyBorder="1" applyAlignment="1">
      <alignment horizontal="center" vertical="center"/>
    </xf>
    <xf numFmtId="0" fontId="266" fillId="0" borderId="15" xfId="0" applyFont="1" applyBorder="1" applyAlignment="1">
      <alignment horizontal="center" vertical="center"/>
    </xf>
    <xf numFmtId="14" fontId="249" fillId="0" borderId="47" xfId="0" applyNumberFormat="1" applyFont="1" applyBorder="1" applyAlignment="1">
      <alignment horizontal="center" vertical="center" wrapText="1"/>
    </xf>
    <xf numFmtId="14" fontId="249" fillId="2" borderId="51" xfId="0" applyNumberFormat="1" applyFont="1" applyFill="1" applyBorder="1" applyAlignment="1">
      <alignment horizontal="center" vertical="center" wrapText="1"/>
    </xf>
    <xf numFmtId="14" fontId="249" fillId="2" borderId="21" xfId="0" applyNumberFormat="1" applyFont="1" applyFill="1" applyBorder="1" applyAlignment="1">
      <alignment horizontal="center" vertical="center" wrapText="1"/>
    </xf>
    <xf numFmtId="0" fontId="267" fillId="0" borderId="16" xfId="0" applyFont="1" applyBorder="1"/>
    <xf numFmtId="0" fontId="267" fillId="0" borderId="17" xfId="0" applyFont="1" applyBorder="1" applyAlignment="1">
      <alignment horizontal="center"/>
    </xf>
    <xf numFmtId="3" fontId="249" fillId="0" borderId="55" xfId="0" applyNumberFormat="1" applyFont="1" applyBorder="1"/>
    <xf numFmtId="3" fontId="249" fillId="2" borderId="43" xfId="0" applyNumberFormat="1" applyFont="1" applyFill="1" applyBorder="1"/>
    <xf numFmtId="3" fontId="249" fillId="2" borderId="55" xfId="0" applyNumberFormat="1" applyFont="1" applyFill="1" applyBorder="1"/>
    <xf numFmtId="0" fontId="216" fillId="0" borderId="18" xfId="0" applyFont="1" applyBorder="1"/>
    <xf numFmtId="0" fontId="216" fillId="0" borderId="19" xfId="0" applyFont="1" applyBorder="1" applyAlignment="1">
      <alignment horizontal="center"/>
    </xf>
    <xf numFmtId="3" fontId="250" fillId="0" borderId="1" xfId="0" applyNumberFormat="1" applyFont="1" applyBorder="1"/>
    <xf numFmtId="3" fontId="250" fillId="2" borderId="1" xfId="0" applyNumberFormat="1" applyFont="1" applyFill="1" applyBorder="1"/>
    <xf numFmtId="0" fontId="216" fillId="0" borderId="14" xfId="0" applyFont="1" applyBorder="1"/>
    <xf numFmtId="0" fontId="216" fillId="0" borderId="15" xfId="0" applyFont="1" applyBorder="1" applyAlignment="1">
      <alignment horizontal="center"/>
    </xf>
    <xf numFmtId="3" fontId="250" fillId="0" borderId="12" xfId="0" applyNumberFormat="1" applyFont="1" applyBorder="1"/>
    <xf numFmtId="3" fontId="250" fillId="2" borderId="12" xfId="0" applyNumberFormat="1" applyFont="1" applyFill="1" applyBorder="1"/>
    <xf numFmtId="0" fontId="216" fillId="0" borderId="20" xfId="0" applyFont="1" applyBorder="1"/>
    <xf numFmtId="0" fontId="216" fillId="0" borderId="21" xfId="0" applyFont="1" applyBorder="1" applyAlignment="1">
      <alignment horizontal="center"/>
    </xf>
    <xf numFmtId="3" fontId="250" fillId="2" borderId="46" xfId="0" applyNumberFormat="1" applyFont="1" applyFill="1" applyBorder="1"/>
    <xf numFmtId="0" fontId="216" fillId="0" borderId="22" xfId="0" applyFont="1" applyBorder="1"/>
    <xf numFmtId="0" fontId="216" fillId="0" borderId="23" xfId="0" applyFont="1" applyBorder="1" applyAlignment="1">
      <alignment horizontal="center"/>
    </xf>
    <xf numFmtId="3" fontId="250" fillId="2" borderId="51" xfId="0" applyNumberFormat="1" applyFont="1" applyFill="1" applyBorder="1"/>
    <xf numFmtId="0" fontId="267" fillId="0" borderId="14" xfId="0" applyFont="1" applyBorder="1"/>
    <xf numFmtId="0" fontId="267" fillId="0" borderId="15" xfId="0" applyFont="1" applyBorder="1"/>
    <xf numFmtId="3" fontId="249" fillId="0" borderId="12" xfId="0" applyNumberFormat="1" applyFont="1" applyBorder="1"/>
    <xf numFmtId="3" fontId="249" fillId="2" borderId="12" xfId="0" applyNumberFormat="1" applyFont="1" applyFill="1" applyBorder="1"/>
    <xf numFmtId="0" fontId="216" fillId="0" borderId="21" xfId="0" applyFont="1" applyBorder="1"/>
    <xf numFmtId="0" fontId="267" fillId="0" borderId="21" xfId="0" applyFont="1" applyBorder="1"/>
    <xf numFmtId="3" fontId="249" fillId="0" borderId="46" xfId="0" applyNumberFormat="1" applyFont="1" applyBorder="1"/>
    <xf numFmtId="3" fontId="249" fillId="2" borderId="46" xfId="0" applyNumberFormat="1" applyFont="1" applyFill="1" applyBorder="1"/>
    <xf numFmtId="0" fontId="216" fillId="0" borderId="10" xfId="0" applyFont="1" applyBorder="1"/>
    <xf numFmtId="0" fontId="216" fillId="0" borderId="24" xfId="0" applyFont="1" applyBorder="1"/>
    <xf numFmtId="3" fontId="250" fillId="0" borderId="48" xfId="0" applyNumberFormat="1" applyFont="1" applyBorder="1"/>
    <xf numFmtId="3" fontId="250" fillId="2" borderId="48" xfId="0" applyNumberFormat="1" applyFont="1" applyFill="1" applyBorder="1"/>
    <xf numFmtId="0" fontId="216" fillId="0" borderId="11" xfId="0" applyFont="1" applyBorder="1"/>
    <xf numFmtId="3" fontId="250" fillId="0" borderId="52" xfId="0" applyNumberFormat="1" applyFont="1" applyBorder="1"/>
    <xf numFmtId="3" fontId="250" fillId="2" borderId="52" xfId="0" applyNumberFormat="1" applyFont="1" applyFill="1" applyBorder="1"/>
    <xf numFmtId="0" fontId="267" fillId="0" borderId="20" xfId="0" applyFont="1" applyBorder="1"/>
    <xf numFmtId="0" fontId="216" fillId="0" borderId="25" xfId="0" applyFont="1" applyBorder="1"/>
    <xf numFmtId="3" fontId="268" fillId="0" borderId="46" xfId="0" applyNumberFormat="1" applyFont="1" applyBorder="1"/>
    <xf numFmtId="3" fontId="268" fillId="2" borderId="46" xfId="0" applyNumberFormat="1" applyFont="1" applyFill="1" applyBorder="1"/>
    <xf numFmtId="0" fontId="216" fillId="0" borderId="26" xfId="0" applyFont="1" applyBorder="1"/>
    <xf numFmtId="0" fontId="216" fillId="0" borderId="23" xfId="0" applyFont="1" applyBorder="1"/>
    <xf numFmtId="0" fontId="250" fillId="0" borderId="0" xfId="0" applyFont="1"/>
    <xf numFmtId="4" fontId="250" fillId="0" borderId="0" xfId="0" applyNumberFormat="1" applyFont="1"/>
    <xf numFmtId="0" fontId="249" fillId="0" borderId="6" xfId="0" applyFont="1" applyBorder="1" applyAlignment="1">
      <alignment horizontal="center" vertical="center" wrapText="1"/>
    </xf>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61" fillId="0" borderId="0" xfId="51" applyFont="1" applyAlignment="1">
      <alignment horizontal="left" wrapText="1"/>
    </xf>
    <xf numFmtId="0" fontId="185" fillId="0" borderId="41" xfId="51" applyFont="1" applyBorder="1" applyAlignment="1">
      <alignment vertical="center" wrapText="1"/>
    </xf>
    <xf numFmtId="0" fontId="174" fillId="0" borderId="57" xfId="0" applyFont="1" applyBorder="1" applyAlignment="1">
      <alignment horizontal="center" vertical="center" wrapText="1"/>
    </xf>
    <xf numFmtId="0" fontId="173" fillId="0" borderId="82" xfId="0" applyFont="1" applyBorder="1" applyAlignment="1">
      <alignment horizontal="center" vertical="center" wrapText="1"/>
    </xf>
    <xf numFmtId="0" fontId="173" fillId="0" borderId="35" xfId="0" applyFont="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43" fillId="0" borderId="5" xfId="234" applyFont="1" applyBorder="1" applyAlignment="1">
      <alignment horizontal="center" vertical="center"/>
    </xf>
    <xf numFmtId="0" fontId="243" fillId="0" borderId="22" xfId="234" applyFont="1" applyBorder="1" applyAlignment="1">
      <alignment horizontal="center" vertical="center"/>
    </xf>
    <xf numFmtId="0" fontId="243" fillId="0" borderId="57" xfId="234" applyFont="1" applyBorder="1" applyAlignment="1">
      <alignment horizontal="center" vertical="center"/>
    </xf>
    <xf numFmtId="0" fontId="243" fillId="0" borderId="1" xfId="234" applyFont="1" applyBorder="1" applyAlignment="1">
      <alignment horizontal="center" vertical="center"/>
    </xf>
    <xf numFmtId="0" fontId="243" fillId="0" borderId="45" xfId="234" applyFont="1" applyBorder="1" applyAlignment="1">
      <alignment horizontal="center" vertical="center" wrapText="1"/>
    </xf>
    <xf numFmtId="0" fontId="243" fillId="0" borderId="30"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2" xfId="234" applyFont="1" applyBorder="1" applyAlignment="1">
      <alignment horizontal="left"/>
    </xf>
    <xf numFmtId="0" fontId="150" fillId="67" borderId="0" xfId="174" applyFont="1" applyFill="1" applyAlignment="1">
      <alignment horizontal="center"/>
    </xf>
    <xf numFmtId="0" fontId="209" fillId="0" borderId="0" xfId="188" applyFont="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200" fillId="0" borderId="41" xfId="188" applyFont="1" applyBorder="1" applyAlignment="1">
      <alignment horizontal="center"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0" xfId="0" applyFont="1" applyAlignment="1">
      <alignment horizontal="center"/>
    </xf>
    <xf numFmtId="0" fontId="5" fillId="0" borderId="26"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14" xfId="0" applyFont="1" applyBorder="1" applyAlignment="1">
      <alignment horizontal="center" vertical="center"/>
    </xf>
    <xf numFmtId="0" fontId="174" fillId="0" borderId="0" xfId="0" applyFont="1" applyAlignment="1">
      <alignment horizontal="center"/>
    </xf>
    <xf numFmtId="0" fontId="225" fillId="0" borderId="0" xfId="104" applyFont="1" applyAlignment="1">
      <alignment horizontal="left" vertical="center" wrapText="1"/>
    </xf>
    <xf numFmtId="0" fontId="15" fillId="0" borderId="0" xfId="0" applyFont="1" applyAlignment="1">
      <alignment horizontal="center"/>
    </xf>
    <xf numFmtId="0" fontId="156" fillId="0" borderId="0" xfId="0" applyFont="1" applyAlignment="1">
      <alignment horizontal="center"/>
    </xf>
    <xf numFmtId="0" fontId="249" fillId="0" borderId="7" xfId="0" applyFont="1" applyFill="1" applyBorder="1" applyAlignment="1">
      <alignment horizontal="centerContinuous" vertical="center" wrapText="1"/>
    </xf>
    <xf numFmtId="0" fontId="249" fillId="0" borderId="32" xfId="0" applyFont="1" applyFill="1" applyBorder="1" applyAlignment="1">
      <alignment horizontal="center" vertical="center" wrapText="1"/>
    </xf>
    <xf numFmtId="0" fontId="249" fillId="0" borderId="6" xfId="0" applyFont="1" applyFill="1" applyBorder="1" applyAlignment="1">
      <alignment horizontal="center" vertical="center" wrapText="1"/>
    </xf>
    <xf numFmtId="0" fontId="249" fillId="0" borderId="8" xfId="0" applyFont="1" applyFill="1" applyBorder="1" applyAlignment="1">
      <alignment horizontal="centerContinuous" vertical="center"/>
    </xf>
    <xf numFmtId="0" fontId="249" fillId="0" borderId="8" xfId="0" applyFont="1" applyFill="1" applyBorder="1" applyAlignment="1">
      <alignment horizontal="centerContinuous" vertical="center" wrapText="1"/>
    </xf>
    <xf numFmtId="0" fontId="249" fillId="0" borderId="9" xfId="0" applyFont="1" applyFill="1" applyBorder="1" applyAlignment="1">
      <alignment horizontal="centerContinuous" vertical="center" wrapText="1"/>
    </xf>
    <xf numFmtId="0" fontId="249" fillId="0" borderId="0" xfId="0" applyFont="1" applyFill="1" applyBorder="1" applyAlignment="1">
      <alignment horizontal="center" vertical="center" wrapText="1"/>
    </xf>
    <xf numFmtId="0" fontId="249" fillId="0" borderId="66" xfId="0" applyFont="1" applyFill="1" applyBorder="1" applyAlignment="1">
      <alignment horizontal="center" vertical="center" wrapText="1"/>
    </xf>
    <xf numFmtId="0" fontId="249" fillId="0" borderId="54" xfId="0" applyFont="1" applyFill="1" applyBorder="1" applyAlignment="1">
      <alignment horizontal="center" vertical="center" wrapText="1"/>
    </xf>
    <xf numFmtId="0" fontId="249" fillId="0" borderId="52" xfId="0" applyFont="1" applyFill="1" applyBorder="1" applyAlignment="1">
      <alignment horizontal="centerContinuous" vertical="center"/>
    </xf>
    <xf numFmtId="0" fontId="249" fillId="0" borderId="54" xfId="0" applyFont="1" applyFill="1" applyBorder="1" applyAlignment="1">
      <alignment horizontal="centerContinuous" vertical="center" wrapText="1"/>
    </xf>
    <xf numFmtId="0" fontId="249" fillId="0" borderId="13" xfId="0" applyFont="1" applyFill="1" applyBorder="1" applyAlignment="1">
      <alignment horizontal="centerContinuous" vertical="center" wrapText="1"/>
    </xf>
    <xf numFmtId="0" fontId="249" fillId="0" borderId="13" xfId="0" applyFont="1" applyFill="1" applyBorder="1" applyAlignment="1">
      <alignment horizontal="center" vertical="center" wrapText="1"/>
    </xf>
    <xf numFmtId="0" fontId="249" fillId="0" borderId="53" xfId="0" applyFont="1" applyFill="1" applyBorder="1" applyAlignment="1">
      <alignment horizontal="center" vertical="center" wrapText="1"/>
    </xf>
    <xf numFmtId="0" fontId="249" fillId="0" borderId="12" xfId="0" applyFont="1" applyFill="1" applyBorder="1" applyAlignment="1">
      <alignment horizontal="center" vertical="center" wrapText="1"/>
    </xf>
    <xf numFmtId="14" fontId="249" fillId="0" borderId="12" xfId="0" applyNumberFormat="1" applyFont="1" applyFill="1" applyBorder="1" applyAlignment="1">
      <alignment horizontal="center" vertical="center" wrapText="1"/>
    </xf>
    <xf numFmtId="14" fontId="249" fillId="0" borderId="46" xfId="0" applyNumberFormat="1" applyFont="1" applyFill="1" applyBorder="1" applyAlignment="1">
      <alignment horizontal="center" vertical="center" wrapText="1"/>
    </xf>
    <xf numFmtId="14" fontId="249" fillId="0" borderId="29" xfId="0" applyNumberFormat="1" applyFont="1" applyFill="1" applyBorder="1" applyAlignment="1">
      <alignment horizontal="center" vertical="center" wrapText="1"/>
    </xf>
    <xf numFmtId="2" fontId="249" fillId="0" borderId="4" xfId="0" applyNumberFormat="1" applyFont="1" applyFill="1" applyBorder="1"/>
    <xf numFmtId="165" fontId="249" fillId="0" borderId="56" xfId="0" applyNumberFormat="1" applyFont="1" applyFill="1" applyBorder="1"/>
    <xf numFmtId="165" fontId="249" fillId="0" borderId="3" xfId="0" applyNumberFormat="1" applyFont="1" applyFill="1" applyBorder="1"/>
    <xf numFmtId="165" fontId="249" fillId="0" borderId="27" xfId="0" applyNumberFormat="1" applyFont="1" applyFill="1" applyBorder="1"/>
    <xf numFmtId="0" fontId="267" fillId="0" borderId="2" xfId="0" applyFont="1" applyFill="1" applyBorder="1"/>
    <xf numFmtId="0" fontId="267" fillId="0" borderId="3" xfId="0" applyFont="1" applyFill="1" applyBorder="1" applyAlignment="1">
      <alignment horizontal="center"/>
    </xf>
    <xf numFmtId="3" fontId="249" fillId="0" borderId="3" xfId="0" applyNumberFormat="1" applyFont="1" applyFill="1" applyBorder="1"/>
    <xf numFmtId="2" fontId="249" fillId="0" borderId="3" xfId="0" applyNumberFormat="1" applyFont="1" applyFill="1" applyBorder="1"/>
    <xf numFmtId="165" fontId="249" fillId="0" borderId="4" xfId="0" applyNumberFormat="1" applyFont="1" applyFill="1" applyBorder="1"/>
    <xf numFmtId="2" fontId="250" fillId="0" borderId="35" xfId="0" applyNumberFormat="1" applyFont="1" applyFill="1" applyBorder="1"/>
    <xf numFmtId="165" fontId="250" fillId="0" borderId="57" xfId="0" applyNumberFormat="1" applyFont="1" applyFill="1" applyBorder="1"/>
    <xf numFmtId="165" fontId="250" fillId="0" borderId="7" xfId="0" applyNumberFormat="1" applyFont="1" applyFill="1" applyBorder="1"/>
    <xf numFmtId="2" fontId="250" fillId="0" borderId="13" xfId="0" applyNumberFormat="1" applyFont="1" applyFill="1" applyBorder="1"/>
    <xf numFmtId="165" fontId="250" fillId="0" borderId="53" xfId="0" applyNumberFormat="1" applyFont="1" applyFill="1" applyBorder="1"/>
    <xf numFmtId="165" fontId="250" fillId="0" borderId="28" xfId="0" applyNumberFormat="1" applyFont="1" applyFill="1" applyBorder="1"/>
    <xf numFmtId="2" fontId="250" fillId="0" borderId="58" xfId="0" applyNumberFormat="1" applyFont="1" applyFill="1" applyBorder="1"/>
    <xf numFmtId="165" fontId="250" fillId="0" borderId="47" xfId="0" applyNumberFormat="1" applyFont="1" applyFill="1" applyBorder="1"/>
    <xf numFmtId="165" fontId="250" fillId="0" borderId="29" xfId="0" applyNumberFormat="1" applyFont="1" applyFill="1" applyBorder="1"/>
    <xf numFmtId="2" fontId="250" fillId="0" borderId="58" xfId="0" quotePrefix="1" applyNumberFormat="1" applyFont="1" applyFill="1" applyBorder="1"/>
    <xf numFmtId="2" fontId="250" fillId="0" borderId="59" xfId="0" applyNumberFormat="1" applyFont="1" applyFill="1" applyBorder="1"/>
    <xf numFmtId="165" fontId="250" fillId="0" borderId="60" xfId="0" applyNumberFormat="1" applyFont="1" applyFill="1" applyBorder="1"/>
    <xf numFmtId="165" fontId="250" fillId="0" borderId="30" xfId="0" applyNumberFormat="1" applyFont="1" applyFill="1" applyBorder="1"/>
    <xf numFmtId="0" fontId="267" fillId="0" borderId="3" xfId="0" applyFont="1" applyFill="1" applyBorder="1"/>
    <xf numFmtId="2" fontId="249" fillId="0" borderId="13" xfId="0" applyNumberFormat="1" applyFont="1" applyFill="1" applyBorder="1"/>
    <xf numFmtId="165" fontId="249" fillId="0" borderId="53" xfId="0" applyNumberFormat="1" applyFont="1" applyFill="1" applyBorder="1"/>
    <xf numFmtId="165" fontId="249" fillId="0" borderId="49" xfId="0" applyNumberFormat="1" applyFont="1" applyFill="1" applyBorder="1"/>
    <xf numFmtId="165" fontId="249" fillId="0" borderId="37" xfId="0" applyNumberFormat="1" applyFont="1" applyFill="1" applyBorder="1"/>
    <xf numFmtId="165" fontId="250" fillId="0" borderId="61" xfId="0" applyNumberFormat="1" applyFont="1" applyFill="1" applyBorder="1"/>
    <xf numFmtId="165" fontId="250" fillId="0" borderId="62" xfId="0" applyNumberFormat="1" applyFont="1" applyFill="1" applyBorder="1"/>
    <xf numFmtId="2" fontId="249" fillId="0" borderId="58" xfId="0" applyNumberFormat="1" applyFont="1" applyFill="1" applyBorder="1"/>
    <xf numFmtId="165" fontId="249" fillId="0" borderId="47" xfId="0" applyNumberFormat="1" applyFont="1" applyFill="1" applyBorder="1"/>
    <xf numFmtId="165" fontId="249" fillId="0" borderId="61" xfId="0" applyNumberFormat="1" applyFont="1" applyFill="1" applyBorder="1"/>
    <xf numFmtId="165" fontId="249" fillId="0" borderId="62" xfId="0" applyNumberFormat="1" applyFont="1" applyFill="1" applyBorder="1"/>
    <xf numFmtId="2" fontId="250" fillId="0" borderId="63" xfId="0" applyNumberFormat="1" applyFont="1" applyFill="1" applyBorder="1"/>
    <xf numFmtId="0" fontId="216" fillId="0" borderId="2" xfId="0" applyFont="1" applyFill="1" applyBorder="1"/>
    <xf numFmtId="0" fontId="216" fillId="0" borderId="3" xfId="0" applyFont="1" applyFill="1" applyBorder="1"/>
    <xf numFmtId="3" fontId="250" fillId="0" borderId="3" xfId="0" applyNumberFormat="1" applyFont="1" applyFill="1" applyBorder="1"/>
    <xf numFmtId="2" fontId="250" fillId="0" borderId="3" xfId="0" applyNumberFormat="1" applyFont="1" applyFill="1" applyBorder="1"/>
    <xf numFmtId="165" fontId="250" fillId="0" borderId="3" xfId="0" applyNumberFormat="1" applyFont="1" applyFill="1" applyBorder="1"/>
    <xf numFmtId="165" fontId="250" fillId="0" borderId="4" xfId="0" applyNumberFormat="1" applyFont="1" applyFill="1" applyBorder="1"/>
    <xf numFmtId="2" fontId="250" fillId="0" borderId="64" xfId="0" applyNumberFormat="1" applyFont="1" applyFill="1" applyBorder="1"/>
    <xf numFmtId="165" fontId="250" fillId="0" borderId="49" xfId="0" applyNumberFormat="1" applyFont="1" applyFill="1" applyBorder="1"/>
    <xf numFmtId="165" fontId="250" fillId="0" borderId="37" xfId="0" applyNumberFormat="1" applyFont="1" applyFill="1" applyBorder="1"/>
    <xf numFmtId="2" fontId="268" fillId="0" borderId="58" xfId="0" applyNumberFormat="1" applyFont="1" applyFill="1" applyBorder="1"/>
    <xf numFmtId="165" fontId="268" fillId="0" borderId="47" xfId="0" applyNumberFormat="1" applyFont="1" applyFill="1" applyBorder="1"/>
    <xf numFmtId="165" fontId="268" fillId="0" borderId="61" xfId="0" applyNumberFormat="1" applyFont="1" applyFill="1" applyBorder="1"/>
    <xf numFmtId="165" fontId="268" fillId="0" borderId="62" xfId="0" applyNumberFormat="1" applyFont="1" applyFill="1" applyBorder="1"/>
    <xf numFmtId="0" fontId="250" fillId="0" borderId="0" xfId="0" applyFont="1" applyFill="1"/>
    <xf numFmtId="0" fontId="0" fillId="0" borderId="0" xfId="0" applyFill="1"/>
    <xf numFmtId="0" fontId="0" fillId="0" borderId="41" xfId="0" applyFill="1" applyBorder="1"/>
    <xf numFmtId="0" fontId="265" fillId="0" borderId="3" xfId="0" applyFont="1" applyFill="1" applyBorder="1" applyAlignment="1">
      <alignment horizontal="centerContinuous"/>
    </xf>
    <xf numFmtId="0" fontId="265" fillId="0" borderId="4" xfId="0" applyFont="1" applyFill="1" applyBorder="1" applyAlignment="1">
      <alignment horizontal="centerContinuous"/>
    </xf>
    <xf numFmtId="0" fontId="0" fillId="0" borderId="0" xfId="0" applyFill="1" applyBorder="1"/>
    <xf numFmtId="0" fontId="173" fillId="0" borderId="0" xfId="0" applyFont="1" applyFill="1"/>
    <xf numFmtId="178" fontId="131" fillId="0" borderId="0" xfId="96" applyNumberFormat="1" applyFont="1" applyAlignment="1">
      <alignment horizontal="right" vertical="center"/>
    </xf>
    <xf numFmtId="0" fontId="25" fillId="0" borderId="0" xfId="96" applyAlignment="1">
      <alignment vertical="center"/>
    </xf>
    <xf numFmtId="0" fontId="145" fillId="0" borderId="0" xfId="96" applyFont="1" applyAlignment="1">
      <alignment horizontal="right"/>
    </xf>
    <xf numFmtId="179" fontId="131" fillId="0" borderId="0" xfId="96" applyNumberFormat="1" applyFont="1" applyAlignment="1">
      <alignment horizontal="right"/>
    </xf>
    <xf numFmtId="0" fontId="145" fillId="0" borderId="0" xfId="96" applyFont="1" applyAlignment="1">
      <alignment horizontal="right" vertical="top"/>
    </xf>
    <xf numFmtId="179" fontId="131" fillId="0" borderId="0" xfId="96" applyNumberFormat="1" applyFont="1" applyAlignment="1">
      <alignment horizontal="right" vertical="top"/>
    </xf>
    <xf numFmtId="0" fontId="122" fillId="62" borderId="0" xfId="96" applyFont="1" applyFill="1" applyAlignment="1">
      <alignment horizontal="center" vertical="center"/>
    </xf>
    <xf numFmtId="0" fontId="122" fillId="62" borderId="0" xfId="96" applyFont="1" applyFill="1" applyAlignment="1">
      <alignment horizontal="center" vertical="center"/>
    </xf>
    <xf numFmtId="0" fontId="109" fillId="0" borderId="0" xfId="96" applyFont="1" applyAlignment="1">
      <alignment vertical="center"/>
    </xf>
    <xf numFmtId="0" fontId="109" fillId="59" borderId="0" xfId="96" applyFont="1" applyFill="1" applyAlignment="1">
      <alignment horizontal="center" vertical="center"/>
    </xf>
    <xf numFmtId="0" fontId="109" fillId="59" borderId="0" xfId="96" applyFont="1" applyFill="1" applyAlignment="1">
      <alignment vertical="center"/>
    </xf>
    <xf numFmtId="0" fontId="111" fillId="59" borderId="0" xfId="96" applyFont="1" applyFill="1" applyAlignment="1">
      <alignment vertical="center"/>
    </xf>
    <xf numFmtId="0" fontId="110" fillId="62" borderId="0" xfId="96" quotePrefix="1" applyFont="1" applyFill="1" applyAlignment="1">
      <alignment horizontal="center" vertical="center"/>
    </xf>
    <xf numFmtId="0" fontId="112" fillId="59" borderId="2" xfId="96" applyFont="1" applyFill="1" applyBorder="1" applyAlignment="1" applyProtection="1">
      <alignment horizontal="center" vertical="center"/>
      <protection locked="0"/>
    </xf>
    <xf numFmtId="0" fontId="112" fillId="59" borderId="3" xfId="96" applyFont="1" applyFill="1" applyBorder="1" applyAlignment="1" applyProtection="1">
      <alignment horizontal="center" vertical="center"/>
      <protection locked="0"/>
    </xf>
    <xf numFmtId="0" fontId="112" fillId="59" borderId="4" xfId="96" applyFont="1" applyFill="1" applyBorder="1" applyAlignment="1" applyProtection="1">
      <alignment horizontal="center" vertical="center"/>
      <protection locked="0"/>
    </xf>
    <xf numFmtId="0" fontId="112" fillId="59" borderId="2" xfId="96" applyFont="1" applyFill="1" applyBorder="1" applyAlignment="1">
      <alignment horizontal="center" vertical="center"/>
    </xf>
    <xf numFmtId="0" fontId="112" fillId="59" borderId="3" xfId="96" applyFont="1" applyFill="1" applyBorder="1" applyAlignment="1">
      <alignment horizontal="center" vertical="center"/>
    </xf>
    <xf numFmtId="0" fontId="112" fillId="59" borderId="4" xfId="96" applyFont="1" applyFill="1" applyBorder="1" applyAlignment="1">
      <alignment horizontal="center" vertical="center"/>
    </xf>
    <xf numFmtId="0" fontId="113" fillId="62" borderId="0" xfId="96" applyFont="1" applyFill="1" applyAlignment="1" applyProtection="1">
      <alignment horizontal="center" vertical="center"/>
      <protection locked="0"/>
    </xf>
    <xf numFmtId="0" fontId="113" fillId="62" borderId="0" xfId="96" applyFont="1" applyFill="1" applyAlignment="1" applyProtection="1">
      <alignment horizontal="center"/>
      <protection locked="0"/>
    </xf>
    <xf numFmtId="0" fontId="114" fillId="62" borderId="0" xfId="96" applyFont="1" applyFill="1" applyAlignment="1" applyProtection="1">
      <alignment horizontal="center"/>
      <protection locked="0"/>
    </xf>
    <xf numFmtId="0" fontId="113" fillId="62" borderId="33" xfId="96" applyFont="1" applyFill="1" applyBorder="1" applyAlignment="1" applyProtection="1">
      <alignment horizontal="center" vertical="center"/>
      <protection locked="0"/>
    </xf>
    <xf numFmtId="0" fontId="113" fillId="62" borderId="0" xfId="96" applyFont="1" applyFill="1" applyAlignment="1">
      <alignment horizontal="center" vertical="center"/>
    </xf>
    <xf numFmtId="0" fontId="113" fillId="62" borderId="0" xfId="96" applyFont="1" applyFill="1" applyAlignment="1">
      <alignment horizontal="center"/>
    </xf>
    <xf numFmtId="0" fontId="110" fillId="62" borderId="0" xfId="96" applyFont="1" applyFill="1" applyAlignment="1" applyProtection="1">
      <alignment horizontal="center"/>
      <protection locked="0"/>
    </xf>
    <xf numFmtId="0" fontId="113" fillId="62" borderId="41" xfId="96" applyFont="1" applyFill="1" applyBorder="1" applyAlignment="1" applyProtection="1">
      <alignment horizontal="center" vertical="center"/>
      <protection locked="0"/>
    </xf>
    <xf numFmtId="0" fontId="113" fillId="62" borderId="0" xfId="96" applyFont="1" applyFill="1" applyAlignment="1" applyProtection="1">
      <alignment horizontal="center" vertical="top"/>
      <protection locked="0"/>
    </xf>
    <xf numFmtId="0" fontId="114" fillId="62" borderId="0" xfId="96" applyFont="1" applyFill="1" applyAlignment="1" applyProtection="1">
      <alignment horizontal="center" vertical="top"/>
      <protection locked="0"/>
    </xf>
    <xf numFmtId="0" fontId="113" fillId="59" borderId="0" xfId="96" applyFont="1" applyFill="1" applyAlignment="1" applyProtection="1">
      <alignment horizontal="center" vertical="center"/>
      <protection locked="0"/>
    </xf>
    <xf numFmtId="0" fontId="113" fillId="62" borderId="41" xfId="96" applyFont="1" applyFill="1" applyBorder="1" applyAlignment="1">
      <alignment horizontal="center" vertical="center"/>
    </xf>
    <xf numFmtId="0" fontId="113" fillId="62" borderId="0" xfId="96" applyFont="1" applyFill="1" applyAlignment="1">
      <alignment horizontal="center" vertical="top"/>
    </xf>
    <xf numFmtId="0" fontId="110" fillId="62" borderId="0" xfId="96" applyFont="1" applyFill="1" applyAlignment="1" applyProtection="1">
      <alignment horizontal="center" vertical="top"/>
      <protection locked="0"/>
    </xf>
    <xf numFmtId="2" fontId="113" fillId="59" borderId="2" xfId="96" applyNumberFormat="1" applyFont="1" applyFill="1" applyBorder="1" applyAlignment="1" applyProtection="1">
      <alignment horizontal="center" vertical="center"/>
      <protection locked="0"/>
    </xf>
    <xf numFmtId="2" fontId="113" fillId="59" borderId="3" xfId="96" applyNumberFormat="1" applyFont="1" applyFill="1" applyBorder="1" applyAlignment="1" applyProtection="1">
      <alignment horizontal="center" vertical="center"/>
      <protection locked="0"/>
    </xf>
    <xf numFmtId="2" fontId="113" fillId="59" borderId="3" xfId="96" applyNumberFormat="1" applyFont="1" applyFill="1" applyBorder="1" applyAlignment="1">
      <alignment horizontal="center" vertical="center"/>
    </xf>
    <xf numFmtId="2" fontId="113" fillId="62" borderId="3" xfId="96" applyNumberFormat="1" applyFont="1" applyFill="1" applyBorder="1" applyAlignment="1" applyProtection="1">
      <alignment horizontal="center" vertical="center"/>
      <protection locked="0"/>
    </xf>
    <xf numFmtId="2" fontId="112" fillId="62" borderId="2" xfId="96" applyNumberFormat="1" applyFont="1" applyFill="1" applyBorder="1" applyAlignment="1">
      <alignment horizontal="center" vertical="center"/>
    </xf>
    <xf numFmtId="2" fontId="113" fillId="59" borderId="0" xfId="96" applyNumberFormat="1" applyFont="1" applyFill="1" applyAlignment="1" applyProtection="1">
      <alignment horizontal="center" vertical="center"/>
      <protection locked="0"/>
    </xf>
    <xf numFmtId="2" fontId="112" fillId="59" borderId="0" xfId="96" applyNumberFormat="1" applyFont="1" applyFill="1" applyAlignment="1">
      <alignment horizontal="center" vertical="center"/>
    </xf>
    <xf numFmtId="10" fontId="117" fillId="59" borderId="33" xfId="96" applyNumberFormat="1" applyFont="1" applyFill="1" applyBorder="1" applyAlignment="1">
      <alignment horizontal="center" vertical="center"/>
    </xf>
    <xf numFmtId="0" fontId="113" fillId="59" borderId="0" xfId="96" applyFont="1" applyFill="1" applyAlignment="1">
      <alignment horizontal="center" vertical="center"/>
    </xf>
    <xf numFmtId="169" fontId="109" fillId="59" borderId="0" xfId="96" applyNumberFormat="1" applyFont="1" applyFill="1" applyAlignment="1">
      <alignment horizontal="center" vertical="center"/>
    </xf>
    <xf numFmtId="0" fontId="113" fillId="62" borderId="0" xfId="96" applyFont="1" applyFill="1" applyAlignment="1" applyProtection="1">
      <alignment horizontal="center" vertical="center"/>
      <protection locked="0"/>
    </xf>
    <xf numFmtId="0" fontId="109" fillId="62" borderId="0" xfId="96" applyFont="1" applyFill="1" applyAlignment="1">
      <alignment horizontal="center" vertical="center"/>
    </xf>
    <xf numFmtId="0" fontId="113" fillId="62" borderId="0" xfId="96" applyFont="1" applyFill="1" applyAlignment="1">
      <alignment horizontal="center" vertical="center"/>
    </xf>
    <xf numFmtId="0" fontId="112" fillId="62" borderId="36" xfId="96" applyFont="1" applyFill="1" applyBorder="1" applyAlignment="1" applyProtection="1">
      <alignment horizontal="center" vertical="center"/>
      <protection locked="0"/>
    </xf>
    <xf numFmtId="2" fontId="113" fillId="59" borderId="96" xfId="96" applyNumberFormat="1" applyFont="1" applyFill="1" applyBorder="1" applyAlignment="1">
      <alignment horizontal="center" vertical="center"/>
    </xf>
    <xf numFmtId="2" fontId="113" fillId="59" borderId="97" xfId="96" applyNumberFormat="1" applyFont="1" applyFill="1" applyBorder="1" applyAlignment="1">
      <alignment horizontal="center" vertical="center"/>
    </xf>
    <xf numFmtId="2" fontId="113" fillId="62" borderId="97" xfId="96" applyNumberFormat="1" applyFont="1" applyFill="1" applyBorder="1" applyAlignment="1">
      <alignment horizontal="center" vertical="center"/>
    </xf>
    <xf numFmtId="169" fontId="113" fillId="59" borderId="0" xfId="96" applyNumberFormat="1" applyFont="1" applyFill="1" applyAlignment="1" applyProtection="1">
      <alignment horizontal="center" vertical="center"/>
      <protection locked="0"/>
    </xf>
    <xf numFmtId="2" fontId="113" fillId="62" borderId="99" xfId="96" applyNumberFormat="1" applyFont="1" applyFill="1" applyBorder="1" applyAlignment="1">
      <alignment horizontal="center" vertical="center"/>
    </xf>
    <xf numFmtId="0" fontId="109" fillId="59" borderId="0" xfId="96" applyFont="1" applyFill="1"/>
    <xf numFmtId="0" fontId="109" fillId="0" borderId="0" xfId="96" applyFont="1"/>
    <xf numFmtId="0" fontId="112" fillId="62" borderId="38" xfId="96" applyFont="1" applyFill="1" applyBorder="1" applyAlignment="1" applyProtection="1">
      <alignment horizontal="center" vertical="center"/>
      <protection locked="0"/>
    </xf>
    <xf numFmtId="2" fontId="113" fillId="59" borderId="100" xfId="96" applyNumberFormat="1" applyFont="1" applyFill="1" applyBorder="1" applyAlignment="1">
      <alignment horizontal="center" vertical="center"/>
    </xf>
    <xf numFmtId="2" fontId="113" fillId="59" borderId="101" xfId="96" applyNumberFormat="1" applyFont="1" applyFill="1" applyBorder="1" applyAlignment="1">
      <alignment horizontal="center" vertical="center"/>
    </xf>
    <xf numFmtId="2" fontId="113" fillId="62" borderId="101" xfId="96" applyNumberFormat="1" applyFont="1" applyFill="1" applyBorder="1" applyAlignment="1">
      <alignment horizontal="center" vertical="center"/>
    </xf>
    <xf numFmtId="2" fontId="113" fillId="62" borderId="103" xfId="96" applyNumberFormat="1" applyFont="1" applyFill="1" applyBorder="1" applyAlignment="1">
      <alignment horizontal="center" vertical="center"/>
    </xf>
    <xf numFmtId="2" fontId="113" fillId="62" borderId="104" xfId="96" applyNumberFormat="1" applyFont="1" applyFill="1" applyBorder="1" applyAlignment="1">
      <alignment horizontal="center" vertical="center"/>
    </xf>
    <xf numFmtId="2" fontId="113" fillId="59" borderId="100" xfId="96" applyNumberFormat="1" applyFont="1" applyFill="1" applyBorder="1" applyAlignment="1" applyProtection="1">
      <alignment horizontal="center" vertical="center"/>
      <protection locked="0"/>
    </xf>
    <xf numFmtId="2" fontId="113" fillId="59" borderId="101" xfId="96" applyNumberFormat="1" applyFont="1" applyFill="1" applyBorder="1" applyAlignment="1" applyProtection="1">
      <alignment horizontal="center" vertical="center"/>
      <protection locked="0"/>
    </xf>
    <xf numFmtId="2" fontId="113" fillId="62" borderId="101" xfId="96" applyNumberFormat="1" applyFont="1" applyFill="1" applyBorder="1" applyAlignment="1" applyProtection="1">
      <alignment horizontal="center" vertical="center"/>
      <protection locked="0"/>
    </xf>
    <xf numFmtId="169" fontId="113" fillId="59" borderId="0" xfId="96" applyNumberFormat="1" applyFont="1" applyFill="1" applyAlignment="1">
      <alignment horizontal="center" vertical="center"/>
    </xf>
    <xf numFmtId="0" fontId="112" fillId="62" borderId="40" xfId="96" applyFont="1" applyFill="1" applyBorder="1" applyAlignment="1" applyProtection="1">
      <alignment horizontal="center" vertical="center"/>
      <protection locked="0"/>
    </xf>
    <xf numFmtId="2" fontId="113" fillId="59" borderId="105" xfId="96" applyNumberFormat="1" applyFont="1" applyFill="1" applyBorder="1" applyAlignment="1">
      <alignment horizontal="center" vertical="center"/>
    </xf>
    <xf numFmtId="2" fontId="113" fillId="59" borderId="106" xfId="96" applyNumberFormat="1" applyFont="1" applyFill="1" applyBorder="1" applyAlignment="1">
      <alignment horizontal="center" vertical="center"/>
    </xf>
    <xf numFmtId="2" fontId="113" fillId="62" borderId="106" xfId="96" applyNumberFormat="1" applyFont="1" applyFill="1" applyBorder="1" applyAlignment="1">
      <alignment horizontal="center" vertical="center"/>
    </xf>
    <xf numFmtId="2" fontId="113" fillId="62" borderId="108" xfId="96" applyNumberFormat="1" applyFont="1" applyFill="1" applyBorder="1" applyAlignment="1">
      <alignment horizontal="center" vertical="center"/>
    </xf>
    <xf numFmtId="0" fontId="110" fillId="0" borderId="0" xfId="96" applyFont="1" applyAlignment="1" applyProtection="1">
      <alignment horizontal="left" vertical="center"/>
      <protection locked="0"/>
    </xf>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4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20</xdr:row>
      <xdr:rowOff>9525</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371850"/>
        </a:xfrm>
        <a:prstGeom prst="rect">
          <a:avLst/>
        </a:prstGeom>
      </xdr:spPr>
    </xdr:pic>
    <xdr:clientData/>
  </xdr:twoCellAnchor>
  <xdr:twoCellAnchor editAs="oneCell">
    <xdr:from>
      <xdr:col>12</xdr:col>
      <xdr:colOff>0</xdr:colOff>
      <xdr:row>0</xdr:row>
      <xdr:rowOff>0</xdr:rowOff>
    </xdr:from>
    <xdr:to>
      <xdr:col>22</xdr:col>
      <xdr:colOff>549216</xdr:colOff>
      <xdr:row>20</xdr:row>
      <xdr:rowOff>38100</xdr:rowOff>
    </xdr:to>
    <xdr:pic>
      <xdr:nvPicPr>
        <xdr:cNvPr id="3" name="Obraz 2"/>
        <xdr:cNvPicPr>
          <a:picLocks noChangeAspect="1"/>
        </xdr:cNvPicPr>
      </xdr:nvPicPr>
      <xdr:blipFill>
        <a:blip xmlns:r="http://schemas.openxmlformats.org/officeDocument/2006/relationships" r:embed="rId2"/>
        <a:stretch>
          <a:fillRect/>
        </a:stretch>
      </xdr:blipFill>
      <xdr:spPr>
        <a:xfrm>
          <a:off x="7315200" y="0"/>
          <a:ext cx="6645216" cy="3400425"/>
        </a:xfrm>
        <a:prstGeom prst="rect">
          <a:avLst/>
        </a:prstGeom>
      </xdr:spPr>
    </xdr:pic>
    <xdr:clientData/>
  </xdr:twoCellAnchor>
  <xdr:twoCellAnchor editAs="oneCell">
    <xdr:from>
      <xdr:col>0</xdr:col>
      <xdr:colOff>0</xdr:colOff>
      <xdr:row>21</xdr:row>
      <xdr:rowOff>0</xdr:rowOff>
    </xdr:from>
    <xdr:to>
      <xdr:col>10</xdr:col>
      <xdr:colOff>549216</xdr:colOff>
      <xdr:row>43</xdr:row>
      <xdr:rowOff>137096</xdr:rowOff>
    </xdr:to>
    <xdr:pic>
      <xdr:nvPicPr>
        <xdr:cNvPr id="7" name="Obraz 6"/>
        <xdr:cNvPicPr>
          <a:picLocks noChangeAspect="1"/>
        </xdr:cNvPicPr>
      </xdr:nvPicPr>
      <xdr:blipFill>
        <a:blip xmlns:r="http://schemas.openxmlformats.org/officeDocument/2006/relationships" r:embed="rId3"/>
        <a:stretch>
          <a:fillRect/>
        </a:stretch>
      </xdr:blipFill>
      <xdr:spPr>
        <a:xfrm>
          <a:off x="0" y="3543300"/>
          <a:ext cx="6645216" cy="3651821"/>
        </a:xfrm>
        <a:prstGeom prst="rect">
          <a:avLst/>
        </a:prstGeom>
      </xdr:spPr>
    </xdr:pic>
    <xdr:clientData/>
  </xdr:twoCellAnchor>
  <xdr:twoCellAnchor editAs="oneCell">
    <xdr:from>
      <xdr:col>12</xdr:col>
      <xdr:colOff>0</xdr:colOff>
      <xdr:row>21</xdr:row>
      <xdr:rowOff>0</xdr:rowOff>
    </xdr:from>
    <xdr:to>
      <xdr:col>22</xdr:col>
      <xdr:colOff>549216</xdr:colOff>
      <xdr:row>43</xdr:row>
      <xdr:rowOff>130999</xdr:rowOff>
    </xdr:to>
    <xdr:pic>
      <xdr:nvPicPr>
        <xdr:cNvPr id="8" name="Obraz 7"/>
        <xdr:cNvPicPr>
          <a:picLocks noChangeAspect="1"/>
        </xdr:cNvPicPr>
      </xdr:nvPicPr>
      <xdr:blipFill>
        <a:blip xmlns:r="http://schemas.openxmlformats.org/officeDocument/2006/relationships" r:embed="rId4"/>
        <a:stretch>
          <a:fillRect/>
        </a:stretch>
      </xdr:blipFill>
      <xdr:spPr>
        <a:xfrm>
          <a:off x="7315200" y="35433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M27" sqref="M27"/>
    </sheetView>
  </sheetViews>
  <sheetFormatPr defaultColWidth="9.140625" defaultRowHeight="12.75"/>
  <cols>
    <col min="1" max="1" width="7.85546875" style="333" customWidth="1"/>
    <col min="2" max="2" width="19.28515625" style="333" customWidth="1"/>
    <col min="3" max="3" width="19.85546875" style="333" customWidth="1"/>
    <col min="4" max="4" width="21" style="333" customWidth="1"/>
    <col min="5" max="5" width="14.7109375" style="333" customWidth="1"/>
    <col min="6" max="6" width="13.42578125" style="333" customWidth="1"/>
    <col min="7" max="10" width="9.140625" style="333"/>
    <col min="11" max="11" width="17.85546875" style="333" customWidth="1"/>
    <col min="12" max="16384" width="9.140625" style="333"/>
  </cols>
  <sheetData>
    <row r="1" spans="2:36">
      <c r="B1" s="469"/>
      <c r="C1" s="469"/>
      <c r="D1" s="469"/>
      <c r="E1" s="470"/>
      <c r="F1" s="470"/>
      <c r="L1" s="334"/>
      <c r="M1" s="334"/>
      <c r="N1" s="334"/>
      <c r="O1" s="334"/>
      <c r="P1" s="334"/>
      <c r="Q1" s="334"/>
      <c r="R1" s="334"/>
      <c r="S1" s="334"/>
      <c r="T1" s="334"/>
      <c r="AI1" s="335"/>
      <c r="AJ1" s="335"/>
    </row>
    <row r="2" spans="2:36" ht="19.5" customHeight="1">
      <c r="B2" s="469"/>
      <c r="C2" s="469"/>
      <c r="D2" s="471" t="s">
        <v>385</v>
      </c>
      <c r="E2" s="470"/>
      <c r="F2" s="470"/>
      <c r="G2" s="334"/>
      <c r="H2" s="334"/>
      <c r="I2" s="334"/>
      <c r="J2" s="334"/>
      <c r="K2" s="334"/>
      <c r="L2" s="334"/>
      <c r="M2" s="334"/>
      <c r="N2" s="334"/>
      <c r="O2" s="334"/>
      <c r="P2" s="334"/>
      <c r="Q2" s="334"/>
      <c r="R2" s="334"/>
      <c r="S2" s="334"/>
      <c r="T2" s="334"/>
      <c r="AI2" s="335"/>
      <c r="AJ2" s="335"/>
    </row>
    <row r="3" spans="2:36" ht="15.75">
      <c r="B3" s="469"/>
      <c r="C3" s="469"/>
      <c r="D3" s="471" t="s">
        <v>450</v>
      </c>
      <c r="E3" s="470"/>
      <c r="F3" s="470"/>
      <c r="G3" s="334"/>
      <c r="H3" s="336"/>
      <c r="I3" s="334"/>
      <c r="J3" s="334"/>
      <c r="K3" s="334"/>
      <c r="L3" s="334"/>
      <c r="M3" s="334"/>
      <c r="N3" s="334"/>
      <c r="O3" s="334"/>
      <c r="P3" s="334"/>
      <c r="Q3" s="334"/>
      <c r="R3" s="334"/>
      <c r="S3" s="334"/>
      <c r="T3" s="334"/>
    </row>
    <row r="4" spans="2:36" ht="17.25">
      <c r="B4" s="469"/>
      <c r="C4" s="469"/>
      <c r="D4" s="472" t="s">
        <v>436</v>
      </c>
      <c r="E4" s="469"/>
      <c r="F4" s="470"/>
      <c r="G4" s="334"/>
      <c r="H4" s="336"/>
      <c r="I4" s="334"/>
      <c r="J4" s="334"/>
      <c r="K4" s="334"/>
      <c r="L4" s="334"/>
      <c r="M4" s="334"/>
      <c r="N4" s="334"/>
      <c r="O4" s="334"/>
      <c r="P4" s="334"/>
      <c r="Q4" s="334"/>
      <c r="R4" s="334"/>
      <c r="S4" s="334"/>
      <c r="T4" s="334"/>
    </row>
    <row r="5" spans="2:36" ht="18" customHeight="1">
      <c r="B5" s="470"/>
      <c r="C5" s="470"/>
      <c r="D5" s="470"/>
      <c r="E5" s="470"/>
      <c r="F5" s="470"/>
      <c r="G5" s="334"/>
      <c r="H5" s="336"/>
      <c r="I5" s="334"/>
      <c r="J5" s="334"/>
      <c r="K5" s="334"/>
      <c r="L5" s="334"/>
      <c r="M5" s="334"/>
      <c r="N5" s="334"/>
      <c r="O5" s="334"/>
      <c r="P5" s="334"/>
      <c r="Q5" s="334"/>
      <c r="R5" s="334"/>
      <c r="S5" s="334"/>
      <c r="T5" s="334"/>
    </row>
    <row r="6" spans="2:36" ht="16.5" customHeight="1">
      <c r="B6" s="473" t="s">
        <v>0</v>
      </c>
      <c r="C6" s="357"/>
      <c r="D6" s="357"/>
      <c r="E6" s="334"/>
      <c r="F6" s="334"/>
      <c r="G6" s="334"/>
      <c r="H6" s="334"/>
      <c r="I6" s="334"/>
      <c r="J6" s="334"/>
      <c r="K6" s="334"/>
      <c r="L6" s="334"/>
      <c r="M6" s="334"/>
      <c r="N6" s="334"/>
      <c r="O6" s="334"/>
      <c r="P6" s="334"/>
      <c r="Q6" s="334"/>
      <c r="R6" s="334"/>
      <c r="S6" s="334"/>
      <c r="T6" s="334"/>
    </row>
    <row r="7" spans="2:36" ht="23.25" customHeight="1">
      <c r="B7" s="369"/>
      <c r="C7" s="357"/>
      <c r="D7" s="357"/>
      <c r="E7" s="334"/>
      <c r="F7" s="334"/>
      <c r="G7" s="334"/>
      <c r="H7" s="334"/>
      <c r="I7" s="334"/>
      <c r="J7" s="334"/>
      <c r="K7" s="334"/>
      <c r="L7" s="334"/>
      <c r="M7" s="334"/>
      <c r="N7" s="334"/>
      <c r="O7" s="334"/>
      <c r="P7" s="334"/>
      <c r="Q7" s="334"/>
      <c r="R7" s="334"/>
      <c r="S7" s="334"/>
      <c r="T7" s="334"/>
    </row>
    <row r="8" spans="2:36" ht="33" customHeight="1">
      <c r="B8" s="337" t="s">
        <v>48</v>
      </c>
      <c r="C8" s="338"/>
      <c r="D8" s="338"/>
      <c r="E8" s="338"/>
      <c r="F8" s="334"/>
      <c r="G8" s="334"/>
      <c r="H8" s="334"/>
      <c r="I8" s="334"/>
      <c r="J8" s="334"/>
      <c r="K8" s="334"/>
      <c r="L8" s="334"/>
      <c r="M8" s="334"/>
      <c r="N8" s="334"/>
      <c r="O8" s="334"/>
      <c r="P8" s="334"/>
      <c r="Q8" s="334"/>
      <c r="R8" s="334"/>
      <c r="S8" s="334"/>
      <c r="T8" s="334"/>
    </row>
    <row r="9" spans="2:36" ht="33" customHeight="1">
      <c r="B9" s="337"/>
      <c r="C9" s="338"/>
      <c r="D9" s="338"/>
      <c r="E9" s="338"/>
      <c r="F9" s="334"/>
      <c r="G9" s="334"/>
      <c r="H9" s="334"/>
      <c r="I9" s="334"/>
      <c r="J9" s="334"/>
      <c r="K9" s="334"/>
      <c r="L9" s="334"/>
      <c r="M9" s="334"/>
      <c r="N9" s="334"/>
      <c r="O9" s="334"/>
      <c r="P9" s="334"/>
      <c r="Q9" s="334"/>
      <c r="R9" s="334"/>
      <c r="S9" s="334"/>
      <c r="T9" s="334"/>
    </row>
    <row r="10" spans="2:36" ht="15">
      <c r="B10" s="942"/>
      <c r="C10" s="334"/>
      <c r="D10" s="334"/>
      <c r="E10" s="334"/>
      <c r="F10" s="334"/>
      <c r="G10" s="334"/>
      <c r="H10" s="334"/>
      <c r="I10" s="334"/>
      <c r="J10" s="334"/>
      <c r="K10" s="334"/>
      <c r="L10" s="334"/>
      <c r="M10" s="334"/>
      <c r="N10" s="334"/>
      <c r="O10" s="334"/>
      <c r="P10" s="334"/>
      <c r="Q10" s="334"/>
      <c r="R10" s="334"/>
      <c r="S10" s="334"/>
      <c r="T10" s="334"/>
    </row>
    <row r="11" spans="2:36" ht="23.25">
      <c r="B11" s="339" t="s">
        <v>528</v>
      </c>
      <c r="C11" s="340"/>
      <c r="D11" s="341"/>
      <c r="E11" s="342" t="s">
        <v>529</v>
      </c>
      <c r="F11" s="343"/>
      <c r="G11" s="341"/>
      <c r="Q11" s="334"/>
      <c r="R11" s="334"/>
      <c r="S11" s="334"/>
      <c r="T11" s="334"/>
    </row>
    <row r="12" spans="2:36">
      <c r="B12" s="334"/>
      <c r="C12" s="334"/>
      <c r="D12" s="334"/>
      <c r="E12" s="334"/>
      <c r="F12" s="334"/>
      <c r="G12" s="334"/>
      <c r="H12" s="334"/>
      <c r="I12" s="334"/>
      <c r="J12" s="334"/>
      <c r="K12" s="334"/>
      <c r="L12" s="334"/>
      <c r="M12" s="334"/>
      <c r="N12" s="334"/>
      <c r="O12" s="334"/>
      <c r="P12" s="334"/>
      <c r="Q12" s="334"/>
      <c r="R12" s="334"/>
      <c r="S12" s="334"/>
      <c r="T12" s="334"/>
    </row>
    <row r="13" spans="2:36">
      <c r="B13" s="334"/>
      <c r="C13" s="334"/>
      <c r="D13" s="334"/>
      <c r="E13" s="334"/>
      <c r="F13" s="334"/>
      <c r="G13" s="334"/>
      <c r="H13" s="334"/>
      <c r="I13" s="334"/>
      <c r="J13" s="334"/>
      <c r="K13" s="334"/>
      <c r="L13" s="334"/>
      <c r="M13" s="334"/>
      <c r="N13" s="334"/>
      <c r="O13" s="334"/>
      <c r="P13" s="334"/>
      <c r="Q13" s="334"/>
      <c r="R13" s="334"/>
      <c r="S13" s="334"/>
      <c r="T13" s="334"/>
    </row>
    <row r="14" spans="2:36" ht="18.75">
      <c r="B14" s="1004" t="s">
        <v>437</v>
      </c>
      <c r="C14" s="477"/>
      <c r="D14" s="476" t="s">
        <v>530</v>
      </c>
      <c r="E14" s="477"/>
      <c r="F14" s="474"/>
      <c r="G14" s="475"/>
      <c r="H14" s="334"/>
      <c r="I14" s="334"/>
      <c r="J14" s="334"/>
      <c r="K14" s="334"/>
      <c r="L14" s="334"/>
      <c r="M14" s="334"/>
      <c r="N14" s="334"/>
      <c r="O14" s="334"/>
      <c r="P14" s="334"/>
      <c r="Q14" s="334"/>
      <c r="R14" s="334"/>
      <c r="S14" s="334"/>
      <c r="T14" s="334"/>
    </row>
    <row r="15" spans="2:36" ht="15">
      <c r="B15" s="344"/>
      <c r="C15" s="344"/>
      <c r="D15" s="344"/>
      <c r="E15" s="344"/>
      <c r="F15" s="344"/>
      <c r="G15" s="334"/>
      <c r="H15" s="334"/>
      <c r="I15" s="334"/>
      <c r="J15" s="334"/>
      <c r="K15" s="334"/>
      <c r="L15" s="334"/>
      <c r="M15" s="334"/>
      <c r="N15" s="334"/>
      <c r="O15" s="334"/>
      <c r="P15" s="334"/>
      <c r="Q15" s="334"/>
      <c r="R15" s="334"/>
      <c r="S15" s="334"/>
      <c r="T15" s="334"/>
    </row>
    <row r="16" spans="2:36" ht="15">
      <c r="B16" s="344" t="s">
        <v>522</v>
      </c>
      <c r="C16" s="344"/>
      <c r="D16" s="344"/>
      <c r="E16" s="344"/>
      <c r="F16" s="344"/>
      <c r="G16" s="334"/>
      <c r="H16" s="334"/>
      <c r="I16" s="334"/>
      <c r="J16" s="334"/>
      <c r="K16" s="334"/>
      <c r="L16" s="334"/>
      <c r="M16" s="334"/>
      <c r="N16" s="334"/>
      <c r="O16" s="334"/>
      <c r="P16" s="334"/>
      <c r="Q16" s="334"/>
      <c r="R16" s="334"/>
      <c r="S16" s="334"/>
      <c r="T16" s="334"/>
    </row>
    <row r="17" spans="2:20" ht="15">
      <c r="B17" s="344" t="s">
        <v>1</v>
      </c>
      <c r="C17" s="344"/>
      <c r="D17" s="344"/>
      <c r="E17" s="344"/>
      <c r="F17" s="344"/>
      <c r="G17" s="334"/>
      <c r="H17" s="334"/>
      <c r="I17" s="334"/>
      <c r="J17" s="334"/>
      <c r="K17" s="334"/>
      <c r="L17" s="334"/>
      <c r="M17" s="334"/>
      <c r="N17" s="334"/>
      <c r="O17" s="334"/>
      <c r="P17" s="334"/>
      <c r="Q17" s="334"/>
      <c r="R17" s="334"/>
      <c r="S17" s="334"/>
      <c r="T17" s="334"/>
    </row>
    <row r="18" spans="2:20" ht="15">
      <c r="B18" s="345" t="s">
        <v>448</v>
      </c>
      <c r="C18" s="345"/>
      <c r="D18" s="345"/>
      <c r="E18" s="345"/>
      <c r="F18" s="345"/>
      <c r="G18" s="346"/>
      <c r="H18" s="346"/>
      <c r="I18" s="346"/>
      <c r="J18" s="346"/>
      <c r="K18" s="334"/>
      <c r="L18" s="334"/>
      <c r="M18" s="334"/>
      <c r="N18" s="334"/>
      <c r="O18" s="334"/>
      <c r="P18" s="334"/>
      <c r="Q18" s="334"/>
      <c r="R18" s="334"/>
      <c r="S18" s="334"/>
      <c r="T18" s="334"/>
    </row>
    <row r="19" spans="2:20" ht="15">
      <c r="B19" s="345" t="s">
        <v>449</v>
      </c>
      <c r="C19" s="345"/>
      <c r="D19" s="345"/>
      <c r="E19" s="345"/>
      <c r="F19" s="344"/>
      <c r="G19" s="334"/>
      <c r="H19" s="334"/>
      <c r="I19" s="334"/>
      <c r="J19" s="334"/>
      <c r="K19" s="334"/>
      <c r="L19" s="334"/>
      <c r="M19" s="334"/>
      <c r="N19" s="334"/>
      <c r="O19" s="334"/>
      <c r="P19" s="334"/>
      <c r="Q19" s="334"/>
      <c r="R19" s="334"/>
      <c r="S19" s="334"/>
      <c r="T19" s="334"/>
    </row>
    <row r="20" spans="2:20" ht="15">
      <c r="B20" s="344" t="s">
        <v>2</v>
      </c>
      <c r="C20" s="344"/>
      <c r="D20" s="344"/>
      <c r="E20" s="344"/>
      <c r="F20" s="344"/>
      <c r="G20" s="334"/>
      <c r="H20" s="334"/>
      <c r="I20" s="334"/>
      <c r="J20" s="334"/>
      <c r="K20" s="334"/>
      <c r="L20" s="334"/>
      <c r="M20" s="334"/>
      <c r="N20" s="334"/>
      <c r="O20" s="334"/>
      <c r="P20" s="334"/>
      <c r="Q20" s="334"/>
      <c r="R20" s="334"/>
      <c r="S20" s="334"/>
      <c r="T20" s="334"/>
    </row>
    <row r="21" spans="2:20" ht="15">
      <c r="B21" s="344" t="s">
        <v>3</v>
      </c>
      <c r="C21" s="344"/>
      <c r="D21" s="344"/>
      <c r="E21" s="344"/>
      <c r="F21" s="344"/>
      <c r="G21" s="334"/>
      <c r="H21" s="334"/>
      <c r="I21" s="334"/>
      <c r="J21" s="334"/>
      <c r="K21" s="334"/>
      <c r="L21" s="334"/>
      <c r="M21" s="334"/>
      <c r="N21" s="334"/>
      <c r="O21" s="334"/>
      <c r="P21" s="334"/>
      <c r="Q21" s="334"/>
      <c r="R21" s="334"/>
      <c r="S21" s="334"/>
      <c r="T21" s="334"/>
    </row>
    <row r="22" spans="2:20" ht="15">
      <c r="B22" s="344"/>
      <c r="C22" s="344"/>
      <c r="D22" s="344"/>
      <c r="E22" s="344"/>
      <c r="F22" s="344"/>
      <c r="G22" s="334"/>
      <c r="H22" s="334"/>
      <c r="I22" s="334"/>
      <c r="J22" s="334"/>
      <c r="K22" s="334"/>
      <c r="L22" s="334"/>
      <c r="M22" s="334"/>
      <c r="N22" s="334"/>
      <c r="O22" s="334"/>
      <c r="P22" s="334"/>
      <c r="Q22" s="334"/>
      <c r="R22" s="334"/>
      <c r="S22" s="334"/>
      <c r="T22" s="334"/>
    </row>
    <row r="23" spans="2:20" ht="15">
      <c r="B23" s="344"/>
      <c r="C23" s="347"/>
      <c r="D23" s="344"/>
      <c r="E23" s="344"/>
      <c r="F23" s="344"/>
      <c r="G23" s="334"/>
      <c r="H23" s="334"/>
      <c r="I23" s="334"/>
      <c r="J23" s="334"/>
      <c r="K23" s="334"/>
      <c r="L23" s="334"/>
      <c r="M23" s="334"/>
      <c r="N23" s="334"/>
      <c r="O23" s="334"/>
      <c r="P23" s="334"/>
      <c r="Q23" s="334"/>
      <c r="R23" s="334"/>
      <c r="S23" s="334"/>
      <c r="T23" s="334"/>
    </row>
    <row r="24" spans="2:20" ht="15">
      <c r="B24" s="344"/>
      <c r="C24" s="347"/>
      <c r="D24" s="344"/>
      <c r="E24" s="344"/>
      <c r="F24" s="344"/>
      <c r="G24" s="334"/>
      <c r="H24" s="334"/>
      <c r="I24" s="334"/>
      <c r="J24" s="334"/>
      <c r="K24" s="334"/>
      <c r="L24" s="334"/>
      <c r="M24" s="334"/>
      <c r="N24" s="334"/>
      <c r="O24" s="334"/>
      <c r="P24" s="334"/>
      <c r="Q24" s="334"/>
      <c r="R24" s="334"/>
      <c r="S24" s="334"/>
      <c r="T24" s="334"/>
    </row>
    <row r="25" spans="2:20" ht="15">
      <c r="B25" s="345" t="s">
        <v>438</v>
      </c>
      <c r="C25" s="344"/>
      <c r="D25" s="344"/>
      <c r="E25" s="344"/>
      <c r="F25" s="344"/>
      <c r="G25" s="334"/>
      <c r="H25" s="334"/>
      <c r="I25" s="334"/>
      <c r="J25" s="334"/>
      <c r="K25" s="334"/>
      <c r="L25" s="334"/>
      <c r="M25" s="334"/>
      <c r="N25" s="334"/>
      <c r="O25" s="334"/>
      <c r="P25" s="334"/>
      <c r="Q25" s="334"/>
      <c r="R25" s="334"/>
      <c r="S25" s="334"/>
      <c r="T25" s="334"/>
    </row>
    <row r="26" spans="2:20" ht="15">
      <c r="B26" s="345" t="s">
        <v>443</v>
      </c>
      <c r="C26" s="345"/>
      <c r="D26" s="345"/>
      <c r="E26" s="345"/>
      <c r="F26" s="345"/>
      <c r="G26" s="346"/>
      <c r="H26" s="346"/>
      <c r="I26" s="346"/>
      <c r="J26" s="346"/>
      <c r="K26" s="334"/>
      <c r="L26" s="334"/>
      <c r="M26" s="334"/>
      <c r="N26" s="334"/>
      <c r="O26" s="334"/>
      <c r="P26" s="334"/>
      <c r="Q26" s="334"/>
      <c r="R26" s="334"/>
      <c r="S26" s="334"/>
      <c r="T26" s="334"/>
    </row>
    <row r="27" spans="2:20" ht="15">
      <c r="B27" s="344" t="s">
        <v>439</v>
      </c>
      <c r="C27" s="355" t="s">
        <v>461</v>
      </c>
      <c r="D27" s="344"/>
      <c r="E27" s="344"/>
      <c r="F27" s="344"/>
      <c r="G27" s="334"/>
      <c r="H27" s="334"/>
      <c r="I27" s="334"/>
      <c r="J27" s="334"/>
      <c r="K27" s="334"/>
      <c r="L27" s="334"/>
      <c r="M27" s="334"/>
      <c r="N27" s="334"/>
      <c r="O27" s="334"/>
      <c r="P27" s="334"/>
      <c r="Q27" s="334"/>
      <c r="R27" s="334"/>
      <c r="S27" s="334"/>
      <c r="T27" s="334"/>
    </row>
    <row r="28" spans="2:20" ht="15">
      <c r="B28" s="344" t="s">
        <v>451</v>
      </c>
      <c r="C28" s="344"/>
      <c r="D28" s="344"/>
      <c r="E28" s="344"/>
      <c r="F28" s="344"/>
      <c r="G28" s="334"/>
      <c r="H28" s="334"/>
      <c r="I28" s="334"/>
      <c r="J28" s="334"/>
      <c r="K28" s="334"/>
      <c r="L28" s="334"/>
      <c r="M28" s="334"/>
      <c r="N28" s="334"/>
      <c r="O28" s="334"/>
      <c r="P28" s="334"/>
      <c r="Q28" s="334"/>
      <c r="R28" s="334"/>
      <c r="S28" s="334"/>
      <c r="T28" s="334"/>
    </row>
    <row r="29" spans="2:20" ht="15">
      <c r="B29" s="344"/>
      <c r="C29" s="344"/>
      <c r="D29" s="344"/>
      <c r="E29" s="344"/>
      <c r="F29" s="344"/>
      <c r="G29" s="334"/>
      <c r="H29" s="334"/>
      <c r="I29" s="334"/>
      <c r="J29" s="334"/>
      <c r="K29" s="334"/>
      <c r="L29" s="334"/>
      <c r="M29" s="334"/>
      <c r="N29" s="334"/>
      <c r="O29" s="334"/>
      <c r="P29" s="334"/>
      <c r="Q29" s="334"/>
      <c r="R29" s="334"/>
      <c r="S29" s="334"/>
      <c r="T29" s="334"/>
    </row>
    <row r="30" spans="2:20" ht="15">
      <c r="B30" s="348" t="s">
        <v>440</v>
      </c>
      <c r="C30" s="349"/>
      <c r="D30" s="349"/>
      <c r="E30" s="349"/>
      <c r="F30" s="349"/>
      <c r="G30" s="350"/>
      <c r="H30" s="350"/>
      <c r="I30" s="350"/>
      <c r="J30" s="350"/>
      <c r="K30" s="350"/>
      <c r="L30" s="350"/>
      <c r="M30" s="350"/>
      <c r="N30" s="350"/>
      <c r="O30" s="350"/>
      <c r="P30" s="350"/>
      <c r="Q30" s="334"/>
      <c r="R30" s="334"/>
      <c r="S30" s="334"/>
      <c r="T30" s="334"/>
    </row>
    <row r="31" spans="2:20" ht="15">
      <c r="B31" s="351" t="s">
        <v>441</v>
      </c>
      <c r="C31" s="349"/>
      <c r="D31" s="349"/>
      <c r="E31" s="349"/>
      <c r="F31" s="349"/>
      <c r="G31" s="350"/>
      <c r="H31" s="350"/>
      <c r="I31" s="350"/>
      <c r="J31" s="350"/>
      <c r="K31" s="350"/>
      <c r="L31" s="350"/>
      <c r="M31" s="350"/>
      <c r="N31" s="350"/>
      <c r="O31" s="350"/>
      <c r="P31" s="350"/>
      <c r="Q31" s="334"/>
      <c r="R31" s="334"/>
      <c r="S31" s="334"/>
      <c r="T31" s="334"/>
    </row>
    <row r="32" spans="2:20" ht="15.75">
      <c r="B32" s="351" t="s">
        <v>442</v>
      </c>
      <c r="C32" s="344"/>
      <c r="D32" s="344"/>
      <c r="E32" s="344"/>
      <c r="F32" s="344"/>
      <c r="G32" s="334"/>
      <c r="H32" s="334"/>
      <c r="I32" s="334"/>
      <c r="J32" s="334"/>
      <c r="K32" s="334"/>
      <c r="L32" s="334"/>
      <c r="M32" s="334"/>
      <c r="N32" s="352"/>
      <c r="O32" s="334"/>
      <c r="P32" s="334"/>
      <c r="Q32" s="334"/>
      <c r="R32" s="334"/>
      <c r="S32" s="334"/>
      <c r="T32" s="334"/>
    </row>
    <row r="33" spans="2:20" ht="15.75">
      <c r="B33" s="344"/>
      <c r="C33" s="344"/>
      <c r="D33" s="344"/>
      <c r="E33" s="344"/>
      <c r="F33" s="344"/>
      <c r="G33" s="334"/>
      <c r="H33" s="334"/>
      <c r="I33" s="334"/>
      <c r="J33" s="334"/>
      <c r="K33" s="334"/>
      <c r="L33" s="334"/>
      <c r="M33" s="334"/>
      <c r="N33" s="352"/>
      <c r="O33" s="334"/>
      <c r="P33" s="334"/>
      <c r="Q33" s="334"/>
      <c r="R33" s="334"/>
      <c r="S33" s="334"/>
      <c r="T33" s="334"/>
    </row>
    <row r="34" spans="2:20" ht="15.75">
      <c r="B34" s="334"/>
      <c r="C34" s="334"/>
      <c r="D34" s="334"/>
      <c r="E34" s="334"/>
      <c r="F34" s="334"/>
      <c r="G34" s="334"/>
      <c r="H34" s="334"/>
      <c r="I34" s="334"/>
      <c r="J34" s="334"/>
      <c r="K34" s="334"/>
      <c r="L34" s="334"/>
      <c r="M34" s="334"/>
      <c r="N34" s="352"/>
      <c r="O34" s="334"/>
      <c r="P34" s="334"/>
      <c r="Q34" s="334"/>
      <c r="R34" s="334"/>
      <c r="S34" s="334"/>
      <c r="T34" s="334"/>
    </row>
    <row r="35" spans="2:20" ht="15.75">
      <c r="B35" s="334"/>
      <c r="C35" s="334"/>
      <c r="D35" s="334"/>
      <c r="E35" s="334"/>
      <c r="F35" s="334"/>
      <c r="G35" s="334"/>
      <c r="H35" s="334"/>
      <c r="I35" s="334"/>
      <c r="J35" s="334"/>
      <c r="K35" s="334"/>
      <c r="L35" s="334"/>
      <c r="M35" s="334"/>
      <c r="N35" s="352"/>
      <c r="O35" s="334"/>
      <c r="P35" s="334"/>
      <c r="Q35" s="334"/>
      <c r="R35" s="334"/>
      <c r="S35" s="334"/>
      <c r="T35" s="334"/>
    </row>
    <row r="36" spans="2:20" ht="15.75">
      <c r="B36" s="353"/>
      <c r="C36" s="353"/>
      <c r="D36" s="353"/>
      <c r="E36" s="353"/>
      <c r="F36" s="353"/>
      <c r="G36" s="353"/>
      <c r="H36" s="353"/>
      <c r="I36" s="353"/>
      <c r="J36" s="353"/>
      <c r="K36" s="353"/>
      <c r="N36" s="354"/>
    </row>
    <row r="37" spans="2:20" ht="15.75">
      <c r="B37" s="353"/>
      <c r="C37" s="353"/>
      <c r="D37" s="353"/>
      <c r="E37" s="353"/>
      <c r="F37" s="353"/>
      <c r="G37" s="353"/>
      <c r="H37" s="353"/>
      <c r="I37" s="353"/>
      <c r="J37" s="353"/>
      <c r="K37" s="353"/>
      <c r="N37" s="354"/>
    </row>
    <row r="38" spans="2:20">
      <c r="B38" s="353"/>
      <c r="C38" s="353"/>
      <c r="D38" s="353"/>
      <c r="E38" s="353"/>
      <c r="F38" s="353"/>
      <c r="G38" s="353"/>
      <c r="H38" s="353"/>
      <c r="I38" s="353"/>
      <c r="J38" s="353"/>
      <c r="K38" s="353"/>
    </row>
    <row r="39" spans="2:20">
      <c r="B39" s="353"/>
      <c r="C39" s="353"/>
      <c r="D39" s="353"/>
      <c r="E39" s="353"/>
      <c r="F39" s="353"/>
      <c r="G39" s="353"/>
      <c r="H39" s="353"/>
      <c r="I39" s="353"/>
      <c r="J39" s="353"/>
      <c r="K39" s="353"/>
    </row>
    <row r="40" spans="2:20">
      <c r="B40" s="353"/>
      <c r="C40" s="353"/>
      <c r="D40" s="353"/>
      <c r="E40" s="353"/>
      <c r="F40" s="353"/>
      <c r="G40" s="353"/>
      <c r="H40" s="353"/>
      <c r="I40" s="353"/>
      <c r="J40" s="353"/>
      <c r="K40" s="353"/>
    </row>
    <row r="41" spans="2:20">
      <c r="B41" s="353"/>
      <c r="C41" s="353"/>
      <c r="D41" s="353"/>
      <c r="E41" s="353"/>
      <c r="F41" s="353"/>
      <c r="G41" s="353"/>
      <c r="H41" s="353"/>
      <c r="I41" s="353"/>
      <c r="J41" s="353"/>
      <c r="K41" s="353"/>
    </row>
    <row r="42" spans="2:20">
      <c r="B42" s="353"/>
      <c r="C42" s="353"/>
      <c r="D42" s="353"/>
      <c r="E42" s="353"/>
      <c r="F42" s="353"/>
      <c r="G42" s="353"/>
      <c r="H42" s="353"/>
      <c r="I42" s="353"/>
      <c r="J42" s="353"/>
      <c r="K42" s="353"/>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N7" sqref="N7"/>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747" t="s">
        <v>524</v>
      </c>
      <c r="B2" s="356"/>
      <c r="C2" s="356"/>
      <c r="D2" s="356"/>
      <c r="E2" s="356"/>
      <c r="F2" s="367"/>
      <c r="G2" s="367"/>
      <c r="H2" s="367"/>
    </row>
    <row r="3" spans="1:14" ht="18" customHeight="1" thickBot="1">
      <c r="A3" s="485" t="s">
        <v>525</v>
      </c>
      <c r="B3"/>
      <c r="C3"/>
      <c r="D3"/>
      <c r="E3"/>
      <c r="G3"/>
      <c r="H3"/>
    </row>
    <row r="4" spans="1:14" s="233" customFormat="1" ht="18" customHeight="1" thickBot="1">
      <c r="A4" s="1114" t="s">
        <v>392</v>
      </c>
      <c r="B4" s="702" t="s">
        <v>390</v>
      </c>
      <c r="C4" s="703"/>
      <c r="D4" s="704"/>
      <c r="E4" s="705" t="s">
        <v>219</v>
      </c>
      <c r="F4" s="706"/>
      <c r="G4" s="680"/>
      <c r="H4" s="232"/>
    </row>
    <row r="5" spans="1:14" s="233" customFormat="1" ht="30" customHeight="1" thickBot="1">
      <c r="A5" s="1115"/>
      <c r="B5" s="707" t="s">
        <v>111</v>
      </c>
      <c r="C5" s="708" t="s">
        <v>112</v>
      </c>
      <c r="D5" s="709" t="s">
        <v>389</v>
      </c>
      <c r="E5" s="710" t="s">
        <v>111</v>
      </c>
      <c r="F5" s="711" t="s">
        <v>112</v>
      </c>
      <c r="G5" s="712" t="s">
        <v>389</v>
      </c>
      <c r="H5" s="232"/>
      <c r="I5" s="754"/>
      <c r="J5" s="754"/>
      <c r="K5" s="754"/>
      <c r="L5" s="754"/>
      <c r="M5" s="754"/>
      <c r="N5" s="359"/>
    </row>
    <row r="6" spans="1:14" s="235" customFormat="1" ht="24.95" customHeight="1" thickBot="1">
      <c r="A6" s="358"/>
      <c r="B6" s="725">
        <v>44364.9</v>
      </c>
      <c r="C6" s="965">
        <v>31835.73</v>
      </c>
      <c r="D6" s="726" t="s">
        <v>509</v>
      </c>
      <c r="E6" s="727">
        <v>3.5991110515386113</v>
      </c>
      <c r="F6" s="964">
        <v>3.4406088738212715</v>
      </c>
      <c r="G6" s="728" t="s">
        <v>72</v>
      </c>
      <c r="H6" s="234"/>
    </row>
    <row r="7" spans="1:14" customFormat="1" ht="15.75" customHeight="1">
      <c r="A7" s="460" t="s">
        <v>511</v>
      </c>
      <c r="B7" s="455"/>
      <c r="C7" s="455"/>
      <c r="D7" s="455"/>
      <c r="E7" s="455"/>
      <c r="F7" s="455"/>
      <c r="G7" s="455"/>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94</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2"/>
  <sheetViews>
    <sheetView showGridLines="0" zoomScale="90" zoomScaleNormal="90" workbookViewId="0">
      <selection activeCell="U35" sqref="U35"/>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1120" t="s">
        <v>391</v>
      </c>
      <c r="B1" s="1120"/>
      <c r="C1" s="1120"/>
      <c r="D1" s="1120"/>
      <c r="E1" s="1120"/>
      <c r="F1" s="1120"/>
      <c r="G1" s="58"/>
      <c r="H1" s="58"/>
    </row>
    <row r="2" spans="1:13" ht="18.75" customHeight="1" thickBot="1">
      <c r="A2" s="371"/>
      <c r="B2" s="370"/>
      <c r="C2" s="370"/>
      <c r="D2" s="370"/>
      <c r="E2" s="370"/>
      <c r="F2" s="370"/>
    </row>
    <row r="3" spans="1:13" ht="27" customHeight="1">
      <c r="A3" s="1116" t="s">
        <v>53</v>
      </c>
      <c r="B3" s="1116" t="s">
        <v>89</v>
      </c>
      <c r="C3" s="1121" t="s">
        <v>59</v>
      </c>
      <c r="D3" s="1122"/>
      <c r="E3" s="1123"/>
      <c r="F3" s="1118" t="s">
        <v>90</v>
      </c>
      <c r="G3" s="1119"/>
    </row>
    <row r="4" spans="1:13" ht="32.25" customHeight="1" thickBot="1">
      <c r="A4" s="1117"/>
      <c r="B4" s="1117"/>
      <c r="C4" s="945">
        <v>45522</v>
      </c>
      <c r="D4" s="946">
        <v>45515</v>
      </c>
      <c r="E4" s="946">
        <v>45158</v>
      </c>
      <c r="F4" s="947" t="s">
        <v>239</v>
      </c>
      <c r="G4" s="948" t="s">
        <v>91</v>
      </c>
    </row>
    <row r="5" spans="1:13" ht="29.25" customHeight="1">
      <c r="A5" s="713" t="s">
        <v>95</v>
      </c>
      <c r="B5" s="714" t="s">
        <v>224</v>
      </c>
      <c r="C5" s="949" t="s">
        <v>509</v>
      </c>
      <c r="D5" s="950" t="s">
        <v>509</v>
      </c>
      <c r="E5" s="950">
        <v>803.42</v>
      </c>
      <c r="F5" s="951" t="s">
        <v>72</v>
      </c>
      <c r="G5" s="952" t="s">
        <v>72</v>
      </c>
      <c r="I5" s="366"/>
      <c r="M5" s="366"/>
    </row>
    <row r="6" spans="1:13" ht="28.5" customHeight="1" thickBot="1">
      <c r="A6" s="715" t="s">
        <v>96</v>
      </c>
      <c r="B6" s="716" t="s">
        <v>224</v>
      </c>
      <c r="C6" s="953" t="s">
        <v>509</v>
      </c>
      <c r="D6" s="954" t="s">
        <v>509</v>
      </c>
      <c r="E6" s="954">
        <v>1210.52</v>
      </c>
      <c r="F6" s="955" t="s">
        <v>72</v>
      </c>
      <c r="G6" s="956" t="s">
        <v>72</v>
      </c>
    </row>
    <row r="7" spans="1:13" ht="32.25" customHeight="1" thickBot="1">
      <c r="A7" s="717" t="s">
        <v>92</v>
      </c>
      <c r="B7" s="718" t="s">
        <v>93</v>
      </c>
      <c r="C7" s="953" t="s">
        <v>509</v>
      </c>
      <c r="D7" s="957" t="s">
        <v>509</v>
      </c>
      <c r="E7" s="957" t="s">
        <v>509</v>
      </c>
      <c r="F7" s="958" t="s">
        <v>72</v>
      </c>
      <c r="G7" s="959" t="s">
        <v>72</v>
      </c>
    </row>
    <row r="8" spans="1:13" ht="15.75">
      <c r="A8" s="110"/>
      <c r="B8" s="111"/>
      <c r="D8" s="101"/>
      <c r="E8" s="102"/>
      <c r="F8" s="103"/>
      <c r="G8" s="103"/>
    </row>
    <row r="9" spans="1:13" ht="19.5" customHeight="1">
      <c r="A9" s="465" t="s">
        <v>38</v>
      </c>
      <c r="B9" s="357"/>
    </row>
    <row r="10" spans="1:13">
      <c r="A10" s="466" t="s">
        <v>512</v>
      </c>
      <c r="B10" s="357"/>
    </row>
    <row r="11" spans="1:13" ht="15">
      <c r="A11" s="467"/>
      <c r="B11" s="357"/>
    </row>
    <row r="12" spans="1:13" ht="15">
      <c r="A12"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7"/>
  <sheetViews>
    <sheetView showGridLines="0" zoomScaleNormal="100" workbookViewId="0">
      <selection activeCell="H18" sqref="H18"/>
    </sheetView>
  </sheetViews>
  <sheetFormatPr defaultColWidth="9.140625" defaultRowHeight="12.75"/>
  <cols>
    <col min="1" max="1" width="19.7109375" style="357" customWidth="1"/>
    <col min="2" max="2" width="38.85546875" style="357" bestFit="1" customWidth="1"/>
    <col min="3" max="3" width="16" style="357" bestFit="1" customWidth="1"/>
    <col min="4" max="4" width="15.7109375" style="357" customWidth="1"/>
    <col min="5" max="5" width="11.42578125" style="357" customWidth="1"/>
    <col min="6" max="6" width="12" style="357" customWidth="1"/>
    <col min="7" max="8" width="10.28515625" style="357" bestFit="1" customWidth="1"/>
    <col min="9" max="9" width="11.28515625" style="357" bestFit="1" customWidth="1"/>
    <col min="10" max="16384" width="9.140625" style="357"/>
  </cols>
  <sheetData>
    <row r="1" spans="1:24" ht="27.75" customHeight="1">
      <c r="A1" s="363" t="s">
        <v>527</v>
      </c>
      <c r="B1" s="364"/>
      <c r="C1" s="364"/>
      <c r="D1" s="364"/>
      <c r="E1" s="364"/>
      <c r="F1" s="364"/>
      <c r="G1" s="364"/>
      <c r="H1" s="364"/>
      <c r="I1" s="364"/>
      <c r="J1" s="364"/>
      <c r="K1" s="364"/>
      <c r="L1" s="364"/>
      <c r="M1" s="364"/>
      <c r="N1" s="364"/>
    </row>
    <row r="2" spans="1:24" ht="21">
      <c r="A2" s="365" t="s">
        <v>386</v>
      </c>
      <c r="B2" s="364"/>
      <c r="C2" s="364"/>
      <c r="D2" s="364"/>
      <c r="E2" s="364"/>
      <c r="F2" s="364"/>
      <c r="G2" s="364"/>
      <c r="H2" s="364"/>
      <c r="I2" s="364"/>
      <c r="J2" s="364"/>
      <c r="K2" s="364"/>
      <c r="L2" s="364"/>
      <c r="M2" s="364"/>
      <c r="N2" s="364"/>
    </row>
    <row r="3" spans="1:24" ht="25.5" customHeight="1" thickBot="1">
      <c r="A3" s="371"/>
      <c r="B3" s="366"/>
      <c r="C3" s="367"/>
      <c r="D3" s="367"/>
      <c r="E3" s="367"/>
      <c r="F3" s="367"/>
      <c r="G3" s="367"/>
      <c r="H3" s="367"/>
    </row>
    <row r="4" spans="1:24" ht="24.95" customHeight="1">
      <c r="B4" s="1124" t="s">
        <v>94</v>
      </c>
      <c r="C4" s="1126" t="s">
        <v>387</v>
      </c>
      <c r="D4" s="1127"/>
      <c r="E4" s="1128" t="s">
        <v>388</v>
      </c>
      <c r="F4" s="368"/>
    </row>
    <row r="5" spans="1:24" ht="24.95" customHeight="1" thickBot="1">
      <c r="B5" s="1125"/>
      <c r="C5" s="915">
        <v>45522</v>
      </c>
      <c r="D5" s="916">
        <v>45515</v>
      </c>
      <c r="E5" s="1129"/>
    </row>
    <row r="6" spans="1:24" ht="24.95" customHeight="1" thickBot="1">
      <c r="B6" s="1130" t="s">
        <v>404</v>
      </c>
      <c r="C6" s="1131"/>
      <c r="D6" s="1131"/>
      <c r="E6" s="1132"/>
    </row>
    <row r="7" spans="1:24" ht="24.95" customHeight="1">
      <c r="B7" s="917" t="s">
        <v>433</v>
      </c>
      <c r="C7" s="939" t="s">
        <v>509</v>
      </c>
      <c r="D7" s="940" t="s">
        <v>509</v>
      </c>
      <c r="E7" s="941" t="s">
        <v>72</v>
      </c>
    </row>
    <row r="8" spans="1:24" ht="24.95" customHeight="1">
      <c r="B8" s="918" t="s">
        <v>405</v>
      </c>
      <c r="C8" s="919">
        <v>34.200000000000003</v>
      </c>
      <c r="D8" s="920">
        <v>35.85</v>
      </c>
      <c r="E8" s="921">
        <v>-4.6025104602510396</v>
      </c>
      <c r="G8" s="366"/>
      <c r="H8" s="366"/>
      <c r="I8" s="366"/>
      <c r="J8" s="366"/>
    </row>
    <row r="9" spans="1:24" ht="24.95" customHeight="1" thickBot="1">
      <c r="B9" s="922" t="s">
        <v>406</v>
      </c>
      <c r="C9" s="923">
        <v>22.22</v>
      </c>
      <c r="D9" s="924">
        <v>22.22</v>
      </c>
      <c r="E9" s="925">
        <v>0</v>
      </c>
      <c r="G9" s="366"/>
      <c r="H9" s="366"/>
      <c r="I9" s="366"/>
      <c r="J9" s="366"/>
    </row>
    <row r="10" spans="1:24" ht="25.5" customHeight="1" thickBot="1">
      <c r="B10" s="1133" t="s">
        <v>407</v>
      </c>
      <c r="C10" s="1131"/>
      <c r="D10" s="1131"/>
      <c r="E10" s="1132"/>
    </row>
    <row r="11" spans="1:24" ht="20.25" customHeight="1" thickBot="1">
      <c r="B11" s="926" t="s">
        <v>405</v>
      </c>
      <c r="C11" s="927">
        <v>33.53</v>
      </c>
      <c r="D11" s="928">
        <v>32.31</v>
      </c>
      <c r="E11" s="929">
        <v>3.7759207675642177</v>
      </c>
    </row>
    <row r="12" spans="1:24" ht="15.75">
      <c r="B12" s="369" t="s">
        <v>508</v>
      </c>
    </row>
    <row r="16" spans="1:24" ht="18.75">
      <c r="R16" s="366"/>
      <c r="S16" s="366"/>
      <c r="T16" s="366"/>
      <c r="U16" s="366"/>
      <c r="V16" s="366"/>
      <c r="W16" s="755"/>
      <c r="X16" s="755"/>
    </row>
    <row r="17" spans="18:22" ht="18.75">
      <c r="R17" s="370"/>
      <c r="S17" s="370"/>
      <c r="T17" s="370"/>
      <c r="U17" s="370"/>
      <c r="V17" s="370"/>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_2" securityDescriptor="O:WDG:WDD:(A;;CC;;;S-1-5-21-1781606863-262435437-1199761441-1123)"/>
    <protectedRange sqref="D7:D8" name="Zakres1_3_5_2"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43" priority="1" stopIfTrue="1" operator="lessThan">
      <formula>0</formula>
    </cfRule>
    <cfRule type="cellIs" dxfId="42" priority="2" stopIfTrue="1" operator="greaterThan">
      <formula>0</formula>
    </cfRule>
    <cfRule type="cellIs" dxfId="41" priority="3" stopIfTrue="1" operator="equal">
      <formula>0</formula>
    </cfRule>
  </conditionalFormatting>
  <conditionalFormatting sqref="E11">
    <cfRule type="cellIs" dxfId="40" priority="13" stopIfTrue="1" operator="lessThan">
      <formula>0</formula>
    </cfRule>
    <cfRule type="cellIs" dxfId="39" priority="14" stopIfTrue="1" operator="greaterThan">
      <formula>0</formula>
    </cfRule>
    <cfRule type="cellIs" dxfId="38" priority="15"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6" sqref="AG36"/>
    </sheetView>
  </sheetViews>
  <sheetFormatPr defaultColWidth="9.42578125" defaultRowHeight="12.75"/>
  <cols>
    <col min="1" max="1" width="17.42578125" style="205" customWidth="1"/>
    <col min="2" max="2" width="1" style="205" customWidth="1"/>
    <col min="3" max="7" width="7.42578125" style="205" customWidth="1"/>
    <col min="8" max="8" width="7.7109375" style="205" customWidth="1"/>
    <col min="9" max="9" width="0.5703125" style="205" customWidth="1"/>
    <col min="10" max="15" width="7.42578125" style="205" customWidth="1"/>
    <col min="16" max="16" width="0.5703125" style="205" customWidth="1"/>
    <col min="17" max="22" width="7.42578125" style="205" customWidth="1"/>
    <col min="23" max="23" width="0.5703125" style="205" customWidth="1"/>
    <col min="24" max="24" width="7" style="205" customWidth="1"/>
    <col min="25" max="26" width="7.42578125" style="205" customWidth="1"/>
    <col min="27" max="27" width="9.42578125" style="205" customWidth="1"/>
    <col min="28" max="29" width="2.5703125" style="205" customWidth="1"/>
    <col min="30" max="31" width="9.42578125" style="205" customWidth="1"/>
    <col min="32" max="33" width="9.42578125" style="205"/>
    <col min="34" max="34" width="3.42578125" style="205" customWidth="1"/>
    <col min="35" max="16384" width="9.42578125" style="205"/>
  </cols>
  <sheetData>
    <row r="1" spans="1:35" s="195" customFormat="1" ht="56.1" customHeight="1">
      <c r="A1" s="500" t="s">
        <v>374</v>
      </c>
      <c r="B1" s="501"/>
      <c r="C1" s="501"/>
      <c r="D1" s="502"/>
      <c r="E1" s="502"/>
      <c r="F1" s="501"/>
      <c r="G1" s="501"/>
      <c r="H1" s="501"/>
      <c r="I1" s="501"/>
      <c r="J1" s="501"/>
      <c r="K1" s="501"/>
      <c r="L1" s="501"/>
      <c r="M1" s="501"/>
      <c r="N1" s="501"/>
      <c r="O1" s="501"/>
      <c r="P1" s="501"/>
      <c r="Q1" s="501"/>
      <c r="R1" s="501"/>
      <c r="S1" s="501"/>
      <c r="T1" s="501"/>
      <c r="U1" s="501"/>
      <c r="V1" s="501"/>
      <c r="W1" s="501"/>
      <c r="X1" s="501"/>
      <c r="Y1" s="501"/>
      <c r="Z1" s="503"/>
      <c r="AA1" s="503" t="s">
        <v>379</v>
      </c>
      <c r="AD1" s="196">
        <v>1</v>
      </c>
      <c r="AE1" s="196">
        <v>0</v>
      </c>
      <c r="AF1" s="196"/>
      <c r="AG1" s="196">
        <v>0</v>
      </c>
      <c r="AH1" s="196">
        <v>0</v>
      </c>
      <c r="AI1" s="196">
        <v>0</v>
      </c>
    </row>
    <row r="2" spans="1:35" s="198" customFormat="1" ht="18" customHeight="1">
      <c r="A2" s="504"/>
      <c r="B2" s="505"/>
      <c r="C2" s="505"/>
      <c r="D2" s="506"/>
      <c r="E2" s="506"/>
      <c r="F2" s="505"/>
      <c r="G2" s="505"/>
      <c r="H2" s="505"/>
      <c r="I2" s="505"/>
      <c r="J2" s="505"/>
      <c r="K2" s="505"/>
      <c r="L2" s="505"/>
      <c r="M2" s="505"/>
      <c r="N2" s="505"/>
      <c r="O2" s="505"/>
      <c r="P2" s="505"/>
      <c r="Q2" s="505"/>
      <c r="R2" s="505"/>
      <c r="S2" s="505"/>
      <c r="T2" s="505"/>
      <c r="U2" s="505"/>
      <c r="V2" s="505"/>
      <c r="W2" s="505"/>
      <c r="X2" s="505"/>
      <c r="Y2" s="505"/>
      <c r="Z2" s="197"/>
      <c r="AA2" s="507" t="s">
        <v>535</v>
      </c>
      <c r="AD2" s="199"/>
      <c r="AF2" s="200"/>
    </row>
    <row r="3" spans="1:35" s="195" customFormat="1" ht="15" customHeight="1">
      <c r="A3" s="201"/>
      <c r="B3" s="202"/>
      <c r="C3" s="203"/>
      <c r="D3" s="719"/>
      <c r="E3" s="719"/>
      <c r="F3" s="203"/>
      <c r="G3" s="203"/>
      <c r="H3" s="203"/>
      <c r="I3" s="203"/>
      <c r="J3" s="203"/>
      <c r="K3" s="203"/>
      <c r="L3" s="203"/>
      <c r="M3" s="203"/>
      <c r="N3" s="203"/>
      <c r="Y3" s="204"/>
      <c r="Z3" s="205"/>
      <c r="AA3" s="206"/>
    </row>
    <row r="4" spans="1:35" ht="15">
      <c r="A4" s="201"/>
      <c r="Y4" s="1300">
        <v>32</v>
      </c>
      <c r="Z4" s="1300"/>
      <c r="AA4" s="1300"/>
    </row>
    <row r="5" spans="1:35" ht="15.75">
      <c r="A5" s="508" t="s">
        <v>536</v>
      </c>
      <c r="B5" s="207"/>
      <c r="C5" s="207"/>
      <c r="D5" s="207"/>
      <c r="E5" s="207"/>
      <c r="F5" s="207"/>
      <c r="G5" s="207"/>
      <c r="H5" s="207"/>
      <c r="I5" s="207"/>
      <c r="J5" s="207"/>
      <c r="Y5" s="1301"/>
      <c r="Z5" s="1302" t="s">
        <v>380</v>
      </c>
      <c r="AA5" s="1303">
        <v>45509</v>
      </c>
      <c r="AE5" s="195"/>
      <c r="AF5" s="195"/>
      <c r="AG5" s="195"/>
      <c r="AH5" s="195"/>
      <c r="AI5" s="195"/>
    </row>
    <row r="6" spans="1:35">
      <c r="Y6" s="1301"/>
      <c r="Z6" s="1304" t="s">
        <v>381</v>
      </c>
      <c r="AA6" s="1305">
        <v>45515</v>
      </c>
      <c r="AE6" s="195"/>
      <c r="AF6" s="195"/>
      <c r="AG6" s="195"/>
      <c r="AH6" s="195"/>
      <c r="AI6" s="195"/>
    </row>
    <row r="7" spans="1:35" s="207" customFormat="1" ht="15.75">
      <c r="A7" s="1306" t="s">
        <v>382</v>
      </c>
      <c r="B7" s="1306"/>
      <c r="C7" s="1306"/>
      <c r="D7" s="1306"/>
      <c r="E7" s="1306"/>
      <c r="F7" s="1306"/>
      <c r="G7" s="1306"/>
      <c r="H7" s="1306"/>
      <c r="I7" s="1306"/>
      <c r="J7" s="1306"/>
      <c r="K7" s="1306"/>
      <c r="L7" s="1306"/>
      <c r="M7" s="1306"/>
      <c r="N7" s="1306"/>
      <c r="O7" s="1306"/>
      <c r="P7" s="1306"/>
      <c r="Q7" s="1306"/>
      <c r="R7" s="1306"/>
      <c r="S7" s="1306"/>
      <c r="T7" s="1306"/>
      <c r="U7" s="1306"/>
      <c r="V7" s="1306"/>
      <c r="W7" s="1306"/>
      <c r="X7" s="1306"/>
      <c r="Y7" s="1306"/>
      <c r="Z7" s="1306"/>
      <c r="AA7" s="1307"/>
      <c r="AB7" s="1308"/>
      <c r="AC7" s="1308"/>
      <c r="AD7" s="1308"/>
      <c r="AE7" s="195"/>
      <c r="AF7" s="195"/>
      <c r="AG7" s="195"/>
      <c r="AH7" s="195"/>
      <c r="AI7" s="195"/>
    </row>
    <row r="8" spans="1:35" s="207" customFormat="1" ht="15.75">
      <c r="A8" s="1306" t="s">
        <v>383</v>
      </c>
      <c r="B8" s="1306"/>
      <c r="C8" s="1306"/>
      <c r="D8" s="1306"/>
      <c r="E8" s="1306"/>
      <c r="F8" s="1306"/>
      <c r="G8" s="1306"/>
      <c r="H8" s="1306"/>
      <c r="I8" s="1306"/>
      <c r="J8" s="1306"/>
      <c r="K8" s="1306"/>
      <c r="L8" s="1306"/>
      <c r="M8" s="1306"/>
      <c r="N8" s="1306"/>
      <c r="O8" s="1306"/>
      <c r="P8" s="1306"/>
      <c r="Q8" s="1306"/>
      <c r="R8" s="1306"/>
      <c r="S8" s="1306"/>
      <c r="T8" s="1306"/>
      <c r="U8" s="1306"/>
      <c r="V8" s="1306"/>
      <c r="W8" s="1306"/>
      <c r="X8" s="1306"/>
      <c r="Y8" s="1306"/>
      <c r="Z8" s="1306"/>
      <c r="AA8" s="1307"/>
      <c r="AB8" s="1308"/>
      <c r="AC8" s="1308"/>
      <c r="AD8" s="1308"/>
      <c r="AE8" s="195"/>
      <c r="AF8" s="195"/>
      <c r="AG8" s="195"/>
      <c r="AH8" s="195"/>
      <c r="AI8" s="195"/>
    </row>
    <row r="9" spans="1:35" s="207" customFormat="1" ht="13.5" thickBot="1">
      <c r="A9" s="1309"/>
      <c r="B9" s="1309"/>
      <c r="C9" s="1310"/>
      <c r="D9" s="1310"/>
      <c r="E9" s="1310"/>
      <c r="F9" s="1310"/>
      <c r="G9" s="1310"/>
      <c r="H9" s="1311"/>
      <c r="I9" s="1310"/>
      <c r="J9" s="1310"/>
      <c r="K9" s="1310"/>
      <c r="L9" s="1310"/>
      <c r="M9" s="1310"/>
      <c r="N9" s="1310"/>
      <c r="O9" s="1310"/>
      <c r="P9" s="1310"/>
      <c r="Q9" s="1310"/>
      <c r="R9" s="1310"/>
      <c r="S9" s="1310"/>
      <c r="T9" s="1310"/>
      <c r="U9" s="1310"/>
      <c r="V9" s="1310"/>
      <c r="W9" s="1310"/>
      <c r="X9" s="1310"/>
      <c r="Y9" s="1310"/>
      <c r="Z9" s="1309"/>
      <c r="AA9" s="1309"/>
      <c r="AB9" s="1308"/>
      <c r="AC9" s="1308"/>
      <c r="AD9" s="1308"/>
      <c r="AE9" s="195"/>
      <c r="AF9" s="195"/>
      <c r="AG9" s="195"/>
      <c r="AH9" s="195"/>
      <c r="AI9" s="195"/>
    </row>
    <row r="10" spans="1:35" s="207" customFormat="1" ht="13.5" thickBot="1">
      <c r="A10" s="1312" t="s">
        <v>270</v>
      </c>
      <c r="B10" s="1309"/>
      <c r="C10" s="1313" t="s">
        <v>321</v>
      </c>
      <c r="D10" s="1314"/>
      <c r="E10" s="1314"/>
      <c r="F10" s="1314"/>
      <c r="G10" s="1314"/>
      <c r="H10" s="1315"/>
      <c r="I10" s="1310"/>
      <c r="J10" s="1313" t="s">
        <v>322</v>
      </c>
      <c r="K10" s="1314"/>
      <c r="L10" s="1314"/>
      <c r="M10" s="1314"/>
      <c r="N10" s="1314"/>
      <c r="O10" s="1315"/>
      <c r="P10" s="1310"/>
      <c r="Q10" s="1313" t="s">
        <v>323</v>
      </c>
      <c r="R10" s="1314"/>
      <c r="S10" s="1314"/>
      <c r="T10" s="1314"/>
      <c r="U10" s="1314"/>
      <c r="V10" s="1315"/>
      <c r="W10" s="1310"/>
      <c r="X10" s="1316" t="s">
        <v>324</v>
      </c>
      <c r="Y10" s="1317"/>
      <c r="Z10" s="1317"/>
      <c r="AA10" s="1318"/>
      <c r="AB10" s="1308"/>
      <c r="AC10" s="1308"/>
      <c r="AD10" s="1308"/>
      <c r="AE10" s="195"/>
      <c r="AF10" s="195"/>
      <c r="AG10" s="195"/>
      <c r="AH10" s="195"/>
      <c r="AI10" s="195"/>
    </row>
    <row r="11" spans="1:35" s="207" customFormat="1" ht="12" customHeight="1">
      <c r="A11" s="1309"/>
      <c r="B11" s="1309"/>
      <c r="C11" s="1319" t="s">
        <v>271</v>
      </c>
      <c r="D11" s="1319" t="s">
        <v>272</v>
      </c>
      <c r="E11" s="1319" t="s">
        <v>273</v>
      </c>
      <c r="F11" s="1319" t="s">
        <v>274</v>
      </c>
      <c r="G11" s="1320" t="s">
        <v>316</v>
      </c>
      <c r="H11" s="1321"/>
      <c r="I11" s="1310"/>
      <c r="J11" s="1322" t="s">
        <v>275</v>
      </c>
      <c r="K11" s="1322" t="s">
        <v>276</v>
      </c>
      <c r="L11" s="1322" t="s">
        <v>277</v>
      </c>
      <c r="M11" s="1322" t="s">
        <v>274</v>
      </c>
      <c r="N11" s="1320" t="s">
        <v>316</v>
      </c>
      <c r="O11" s="1320"/>
      <c r="P11" s="1310"/>
      <c r="Q11" s="1319" t="s">
        <v>271</v>
      </c>
      <c r="R11" s="1319" t="s">
        <v>272</v>
      </c>
      <c r="S11" s="1319" t="s">
        <v>273</v>
      </c>
      <c r="T11" s="1319" t="s">
        <v>274</v>
      </c>
      <c r="U11" s="1320" t="s">
        <v>316</v>
      </c>
      <c r="V11" s="1321"/>
      <c r="W11" s="1310"/>
      <c r="X11" s="1323" t="s">
        <v>278</v>
      </c>
      <c r="Y11" s="1324" t="s">
        <v>279</v>
      </c>
      <c r="Z11" s="1320" t="s">
        <v>316</v>
      </c>
      <c r="AA11" s="1320"/>
      <c r="AB11" s="1308"/>
      <c r="AC11" s="1308"/>
      <c r="AD11" s="1308"/>
      <c r="AE11" s="195"/>
      <c r="AF11" s="195"/>
      <c r="AG11" s="195"/>
      <c r="AH11" s="195"/>
      <c r="AI11" s="195"/>
    </row>
    <row r="12" spans="1:35" s="207" customFormat="1" ht="12" customHeight="1" thickBot="1">
      <c r="A12" s="1325" t="s">
        <v>317</v>
      </c>
      <c r="B12" s="1309"/>
      <c r="C12" s="1326"/>
      <c r="D12" s="1326"/>
      <c r="E12" s="1326"/>
      <c r="F12" s="1326"/>
      <c r="G12" s="1327" t="s">
        <v>318</v>
      </c>
      <c r="H12" s="1328" t="s">
        <v>280</v>
      </c>
      <c r="I12" s="1329"/>
      <c r="J12" s="1326"/>
      <c r="K12" s="1326"/>
      <c r="L12" s="1326"/>
      <c r="M12" s="1326"/>
      <c r="N12" s="1327" t="s">
        <v>318</v>
      </c>
      <c r="O12" s="1328" t="s">
        <v>280</v>
      </c>
      <c r="P12" s="1309"/>
      <c r="Q12" s="1326"/>
      <c r="R12" s="1326"/>
      <c r="S12" s="1326"/>
      <c r="T12" s="1326"/>
      <c r="U12" s="1327" t="s">
        <v>318</v>
      </c>
      <c r="V12" s="1328" t="s">
        <v>280</v>
      </c>
      <c r="W12" s="1309"/>
      <c r="X12" s="1330"/>
      <c r="Y12" s="1331" t="s">
        <v>281</v>
      </c>
      <c r="Z12" s="1327" t="s">
        <v>318</v>
      </c>
      <c r="AA12" s="1327" t="s">
        <v>280</v>
      </c>
      <c r="AB12" s="1308"/>
      <c r="AC12" s="1308"/>
      <c r="AD12" s="1308"/>
      <c r="AE12" s="1308"/>
    </row>
    <row r="13" spans="1:35" s="207" customFormat="1" ht="15.75" thickBot="1">
      <c r="A13" s="1332" t="s">
        <v>319</v>
      </c>
      <c r="B13" s="1309"/>
      <c r="C13" s="1333">
        <v>503.50400000000002</v>
      </c>
      <c r="D13" s="1334">
        <v>502.94400000000002</v>
      </c>
      <c r="E13" s="1335"/>
      <c r="F13" s="1336">
        <v>498.767</v>
      </c>
      <c r="G13" s="208">
        <v>-0.42399999999997817</v>
      </c>
      <c r="H13" s="209">
        <v>-8.4937428759723765E-4</v>
      </c>
      <c r="I13" s="1329"/>
      <c r="J13" s="1333">
        <v>381.75299999999999</v>
      </c>
      <c r="K13" s="1334">
        <v>509.05399999999997</v>
      </c>
      <c r="L13" s="1335">
        <v>521.45000000000005</v>
      </c>
      <c r="M13" s="1336">
        <v>514.745</v>
      </c>
      <c r="N13" s="208">
        <v>0.76099999999996726</v>
      </c>
      <c r="O13" s="209">
        <v>1.4805908355122188E-3</v>
      </c>
      <c r="P13" s="1309"/>
      <c r="Q13" s="1333">
        <v>517.28800000000001</v>
      </c>
      <c r="R13" s="1334">
        <v>519.50099999999998</v>
      </c>
      <c r="S13" s="1335"/>
      <c r="T13" s="1336">
        <v>504.59100000000001</v>
      </c>
      <c r="U13" s="208">
        <v>-2.5439999999999827</v>
      </c>
      <c r="V13" s="209">
        <v>-5.0164157472861737E-3</v>
      </c>
      <c r="W13" s="1309"/>
      <c r="X13" s="1337">
        <v>501.8716</v>
      </c>
      <c r="Y13" s="240">
        <v>225.66169064748203</v>
      </c>
      <c r="Z13" s="208">
        <v>-0.63249999999999318</v>
      </c>
      <c r="AA13" s="209">
        <v>-1.2586961977026911E-3</v>
      </c>
      <c r="AB13" s="1308"/>
      <c r="AC13" s="1308"/>
      <c r="AD13" s="1308"/>
      <c r="AE13" s="1308"/>
      <c r="AF13" s="210"/>
    </row>
    <row r="14" spans="1:35" s="207" customFormat="1" ht="2.1" customHeight="1">
      <c r="A14" s="1338"/>
      <c r="B14" s="1309"/>
      <c r="C14" s="1338"/>
      <c r="D14" s="1310"/>
      <c r="E14" s="1310"/>
      <c r="F14" s="1310"/>
      <c r="G14" s="1310"/>
      <c r="H14" s="211"/>
      <c r="I14" s="1310"/>
      <c r="J14" s="1310"/>
      <c r="K14" s="1310"/>
      <c r="L14" s="1310"/>
      <c r="M14" s="1310"/>
      <c r="N14" s="1310"/>
      <c r="O14" s="212"/>
      <c r="P14" s="1309"/>
      <c r="Q14" s="1338"/>
      <c r="R14" s="1310"/>
      <c r="S14" s="1310"/>
      <c r="T14" s="1310"/>
      <c r="U14" s="1310"/>
      <c r="V14" s="211"/>
      <c r="W14" s="1309"/>
      <c r="X14" s="1339"/>
      <c r="Y14" s="1340"/>
      <c r="Z14" s="1338"/>
      <c r="AA14" s="1338"/>
      <c r="AB14" s="1308"/>
      <c r="AC14" s="1308"/>
      <c r="AD14" s="1308"/>
      <c r="AE14" s="1308"/>
    </row>
    <row r="15" spans="1:35" s="207" customFormat="1" ht="2.85" customHeight="1">
      <c r="A15" s="1341"/>
      <c r="B15" s="1309"/>
      <c r="C15" s="1341"/>
      <c r="D15" s="1341"/>
      <c r="E15" s="1341"/>
      <c r="F15" s="1341"/>
      <c r="G15" s="213"/>
      <c r="H15" s="214"/>
      <c r="I15" s="1341"/>
      <c r="J15" s="1341"/>
      <c r="K15" s="1341"/>
      <c r="L15" s="1341"/>
      <c r="M15" s="1341"/>
      <c r="N15" s="1341"/>
      <c r="O15" s="215"/>
      <c r="P15" s="1341"/>
      <c r="Q15" s="1341"/>
      <c r="R15" s="1341"/>
      <c r="S15" s="1341"/>
      <c r="T15" s="1341"/>
      <c r="U15" s="213"/>
      <c r="V15" s="214"/>
      <c r="W15" s="1341"/>
      <c r="X15" s="1341"/>
      <c r="Y15" s="1341"/>
      <c r="Z15" s="1342"/>
      <c r="AA15" s="1342"/>
      <c r="AB15" s="1308"/>
      <c r="AC15" s="1308"/>
      <c r="AD15" s="1308"/>
      <c r="AE15" s="1308"/>
    </row>
    <row r="16" spans="1:35" s="207" customFormat="1" ht="13.5" thickBot="1">
      <c r="A16" s="1341"/>
      <c r="B16" s="1309"/>
      <c r="C16" s="1343" t="s">
        <v>282</v>
      </c>
      <c r="D16" s="1343" t="s">
        <v>283</v>
      </c>
      <c r="E16" s="1343" t="s">
        <v>284</v>
      </c>
      <c r="F16" s="1343" t="s">
        <v>285</v>
      </c>
      <c r="G16" s="1343"/>
      <c r="H16" s="216"/>
      <c r="I16" s="1310"/>
      <c r="J16" s="1343" t="s">
        <v>282</v>
      </c>
      <c r="K16" s="1343" t="s">
        <v>283</v>
      </c>
      <c r="L16" s="1343" t="s">
        <v>284</v>
      </c>
      <c r="M16" s="1343" t="s">
        <v>285</v>
      </c>
      <c r="N16" s="1344"/>
      <c r="O16" s="217"/>
      <c r="P16" s="1310"/>
      <c r="Q16" s="1343" t="s">
        <v>282</v>
      </c>
      <c r="R16" s="1343" t="s">
        <v>283</v>
      </c>
      <c r="S16" s="1343" t="s">
        <v>284</v>
      </c>
      <c r="T16" s="1343" t="s">
        <v>285</v>
      </c>
      <c r="U16" s="1343"/>
      <c r="V16" s="216"/>
      <c r="W16" s="1309"/>
      <c r="X16" s="1345" t="s">
        <v>278</v>
      </c>
      <c r="Y16" s="1310"/>
      <c r="Z16" s="1342"/>
      <c r="AA16" s="1342"/>
      <c r="AB16" s="1308"/>
      <c r="AC16" s="1308"/>
      <c r="AD16" s="1308"/>
      <c r="AE16" s="1308"/>
    </row>
    <row r="17" spans="1:31" s="207" customFormat="1">
      <c r="A17" s="1346" t="s">
        <v>286</v>
      </c>
      <c r="B17" s="1309"/>
      <c r="C17" s="1347">
        <v>482.32650000000001</v>
      </c>
      <c r="D17" s="1348">
        <v>442.09699999999998</v>
      </c>
      <c r="E17" s="1348" t="s">
        <v>331</v>
      </c>
      <c r="F17" s="1349">
        <v>476.99340000000001</v>
      </c>
      <c r="G17" s="218">
        <v>-4.4346999999999639</v>
      </c>
      <c r="H17" s="219">
        <v>-9.2115520469203682E-3</v>
      </c>
      <c r="I17" s="1350"/>
      <c r="J17" s="1347" t="s">
        <v>331</v>
      </c>
      <c r="K17" s="1348" t="s">
        <v>331</v>
      </c>
      <c r="L17" s="1348" t="s">
        <v>331</v>
      </c>
      <c r="M17" s="1349" t="s">
        <v>331</v>
      </c>
      <c r="N17" s="218"/>
      <c r="O17" s="219"/>
      <c r="P17" s="1309"/>
      <c r="Q17" s="1347" t="s">
        <v>331</v>
      </c>
      <c r="R17" s="1348" t="s">
        <v>331</v>
      </c>
      <c r="S17" s="1348" t="s">
        <v>331</v>
      </c>
      <c r="T17" s="1349" t="s">
        <v>331</v>
      </c>
      <c r="U17" s="218" t="s">
        <v>331</v>
      </c>
      <c r="V17" s="220" t="s">
        <v>331</v>
      </c>
      <c r="W17" s="1309"/>
      <c r="X17" s="1351">
        <v>476.99340000000001</v>
      </c>
      <c r="Y17" s="1352"/>
      <c r="Z17" s="221">
        <v>-4.4346999999999639</v>
      </c>
      <c r="AA17" s="220">
        <v>-9.2115520469203682E-3</v>
      </c>
      <c r="AB17" s="1353"/>
      <c r="AC17" s="1353"/>
      <c r="AD17" s="1353"/>
      <c r="AE17" s="1353"/>
    </row>
    <row r="18" spans="1:31" s="207" customFormat="1">
      <c r="A18" s="1354" t="s">
        <v>287</v>
      </c>
      <c r="B18" s="1309"/>
      <c r="C18" s="1355" t="s">
        <v>331</v>
      </c>
      <c r="D18" s="1356">
        <v>506.11680000000001</v>
      </c>
      <c r="E18" s="1356" t="s">
        <v>331</v>
      </c>
      <c r="F18" s="1357">
        <v>506.11680000000001</v>
      </c>
      <c r="G18" s="222"/>
      <c r="H18" s="223">
        <v>-0.10287919954168767</v>
      </c>
      <c r="I18" s="1350"/>
      <c r="J18" s="1355" t="s">
        <v>331</v>
      </c>
      <c r="K18" s="1356" t="s">
        <v>331</v>
      </c>
      <c r="L18" s="1356" t="s">
        <v>331</v>
      </c>
      <c r="M18" s="1357" t="s">
        <v>331</v>
      </c>
      <c r="N18" s="222" t="s">
        <v>331</v>
      </c>
      <c r="O18" s="224" t="s">
        <v>331</v>
      </c>
      <c r="P18" s="1309"/>
      <c r="Q18" s="1355" t="s">
        <v>331</v>
      </c>
      <c r="R18" s="1356" t="s">
        <v>331</v>
      </c>
      <c r="S18" s="1356" t="s">
        <v>331</v>
      </c>
      <c r="T18" s="1357" t="s">
        <v>331</v>
      </c>
      <c r="U18" s="222" t="s">
        <v>331</v>
      </c>
      <c r="V18" s="224" t="s">
        <v>331</v>
      </c>
      <c r="W18" s="1309"/>
      <c r="X18" s="1358">
        <v>506.11680000000001</v>
      </c>
      <c r="Y18" s="1310"/>
      <c r="Z18" s="225">
        <v>-58.039999999999964</v>
      </c>
      <c r="AA18" s="224">
        <v>-0.10287919954168767</v>
      </c>
      <c r="AB18" s="1353"/>
      <c r="AC18" s="1353"/>
      <c r="AD18" s="1353"/>
      <c r="AE18" s="1353"/>
    </row>
    <row r="19" spans="1:31" s="207" customFormat="1">
      <c r="A19" s="1354" t="s">
        <v>288</v>
      </c>
      <c r="B19" s="1309"/>
      <c r="C19" s="1355">
        <v>455.0625</v>
      </c>
      <c r="D19" s="1356">
        <v>459.62509999999997</v>
      </c>
      <c r="E19" s="1356">
        <v>458.51350000000002</v>
      </c>
      <c r="F19" s="1357">
        <v>457.92570000000001</v>
      </c>
      <c r="G19" s="222">
        <v>-2.3969999999999914</v>
      </c>
      <c r="H19" s="223">
        <v>-5.2072165895794553E-3</v>
      </c>
      <c r="I19" s="1350"/>
      <c r="J19" s="1355" t="s">
        <v>331</v>
      </c>
      <c r="K19" s="1356" t="s">
        <v>331</v>
      </c>
      <c r="L19" s="1356" t="s">
        <v>331</v>
      </c>
      <c r="M19" s="1357" t="s">
        <v>331</v>
      </c>
      <c r="N19" s="222" t="s">
        <v>331</v>
      </c>
      <c r="O19" s="224" t="s">
        <v>331</v>
      </c>
      <c r="P19" s="1309"/>
      <c r="Q19" s="1355" t="s">
        <v>331</v>
      </c>
      <c r="R19" s="1356" t="s">
        <v>459</v>
      </c>
      <c r="S19" s="1356" t="s">
        <v>459</v>
      </c>
      <c r="T19" s="1357" t="s">
        <v>459</v>
      </c>
      <c r="U19" s="222" t="s">
        <v>331</v>
      </c>
      <c r="V19" s="224" t="s">
        <v>331</v>
      </c>
      <c r="W19" s="1309"/>
      <c r="X19" s="1358" t="s">
        <v>459</v>
      </c>
      <c r="Y19" s="1310"/>
      <c r="Z19" s="225" t="s">
        <v>331</v>
      </c>
      <c r="AA19" s="224" t="s">
        <v>331</v>
      </c>
      <c r="AB19" s="1353"/>
      <c r="AC19" s="1353"/>
      <c r="AD19" s="1353"/>
      <c r="AE19" s="1353"/>
    </row>
    <row r="20" spans="1:31" s="207" customFormat="1">
      <c r="A20" s="1354" t="s">
        <v>289</v>
      </c>
      <c r="B20" s="1309"/>
      <c r="C20" s="1355" t="s">
        <v>331</v>
      </c>
      <c r="D20" s="1356">
        <v>421.8279</v>
      </c>
      <c r="E20" s="1356">
        <v>407.75700000000001</v>
      </c>
      <c r="F20" s="1357">
        <v>413.983</v>
      </c>
      <c r="G20" s="222">
        <v>0.78359999999997854</v>
      </c>
      <c r="H20" s="223">
        <v>1.8964209531766585E-3</v>
      </c>
      <c r="I20" s="1350"/>
      <c r="J20" s="1355" t="s">
        <v>331</v>
      </c>
      <c r="K20" s="1356" t="s">
        <v>331</v>
      </c>
      <c r="L20" s="1356" t="s">
        <v>331</v>
      </c>
      <c r="M20" s="1357" t="s">
        <v>331</v>
      </c>
      <c r="N20" s="222" t="s">
        <v>331</v>
      </c>
      <c r="O20" s="224" t="s">
        <v>331</v>
      </c>
      <c r="P20" s="1309"/>
      <c r="Q20" s="1355" t="s">
        <v>331</v>
      </c>
      <c r="R20" s="1356">
        <v>465.52679999999998</v>
      </c>
      <c r="S20" s="1356">
        <v>479.6071</v>
      </c>
      <c r="T20" s="1357">
        <v>475.11509999999998</v>
      </c>
      <c r="U20" s="222">
        <v>1.5855999999999995</v>
      </c>
      <c r="V20" s="224">
        <v>3.3484714257505654E-3</v>
      </c>
      <c r="W20" s="1309"/>
      <c r="X20" s="1359">
        <v>459.29649999999998</v>
      </c>
      <c r="Y20" s="1309"/>
      <c r="Z20" s="225">
        <v>1.3780999999999608</v>
      </c>
      <c r="AA20" s="224">
        <v>3.0094881533477835E-3</v>
      </c>
      <c r="AB20" s="1353"/>
      <c r="AC20" s="1353"/>
      <c r="AD20" s="1353"/>
      <c r="AE20" s="1353"/>
    </row>
    <row r="21" spans="1:31" s="207" customFormat="1">
      <c r="A21" s="1354" t="s">
        <v>290</v>
      </c>
      <c r="B21" s="1309"/>
      <c r="C21" s="1355">
        <v>487.0557</v>
      </c>
      <c r="D21" s="1356">
        <v>501.63659999999999</v>
      </c>
      <c r="E21" s="1356" t="s">
        <v>331</v>
      </c>
      <c r="F21" s="1357">
        <v>494.2373</v>
      </c>
      <c r="G21" s="222">
        <v>6.51400000000001</v>
      </c>
      <c r="H21" s="223">
        <v>1.3355933579552115E-2</v>
      </c>
      <c r="I21" s="1350"/>
      <c r="J21" s="1355" t="s">
        <v>331</v>
      </c>
      <c r="K21" s="1356" t="s">
        <v>331</v>
      </c>
      <c r="L21" s="1356" t="s">
        <v>331</v>
      </c>
      <c r="M21" s="1357" t="s">
        <v>331</v>
      </c>
      <c r="N21" s="222" t="s">
        <v>331</v>
      </c>
      <c r="O21" s="224" t="s">
        <v>331</v>
      </c>
      <c r="P21" s="1309"/>
      <c r="Q21" s="1355" t="s">
        <v>331</v>
      </c>
      <c r="R21" s="1356" t="s">
        <v>331</v>
      </c>
      <c r="S21" s="1356" t="s">
        <v>331</v>
      </c>
      <c r="T21" s="1357" t="s">
        <v>331</v>
      </c>
      <c r="U21" s="222" t="s">
        <v>331</v>
      </c>
      <c r="V21" s="224" t="s">
        <v>331</v>
      </c>
      <c r="W21" s="1309"/>
      <c r="X21" s="1359">
        <v>494.2373</v>
      </c>
      <c r="Y21" s="1310"/>
      <c r="Z21" s="225">
        <v>6.51400000000001</v>
      </c>
      <c r="AA21" s="224">
        <v>1.3355933579552115E-2</v>
      </c>
      <c r="AB21" s="1353"/>
      <c r="AC21" s="1353"/>
      <c r="AD21" s="1353"/>
      <c r="AE21" s="1353"/>
    </row>
    <row r="22" spans="1:31" s="207" customFormat="1">
      <c r="A22" s="1354" t="s">
        <v>291</v>
      </c>
      <c r="B22" s="1309"/>
      <c r="C22" s="1355" t="s">
        <v>331</v>
      </c>
      <c r="D22" s="1356" t="s">
        <v>459</v>
      </c>
      <c r="E22" s="1356" t="s">
        <v>331</v>
      </c>
      <c r="F22" s="1357" t="s">
        <v>459</v>
      </c>
      <c r="G22" s="236" t="s">
        <v>331</v>
      </c>
      <c r="H22" s="237" t="s">
        <v>331</v>
      </c>
      <c r="I22" s="1350"/>
      <c r="J22" s="1355" t="s">
        <v>331</v>
      </c>
      <c r="K22" s="1356" t="s">
        <v>331</v>
      </c>
      <c r="L22" s="1356" t="s">
        <v>331</v>
      </c>
      <c r="M22" s="1357" t="s">
        <v>331</v>
      </c>
      <c r="N22" s="222" t="s">
        <v>331</v>
      </c>
      <c r="O22" s="224" t="s">
        <v>331</v>
      </c>
      <c r="P22" s="1309"/>
      <c r="Q22" s="1355" t="s">
        <v>331</v>
      </c>
      <c r="R22" s="1356" t="s">
        <v>459</v>
      </c>
      <c r="S22" s="1356" t="s">
        <v>331</v>
      </c>
      <c r="T22" s="1357" t="s">
        <v>459</v>
      </c>
      <c r="U22" s="222" t="s">
        <v>331</v>
      </c>
      <c r="V22" s="224" t="s">
        <v>331</v>
      </c>
      <c r="W22" s="1309"/>
      <c r="X22" s="1359" t="s">
        <v>459</v>
      </c>
      <c r="Y22" s="1310"/>
      <c r="Z22" s="225"/>
      <c r="AA22" s="224"/>
      <c r="AB22" s="1353"/>
      <c r="AC22" s="1353"/>
      <c r="AD22" s="1353"/>
      <c r="AE22" s="1353"/>
    </row>
    <row r="23" spans="1:31" s="207" customFormat="1">
      <c r="A23" s="1354" t="s">
        <v>292</v>
      </c>
      <c r="B23" s="1309"/>
      <c r="C23" s="1360" t="s">
        <v>331</v>
      </c>
      <c r="D23" s="1361" t="s">
        <v>331</v>
      </c>
      <c r="E23" s="1361" t="s">
        <v>331</v>
      </c>
      <c r="F23" s="1362" t="s">
        <v>331</v>
      </c>
      <c r="G23" s="222"/>
      <c r="H23" s="223"/>
      <c r="I23" s="1363"/>
      <c r="J23" s="1360">
        <v>490.96620000000001</v>
      </c>
      <c r="K23" s="1361">
        <v>504.48050000000001</v>
      </c>
      <c r="L23" s="1361">
        <v>522.18089999999995</v>
      </c>
      <c r="M23" s="1362">
        <v>512.75720000000001</v>
      </c>
      <c r="N23" s="222">
        <v>-0.53449999999997999</v>
      </c>
      <c r="O23" s="224">
        <v>-1.0413182211985728E-3</v>
      </c>
      <c r="P23" s="1309"/>
      <c r="Q23" s="1360" t="s">
        <v>331</v>
      </c>
      <c r="R23" s="1361" t="s">
        <v>331</v>
      </c>
      <c r="S23" s="1361" t="s">
        <v>331</v>
      </c>
      <c r="T23" s="1362" t="s">
        <v>331</v>
      </c>
      <c r="U23" s="222" t="s">
        <v>331</v>
      </c>
      <c r="V23" s="224" t="s">
        <v>331</v>
      </c>
      <c r="W23" s="1309"/>
      <c r="X23" s="1359">
        <v>512.75720000000001</v>
      </c>
      <c r="Y23" s="1352"/>
      <c r="Z23" s="225">
        <v>-0.53449999999997999</v>
      </c>
      <c r="AA23" s="224">
        <v>-1.0413182211985728E-3</v>
      </c>
      <c r="AB23" s="1353"/>
      <c r="AC23" s="1353"/>
      <c r="AD23" s="1353"/>
      <c r="AE23" s="1353"/>
    </row>
    <row r="24" spans="1:31" s="207" customFormat="1">
      <c r="A24" s="1354" t="s">
        <v>293</v>
      </c>
      <c r="B24" s="1309"/>
      <c r="C24" s="1355" t="s">
        <v>331</v>
      </c>
      <c r="D24" s="1356">
        <v>434.33659999999998</v>
      </c>
      <c r="E24" s="1356">
        <v>451.90780000000001</v>
      </c>
      <c r="F24" s="1357">
        <v>433.86110000000002</v>
      </c>
      <c r="G24" s="222">
        <v>0</v>
      </c>
      <c r="H24" s="223">
        <v>0</v>
      </c>
      <c r="I24" s="1350"/>
      <c r="J24" s="1355" t="s">
        <v>331</v>
      </c>
      <c r="K24" s="1356" t="s">
        <v>331</v>
      </c>
      <c r="L24" s="1356" t="s">
        <v>331</v>
      </c>
      <c r="M24" s="1357" t="s">
        <v>331</v>
      </c>
      <c r="N24" s="222" t="s">
        <v>331</v>
      </c>
      <c r="O24" s="224" t="s">
        <v>331</v>
      </c>
      <c r="P24" s="1309"/>
      <c r="Q24" s="1355" t="s">
        <v>331</v>
      </c>
      <c r="R24" s="1356">
        <v>489.55720000000002</v>
      </c>
      <c r="S24" s="1356">
        <v>512.84659999999997</v>
      </c>
      <c r="T24" s="1357">
        <v>489.3218</v>
      </c>
      <c r="U24" s="222" t="s">
        <v>331</v>
      </c>
      <c r="V24" s="224" t="s">
        <v>331</v>
      </c>
      <c r="W24" s="1309"/>
      <c r="X24" s="1359">
        <v>461.97489999999999</v>
      </c>
      <c r="Y24" s="1352"/>
      <c r="Z24" s="225" t="s">
        <v>331</v>
      </c>
      <c r="AA24" s="224" t="s">
        <v>331</v>
      </c>
      <c r="AB24" s="1353"/>
      <c r="AC24" s="1353"/>
      <c r="AD24" s="1353"/>
      <c r="AE24" s="1353"/>
    </row>
    <row r="25" spans="1:31" s="207" customFormat="1">
      <c r="A25" s="1354" t="s">
        <v>294</v>
      </c>
      <c r="B25" s="1309"/>
      <c r="C25" s="1355">
        <v>510.11790000000002</v>
      </c>
      <c r="D25" s="1356">
        <v>525.87860000000001</v>
      </c>
      <c r="E25" s="1356" t="s">
        <v>331</v>
      </c>
      <c r="F25" s="1357">
        <v>515.21119999999996</v>
      </c>
      <c r="G25" s="222">
        <v>-8.4130999999999858</v>
      </c>
      <c r="H25" s="223">
        <v>-1.6067054183696139E-2</v>
      </c>
      <c r="I25" s="1350"/>
      <c r="J25" s="1355" t="s">
        <v>331</v>
      </c>
      <c r="K25" s="1356" t="s">
        <v>331</v>
      </c>
      <c r="L25" s="1356" t="s">
        <v>331</v>
      </c>
      <c r="M25" s="1357" t="s">
        <v>331</v>
      </c>
      <c r="N25" s="222" t="s">
        <v>331</v>
      </c>
      <c r="O25" s="224" t="s">
        <v>331</v>
      </c>
      <c r="P25" s="1309"/>
      <c r="Q25" s="1355">
        <v>515.63990000000001</v>
      </c>
      <c r="R25" s="1356">
        <v>537.33040000000005</v>
      </c>
      <c r="S25" s="1356">
        <v>512.84659999999997</v>
      </c>
      <c r="T25" s="1357">
        <v>528.53359999999998</v>
      </c>
      <c r="U25" s="222">
        <v>-2.9325000000000045</v>
      </c>
      <c r="V25" s="224">
        <v>-5.5177555068893769E-3</v>
      </c>
      <c r="W25" s="1309"/>
      <c r="X25" s="1359">
        <v>522.10199999999998</v>
      </c>
      <c r="Y25" s="1352"/>
      <c r="Z25" s="225">
        <v>-5.5783999999999878</v>
      </c>
      <c r="AA25" s="224">
        <v>-1.0571550506708216E-2</v>
      </c>
      <c r="AB25" s="1353"/>
      <c r="AC25" s="1353"/>
      <c r="AD25" s="1353"/>
      <c r="AE25" s="1353"/>
    </row>
    <row r="26" spans="1:31" s="207" customFormat="1">
      <c r="A26" s="1354" t="s">
        <v>295</v>
      </c>
      <c r="B26" s="1309"/>
      <c r="C26" s="1360">
        <v>510.9701</v>
      </c>
      <c r="D26" s="1361">
        <v>518.08749999999998</v>
      </c>
      <c r="E26" s="1361">
        <v>506.08679999999998</v>
      </c>
      <c r="F26" s="1362">
        <v>512.3605</v>
      </c>
      <c r="G26" s="222">
        <v>2.3111999999999853</v>
      </c>
      <c r="H26" s="223">
        <v>4.5313266776367822E-3</v>
      </c>
      <c r="I26" s="1350"/>
      <c r="J26" s="1360" t="s">
        <v>331</v>
      </c>
      <c r="K26" s="1361">
        <v>539</v>
      </c>
      <c r="L26" s="1361" t="s">
        <v>94</v>
      </c>
      <c r="M26" s="1362">
        <v>525.31110000000001</v>
      </c>
      <c r="N26" s="222">
        <v>7.6462000000000216</v>
      </c>
      <c r="O26" s="224">
        <v>1.4770559101070946E-2</v>
      </c>
      <c r="P26" s="1309"/>
      <c r="Q26" s="1360" t="s">
        <v>331</v>
      </c>
      <c r="R26" s="1361" t="s">
        <v>331</v>
      </c>
      <c r="S26" s="1361" t="s">
        <v>331</v>
      </c>
      <c r="T26" s="1362" t="s">
        <v>331</v>
      </c>
      <c r="U26" s="222" t="s">
        <v>331</v>
      </c>
      <c r="V26" s="224" t="s">
        <v>331</v>
      </c>
      <c r="W26" s="1309"/>
      <c r="X26" s="1359">
        <v>514.28610000000003</v>
      </c>
      <c r="Y26" s="1310"/>
      <c r="Z26" s="225">
        <v>3.1044000000000551</v>
      </c>
      <c r="AA26" s="224">
        <v>6.0729873545943835E-3</v>
      </c>
      <c r="AB26" s="1353"/>
      <c r="AC26" s="1353"/>
      <c r="AD26" s="1353"/>
      <c r="AE26" s="1353"/>
    </row>
    <row r="27" spans="1:31" s="207" customFormat="1">
      <c r="A27" s="1354" t="s">
        <v>296</v>
      </c>
      <c r="B27" s="1309"/>
      <c r="C27" s="1360">
        <v>529.22450000000003</v>
      </c>
      <c r="D27" s="1361">
        <v>529.09310000000005</v>
      </c>
      <c r="E27" s="1361" t="s">
        <v>331</v>
      </c>
      <c r="F27" s="1362">
        <v>529.12279999999998</v>
      </c>
      <c r="G27" s="222">
        <v>-5.8700999999999794</v>
      </c>
      <c r="H27" s="223">
        <v>-1.0972295146346789E-2</v>
      </c>
      <c r="I27" s="1350"/>
      <c r="J27" s="1360" t="s">
        <v>331</v>
      </c>
      <c r="K27" s="1361" t="s">
        <v>331</v>
      </c>
      <c r="L27" s="1361" t="s">
        <v>331</v>
      </c>
      <c r="M27" s="1362" t="s">
        <v>331</v>
      </c>
      <c r="N27" s="222" t="s">
        <v>331</v>
      </c>
      <c r="O27" s="224" t="s">
        <v>331</v>
      </c>
      <c r="P27" s="1309"/>
      <c r="Q27" s="1360" t="s">
        <v>331</v>
      </c>
      <c r="R27" s="1361" t="s">
        <v>331</v>
      </c>
      <c r="S27" s="1361" t="s">
        <v>331</v>
      </c>
      <c r="T27" s="1362" t="s">
        <v>331</v>
      </c>
      <c r="U27" s="222" t="s">
        <v>331</v>
      </c>
      <c r="V27" s="224" t="s">
        <v>331</v>
      </c>
      <c r="W27" s="1309"/>
      <c r="X27" s="1359">
        <v>529.12279999999998</v>
      </c>
      <c r="Y27" s="1310"/>
      <c r="Z27" s="225">
        <v>-5.8700999999999794</v>
      </c>
      <c r="AA27" s="224">
        <v>-1.0972295146346789E-2</v>
      </c>
      <c r="AB27" s="1353"/>
      <c r="AC27" s="1353"/>
      <c r="AD27" s="1353"/>
      <c r="AE27" s="1353"/>
    </row>
    <row r="28" spans="1:31" s="207" customFormat="1">
      <c r="A28" s="1354" t="s">
        <v>297</v>
      </c>
      <c r="B28" s="1309"/>
      <c r="C28" s="1355">
        <v>526.48440000000005</v>
      </c>
      <c r="D28" s="1356">
        <v>503.22590000000002</v>
      </c>
      <c r="E28" s="1356">
        <v>462.70749999999998</v>
      </c>
      <c r="F28" s="1357">
        <v>521.8175</v>
      </c>
      <c r="G28" s="226">
        <v>-3.4670999999999594</v>
      </c>
      <c r="H28" s="223">
        <v>-6.6004219426953892E-3</v>
      </c>
      <c r="I28" s="1350"/>
      <c r="J28" s="1355" t="s">
        <v>331</v>
      </c>
      <c r="K28" s="1356" t="s">
        <v>331</v>
      </c>
      <c r="L28" s="1356" t="s">
        <v>331</v>
      </c>
      <c r="M28" s="1357" t="s">
        <v>331</v>
      </c>
      <c r="N28" s="222" t="s">
        <v>331</v>
      </c>
      <c r="O28" s="224" t="s">
        <v>331</v>
      </c>
      <c r="P28" s="1309"/>
      <c r="Q28" s="1355">
        <v>543.35329999999999</v>
      </c>
      <c r="R28" s="1356">
        <v>540.72370000000001</v>
      </c>
      <c r="S28" s="1356">
        <v>631.94929999999999</v>
      </c>
      <c r="T28" s="1357">
        <v>565.3809</v>
      </c>
      <c r="U28" s="222">
        <v>-2.8144999999999527</v>
      </c>
      <c r="V28" s="224">
        <v>-4.9534015938882403E-3</v>
      </c>
      <c r="W28" s="1309"/>
      <c r="X28" s="1359">
        <v>524.57299999999998</v>
      </c>
      <c r="Y28" s="1310"/>
      <c r="Z28" s="225">
        <v>-3.4257999999999811</v>
      </c>
      <c r="AA28" s="224">
        <v>-6.4882723218310234E-3</v>
      </c>
      <c r="AB28" s="1353"/>
      <c r="AC28" s="1353"/>
      <c r="AD28" s="1353"/>
      <c r="AE28" s="1353"/>
    </row>
    <row r="29" spans="1:31" s="207" customFormat="1">
      <c r="A29" s="1354" t="s">
        <v>298</v>
      </c>
      <c r="B29" s="1309"/>
      <c r="C29" s="1355" t="s">
        <v>331</v>
      </c>
      <c r="D29" s="1356" t="s">
        <v>331</v>
      </c>
      <c r="E29" s="1356" t="s">
        <v>331</v>
      </c>
      <c r="F29" s="1357" t="s">
        <v>331</v>
      </c>
      <c r="G29" s="222">
        <v>0</v>
      </c>
      <c r="H29" s="223">
        <v>0</v>
      </c>
      <c r="I29" s="1350"/>
      <c r="J29" s="1355" t="s">
        <v>331</v>
      </c>
      <c r="K29" s="1356" t="s">
        <v>331</v>
      </c>
      <c r="L29" s="1356" t="s">
        <v>331</v>
      </c>
      <c r="M29" s="1357" t="s">
        <v>331</v>
      </c>
      <c r="N29" s="222" t="s">
        <v>331</v>
      </c>
      <c r="O29" s="224" t="s">
        <v>331</v>
      </c>
      <c r="P29" s="1309"/>
      <c r="Q29" s="1355" t="s">
        <v>331</v>
      </c>
      <c r="R29" s="1356" t="s">
        <v>331</v>
      </c>
      <c r="S29" s="1356" t="s">
        <v>331</v>
      </c>
      <c r="T29" s="1357" t="s">
        <v>331</v>
      </c>
      <c r="U29" s="222" t="s">
        <v>331</v>
      </c>
      <c r="V29" s="224" t="s">
        <v>331</v>
      </c>
      <c r="W29" s="1309"/>
      <c r="X29" s="1359" t="s">
        <v>331</v>
      </c>
      <c r="Y29" s="1352"/>
      <c r="Z29" s="225" t="s">
        <v>331</v>
      </c>
      <c r="AA29" s="224" t="s">
        <v>331</v>
      </c>
      <c r="AB29" s="1353"/>
      <c r="AC29" s="1353"/>
      <c r="AD29" s="1353"/>
      <c r="AE29" s="1353"/>
    </row>
    <row r="30" spans="1:31" s="207" customFormat="1">
      <c r="A30" s="1354" t="s">
        <v>299</v>
      </c>
      <c r="B30" s="1309"/>
      <c r="C30" s="1355" t="s">
        <v>331</v>
      </c>
      <c r="D30" s="1356">
        <v>417.9024</v>
      </c>
      <c r="E30" s="1356" t="s">
        <v>331</v>
      </c>
      <c r="F30" s="1357">
        <v>417.9024</v>
      </c>
      <c r="G30" s="222">
        <v>-59.116600000000005</v>
      </c>
      <c r="H30" s="223">
        <v>-0.1239292355231133</v>
      </c>
      <c r="I30" s="1350"/>
      <c r="J30" s="1355" t="s">
        <v>331</v>
      </c>
      <c r="K30" s="1356" t="s">
        <v>331</v>
      </c>
      <c r="L30" s="1356" t="s">
        <v>331</v>
      </c>
      <c r="M30" s="1357" t="s">
        <v>331</v>
      </c>
      <c r="N30" s="222" t="s">
        <v>331</v>
      </c>
      <c r="O30" s="224" t="s">
        <v>331</v>
      </c>
      <c r="P30" s="1309"/>
      <c r="Q30" s="1355" t="s">
        <v>331</v>
      </c>
      <c r="R30" s="1356">
        <v>402.9144</v>
      </c>
      <c r="S30" s="1356" t="s">
        <v>331</v>
      </c>
      <c r="T30" s="1357">
        <v>402.9144</v>
      </c>
      <c r="U30" s="222" t="s">
        <v>331</v>
      </c>
      <c r="V30" s="224" t="s">
        <v>331</v>
      </c>
      <c r="W30" s="1309"/>
      <c r="X30" s="1359">
        <v>414.7783</v>
      </c>
      <c r="Y30" s="1352"/>
      <c r="Z30" s="225">
        <v>-46.794100000000014</v>
      </c>
      <c r="AA30" s="224">
        <v>-0.10137976187484354</v>
      </c>
      <c r="AB30" s="1353"/>
      <c r="AC30" s="1353"/>
      <c r="AD30" s="1353"/>
      <c r="AE30" s="1353"/>
    </row>
    <row r="31" spans="1:31" s="207" customFormat="1">
      <c r="A31" s="1354" t="s">
        <v>300</v>
      </c>
      <c r="B31" s="1309"/>
      <c r="C31" s="1355" t="s">
        <v>331</v>
      </c>
      <c r="D31" s="1356">
        <v>428.03809999999999</v>
      </c>
      <c r="E31" s="1356">
        <v>432.04399999999998</v>
      </c>
      <c r="F31" s="1357">
        <v>430.8261</v>
      </c>
      <c r="G31" s="222">
        <v>10.521000000000015</v>
      </c>
      <c r="H31" s="223">
        <v>2.5031816173536781E-2</v>
      </c>
      <c r="I31" s="1350"/>
      <c r="J31" s="1355" t="s">
        <v>331</v>
      </c>
      <c r="K31" s="1356" t="s">
        <v>331</v>
      </c>
      <c r="L31" s="1356" t="s">
        <v>331</v>
      </c>
      <c r="M31" s="1357" t="s">
        <v>331</v>
      </c>
      <c r="N31" s="222" t="s">
        <v>331</v>
      </c>
      <c r="O31" s="224" t="s">
        <v>331</v>
      </c>
      <c r="P31" s="1309"/>
      <c r="Q31" s="1355" t="s">
        <v>331</v>
      </c>
      <c r="R31" s="1356" t="s">
        <v>459</v>
      </c>
      <c r="S31" s="1356" t="s">
        <v>331</v>
      </c>
      <c r="T31" s="1357" t="s">
        <v>459</v>
      </c>
      <c r="U31" s="222" t="s">
        <v>331</v>
      </c>
      <c r="V31" s="224" t="s">
        <v>331</v>
      </c>
      <c r="W31" s="1309"/>
      <c r="X31" s="1359" t="s">
        <v>459</v>
      </c>
      <c r="Y31" s="1352"/>
      <c r="Z31" s="225" t="s">
        <v>331</v>
      </c>
      <c r="AA31" s="224" t="s">
        <v>331</v>
      </c>
      <c r="AB31" s="1353"/>
      <c r="AC31" s="1353"/>
      <c r="AD31" s="1353"/>
      <c r="AE31" s="1353"/>
    </row>
    <row r="32" spans="1:31" s="207" customFormat="1">
      <c r="A32" s="1354" t="s">
        <v>301</v>
      </c>
      <c r="B32" s="1309"/>
      <c r="C32" s="1355" t="s">
        <v>459</v>
      </c>
      <c r="D32" s="1361" t="s">
        <v>459</v>
      </c>
      <c r="E32" s="1361" t="s">
        <v>331</v>
      </c>
      <c r="F32" s="1362" t="s">
        <v>459</v>
      </c>
      <c r="G32" s="222" t="s">
        <v>331</v>
      </c>
      <c r="H32" s="223" t="s">
        <v>331</v>
      </c>
      <c r="I32" s="1350"/>
      <c r="J32" s="1355" t="s">
        <v>331</v>
      </c>
      <c r="K32" s="1361" t="s">
        <v>331</v>
      </c>
      <c r="L32" s="1361" t="s">
        <v>331</v>
      </c>
      <c r="M32" s="1362" t="s">
        <v>331</v>
      </c>
      <c r="N32" s="222" t="s">
        <v>331</v>
      </c>
      <c r="O32" s="224" t="s">
        <v>331</v>
      </c>
      <c r="P32" s="1309"/>
      <c r="Q32" s="1355" t="s">
        <v>331</v>
      </c>
      <c r="R32" s="1361" t="s">
        <v>331</v>
      </c>
      <c r="S32" s="1361" t="s">
        <v>331</v>
      </c>
      <c r="T32" s="1362" t="s">
        <v>331</v>
      </c>
      <c r="U32" s="222" t="s">
        <v>331</v>
      </c>
      <c r="V32" s="224" t="s">
        <v>331</v>
      </c>
      <c r="W32" s="1309"/>
      <c r="X32" s="1359" t="s">
        <v>459</v>
      </c>
      <c r="Y32" s="1352"/>
      <c r="Z32" s="225" t="s">
        <v>331</v>
      </c>
      <c r="AA32" s="224" t="s">
        <v>331</v>
      </c>
      <c r="AB32" s="1353"/>
      <c r="AC32" s="1353"/>
      <c r="AD32" s="1353"/>
      <c r="AE32" s="1353"/>
    </row>
    <row r="33" spans="1:31" s="207" customFormat="1">
      <c r="A33" s="1354" t="s">
        <v>302</v>
      </c>
      <c r="B33" s="1309"/>
      <c r="C33" s="1355" t="s">
        <v>331</v>
      </c>
      <c r="D33" s="1361">
        <v>289.65640000000002</v>
      </c>
      <c r="E33" s="1361" t="s">
        <v>331</v>
      </c>
      <c r="F33" s="1362">
        <v>289.65640000000002</v>
      </c>
      <c r="G33" s="222">
        <v>-31.699899999999957</v>
      </c>
      <c r="H33" s="223">
        <v>-9.8644090686879182E-2</v>
      </c>
      <c r="I33" s="1350"/>
      <c r="J33" s="1355" t="s">
        <v>331</v>
      </c>
      <c r="K33" s="1361" t="s">
        <v>331</v>
      </c>
      <c r="L33" s="1361" t="s">
        <v>331</v>
      </c>
      <c r="M33" s="1362" t="s">
        <v>331</v>
      </c>
      <c r="N33" s="222" t="s">
        <v>331</v>
      </c>
      <c r="O33" s="224" t="s">
        <v>331</v>
      </c>
      <c r="P33" s="1309"/>
      <c r="Q33" s="1355" t="s">
        <v>331</v>
      </c>
      <c r="R33" s="1361" t="s">
        <v>331</v>
      </c>
      <c r="S33" s="1361" t="s">
        <v>331</v>
      </c>
      <c r="T33" s="1362" t="s">
        <v>331</v>
      </c>
      <c r="U33" s="222" t="s">
        <v>331</v>
      </c>
      <c r="V33" s="224" t="s">
        <v>331</v>
      </c>
      <c r="W33" s="1309"/>
      <c r="X33" s="1359">
        <v>289.65640000000002</v>
      </c>
      <c r="Y33" s="1352"/>
      <c r="Z33" s="225">
        <v>-31.699899999999957</v>
      </c>
      <c r="AA33" s="224">
        <v>-9.8644090686879182E-2</v>
      </c>
      <c r="AB33" s="1353"/>
      <c r="AC33" s="1353"/>
      <c r="AD33" s="1353"/>
      <c r="AE33" s="1353"/>
    </row>
    <row r="34" spans="1:31" s="207" customFormat="1">
      <c r="A34" s="1354" t="s">
        <v>303</v>
      </c>
      <c r="B34" s="1309"/>
      <c r="C34" s="1355" t="s">
        <v>331</v>
      </c>
      <c r="D34" s="1361" t="s">
        <v>331</v>
      </c>
      <c r="E34" s="1361" t="s">
        <v>331</v>
      </c>
      <c r="F34" s="1362" t="s">
        <v>331</v>
      </c>
      <c r="G34" s="222"/>
      <c r="H34" s="223" t="s">
        <v>331</v>
      </c>
      <c r="I34" s="1350"/>
      <c r="J34" s="1355" t="s">
        <v>331</v>
      </c>
      <c r="K34" s="1361" t="s">
        <v>331</v>
      </c>
      <c r="L34" s="1361" t="s">
        <v>331</v>
      </c>
      <c r="M34" s="1362" t="s">
        <v>331</v>
      </c>
      <c r="N34" s="222" t="s">
        <v>331</v>
      </c>
      <c r="O34" s="224" t="s">
        <v>331</v>
      </c>
      <c r="P34" s="1309"/>
      <c r="Q34" s="1355" t="s">
        <v>331</v>
      </c>
      <c r="R34" s="1361" t="s">
        <v>331</v>
      </c>
      <c r="S34" s="1361" t="s">
        <v>331</v>
      </c>
      <c r="T34" s="1362" t="s">
        <v>331</v>
      </c>
      <c r="U34" s="222" t="s">
        <v>331</v>
      </c>
      <c r="V34" s="224" t="s">
        <v>331</v>
      </c>
      <c r="W34" s="1309"/>
      <c r="X34" s="1359" t="s">
        <v>331</v>
      </c>
      <c r="Y34" s="1352"/>
      <c r="Z34" s="225" t="s">
        <v>331</v>
      </c>
      <c r="AA34" s="224" t="s">
        <v>331</v>
      </c>
      <c r="AB34" s="1353"/>
      <c r="AC34" s="1353"/>
      <c r="AD34" s="1353"/>
      <c r="AE34" s="1353"/>
    </row>
    <row r="35" spans="1:31" s="207" customFormat="1">
      <c r="A35" s="1354" t="s">
        <v>304</v>
      </c>
      <c r="B35" s="1309"/>
      <c r="C35" s="1355" t="s">
        <v>331</v>
      </c>
      <c r="D35" s="1356">
        <v>243.57820000000001</v>
      </c>
      <c r="E35" s="1356">
        <v>68.439499999999995</v>
      </c>
      <c r="F35" s="1357">
        <v>156.51560000000001</v>
      </c>
      <c r="G35" s="222">
        <v>0</v>
      </c>
      <c r="H35" s="223">
        <v>0</v>
      </c>
      <c r="I35" s="1350"/>
      <c r="J35" s="1355" t="s">
        <v>331</v>
      </c>
      <c r="K35" s="1356" t="s">
        <v>331</v>
      </c>
      <c r="L35" s="1356" t="s">
        <v>331</v>
      </c>
      <c r="M35" s="1357" t="s">
        <v>331</v>
      </c>
      <c r="N35" s="222" t="s">
        <v>331</v>
      </c>
      <c r="O35" s="224" t="s">
        <v>331</v>
      </c>
      <c r="P35" s="1309"/>
      <c r="Q35" s="1355" t="s">
        <v>331</v>
      </c>
      <c r="R35" s="1356">
        <v>474.08330000000001</v>
      </c>
      <c r="S35" s="1356">
        <v>427.98180000000002</v>
      </c>
      <c r="T35" s="1357">
        <v>437.07350000000002</v>
      </c>
      <c r="U35" s="222" t="s">
        <v>331</v>
      </c>
      <c r="V35" s="224" t="s">
        <v>331</v>
      </c>
      <c r="W35" s="1309"/>
      <c r="X35" s="1359">
        <v>366.8415</v>
      </c>
      <c r="Y35" s="1310"/>
      <c r="Z35" s="225" t="s">
        <v>331</v>
      </c>
      <c r="AA35" s="224" t="s">
        <v>331</v>
      </c>
      <c r="AB35" s="1353"/>
      <c r="AC35" s="1353"/>
      <c r="AD35" s="1353"/>
      <c r="AE35" s="1353"/>
    </row>
    <row r="36" spans="1:31" s="207" customFormat="1">
      <c r="A36" s="1354" t="s">
        <v>305</v>
      </c>
      <c r="B36" s="1309"/>
      <c r="C36" s="1355">
        <v>481.6266</v>
      </c>
      <c r="D36" s="1356">
        <v>492.5752</v>
      </c>
      <c r="E36" s="1356" t="s">
        <v>331</v>
      </c>
      <c r="F36" s="1357">
        <v>485.2962</v>
      </c>
      <c r="G36" s="222">
        <v>3.544399999999996</v>
      </c>
      <c r="H36" s="223">
        <v>7.3573155305284299E-3</v>
      </c>
      <c r="I36" s="1350"/>
      <c r="J36" s="1355" t="s">
        <v>331</v>
      </c>
      <c r="K36" s="1356" t="s">
        <v>331</v>
      </c>
      <c r="L36" s="1356" t="s">
        <v>331</v>
      </c>
      <c r="M36" s="1357" t="s">
        <v>331</v>
      </c>
      <c r="N36" s="222" t="s">
        <v>331</v>
      </c>
      <c r="O36" s="224" t="s">
        <v>331</v>
      </c>
      <c r="P36" s="1309"/>
      <c r="Q36" s="1355">
        <v>544.27570000000003</v>
      </c>
      <c r="R36" s="1356">
        <v>542.71280000000002</v>
      </c>
      <c r="S36" s="1356" t="s">
        <v>331</v>
      </c>
      <c r="T36" s="1357">
        <v>543.61609999999996</v>
      </c>
      <c r="U36" s="222">
        <v>-6.830600000000004</v>
      </c>
      <c r="V36" s="224">
        <v>-1.2409194205360907E-2</v>
      </c>
      <c r="W36" s="1309"/>
      <c r="X36" s="1359">
        <v>489.76150000000001</v>
      </c>
      <c r="Y36" s="1310"/>
      <c r="Z36" s="225">
        <v>2.7501000000000317</v>
      </c>
      <c r="AA36" s="224">
        <v>5.646890401333593E-3</v>
      </c>
      <c r="AB36" s="1353"/>
      <c r="AC36" s="1353"/>
      <c r="AD36" s="1353"/>
      <c r="AE36" s="1353"/>
    </row>
    <row r="37" spans="1:31" s="207" customFormat="1">
      <c r="A37" s="1354" t="s">
        <v>306</v>
      </c>
      <c r="B37" s="1309"/>
      <c r="C37" s="1355" t="s">
        <v>331</v>
      </c>
      <c r="D37" s="1356">
        <v>491.30590000000001</v>
      </c>
      <c r="E37" s="1356">
        <v>500.62689999999998</v>
      </c>
      <c r="F37" s="1357">
        <v>497.23270000000002</v>
      </c>
      <c r="G37" s="222">
        <v>-1.5591000000000008</v>
      </c>
      <c r="H37" s="223">
        <v>-3.1257530697176295E-3</v>
      </c>
      <c r="I37" s="1350"/>
      <c r="J37" s="1355" t="s">
        <v>331</v>
      </c>
      <c r="K37" s="1356" t="s">
        <v>331</v>
      </c>
      <c r="L37" s="1356" t="s">
        <v>331</v>
      </c>
      <c r="M37" s="1357" t="s">
        <v>331</v>
      </c>
      <c r="N37" s="222" t="s">
        <v>331</v>
      </c>
      <c r="O37" s="224" t="s">
        <v>331</v>
      </c>
      <c r="P37" s="1309"/>
      <c r="Q37" s="1355" t="s">
        <v>331</v>
      </c>
      <c r="R37" s="1356">
        <v>441.78550000000001</v>
      </c>
      <c r="S37" s="1356">
        <v>457.98829999999998</v>
      </c>
      <c r="T37" s="1357">
        <v>455.67570000000001</v>
      </c>
      <c r="U37" s="222">
        <v>-0.83080000000001064</v>
      </c>
      <c r="V37" s="224">
        <v>-1.8199083693222207E-3</v>
      </c>
      <c r="W37" s="1309"/>
      <c r="X37" s="1359">
        <v>496.87389999999999</v>
      </c>
      <c r="Y37" s="1310"/>
      <c r="Z37" s="225">
        <v>-1.5527999999999906</v>
      </c>
      <c r="AA37" s="224">
        <v>-3.1154029268496419E-3</v>
      </c>
      <c r="AB37" s="1353"/>
      <c r="AC37" s="1353"/>
      <c r="AD37" s="1353"/>
      <c r="AE37" s="1353"/>
    </row>
    <row r="38" spans="1:31" s="207" customFormat="1">
      <c r="A38" s="1354" t="s">
        <v>307</v>
      </c>
      <c r="B38" s="1309"/>
      <c r="C38" s="1355">
        <v>497.80770000000001</v>
      </c>
      <c r="D38" s="1356">
        <v>496.65879999999999</v>
      </c>
      <c r="E38" s="1356" t="s">
        <v>331</v>
      </c>
      <c r="F38" s="1357">
        <v>497.30259999999998</v>
      </c>
      <c r="G38" s="222">
        <v>1.5729000000000042</v>
      </c>
      <c r="H38" s="223">
        <v>3.1728984565579932E-3</v>
      </c>
      <c r="I38" s="1350"/>
      <c r="J38" s="1355" t="s">
        <v>331</v>
      </c>
      <c r="K38" s="1356" t="s">
        <v>331</v>
      </c>
      <c r="L38" s="1356" t="s">
        <v>331</v>
      </c>
      <c r="M38" s="1357" t="s">
        <v>331</v>
      </c>
      <c r="N38" s="222" t="s">
        <v>331</v>
      </c>
      <c r="O38" s="224" t="s">
        <v>331</v>
      </c>
      <c r="P38" s="1309"/>
      <c r="Q38" s="1355">
        <v>479.29989999999998</v>
      </c>
      <c r="R38" s="1356">
        <v>444.81740000000002</v>
      </c>
      <c r="S38" s="1356" t="s">
        <v>331</v>
      </c>
      <c r="T38" s="1357">
        <v>450.58390000000003</v>
      </c>
      <c r="U38" s="222">
        <v>-20.082199999999943</v>
      </c>
      <c r="V38" s="224">
        <v>-4.2667615109734824E-2</v>
      </c>
      <c r="W38" s="1309"/>
      <c r="X38" s="1359">
        <v>475.25240000000002</v>
      </c>
      <c r="Y38" s="1310"/>
      <c r="Z38" s="225">
        <v>-8.6477999999999611</v>
      </c>
      <c r="AA38" s="224">
        <v>-1.7871040350882161E-2</v>
      </c>
      <c r="AB38" s="1308"/>
      <c r="AC38" s="1308"/>
      <c r="AD38" s="1308"/>
      <c r="AE38" s="1308"/>
    </row>
    <row r="39" spans="1:31" s="207" customFormat="1">
      <c r="A39" s="1354" t="s">
        <v>308</v>
      </c>
      <c r="B39" s="1309"/>
      <c r="C39" s="1355">
        <v>438.98149999999998</v>
      </c>
      <c r="D39" s="1356">
        <v>448.3306</v>
      </c>
      <c r="E39" s="1356">
        <v>462.38720000000001</v>
      </c>
      <c r="F39" s="1357">
        <v>457.20589999999999</v>
      </c>
      <c r="G39" s="222">
        <v>-9.9883000000000379</v>
      </c>
      <c r="H39" s="223">
        <v>-2.1379332192052125E-2</v>
      </c>
      <c r="I39" s="1350"/>
      <c r="J39" s="1355" t="s">
        <v>331</v>
      </c>
      <c r="K39" s="1356" t="s">
        <v>331</v>
      </c>
      <c r="L39" s="1356" t="s">
        <v>331</v>
      </c>
      <c r="M39" s="1357" t="s">
        <v>331</v>
      </c>
      <c r="N39" s="222" t="s">
        <v>331</v>
      </c>
      <c r="O39" s="224" t="s">
        <v>331</v>
      </c>
      <c r="P39" s="1309"/>
      <c r="Q39" s="1355">
        <v>410.32819999999998</v>
      </c>
      <c r="R39" s="1356">
        <v>447.44459999999998</v>
      </c>
      <c r="S39" s="1356">
        <v>459.11340000000001</v>
      </c>
      <c r="T39" s="1357">
        <v>457.0521</v>
      </c>
      <c r="U39" s="222">
        <v>23.362199999999973</v>
      </c>
      <c r="V39" s="224">
        <v>5.3868443788983811E-2</v>
      </c>
      <c r="W39" s="1309"/>
      <c r="X39" s="1359">
        <v>457.09230000000002</v>
      </c>
      <c r="Y39" s="1310"/>
      <c r="Z39" s="225">
        <v>14.654899999999998</v>
      </c>
      <c r="AA39" s="224">
        <v>3.3123103969058709E-2</v>
      </c>
      <c r="AB39" s="1353"/>
      <c r="AC39" s="1353"/>
      <c r="AD39" s="1353"/>
      <c r="AE39" s="1353"/>
    </row>
    <row r="40" spans="1:31" s="207" customFormat="1">
      <c r="A40" s="1354" t="s">
        <v>309</v>
      </c>
      <c r="B40" s="1309"/>
      <c r="C40" s="1355">
        <v>490.11630000000002</v>
      </c>
      <c r="D40" s="1356">
        <v>506.12880000000001</v>
      </c>
      <c r="E40" s="1356">
        <v>495.84730000000002</v>
      </c>
      <c r="F40" s="1357">
        <v>498.5181</v>
      </c>
      <c r="G40" s="222">
        <v>4.4836999999999989</v>
      </c>
      <c r="H40" s="223">
        <v>9.0756837985370709E-3</v>
      </c>
      <c r="I40" s="1350"/>
      <c r="J40" s="1355" t="s">
        <v>331</v>
      </c>
      <c r="K40" s="1356" t="s">
        <v>331</v>
      </c>
      <c r="L40" s="1356" t="s">
        <v>331</v>
      </c>
      <c r="M40" s="1357" t="s">
        <v>331</v>
      </c>
      <c r="N40" s="222" t="s">
        <v>331</v>
      </c>
      <c r="O40" s="224" t="s">
        <v>331</v>
      </c>
      <c r="P40" s="1309"/>
      <c r="Q40" s="1355">
        <v>504.03590000000003</v>
      </c>
      <c r="R40" s="1356">
        <v>280.4049</v>
      </c>
      <c r="S40" s="1356">
        <v>403.34730000000002</v>
      </c>
      <c r="T40" s="1357">
        <v>340.5129</v>
      </c>
      <c r="U40" s="222">
        <v>-79.053699999999992</v>
      </c>
      <c r="V40" s="224">
        <v>-0.18841752417852131</v>
      </c>
      <c r="W40" s="1309"/>
      <c r="X40" s="1359">
        <v>483.08780000000002</v>
      </c>
      <c r="Y40" s="1310"/>
      <c r="Z40" s="225">
        <v>-3.6742999999999597</v>
      </c>
      <c r="AA40" s="224">
        <v>-7.5484512865729991E-3</v>
      </c>
      <c r="AB40" s="1353"/>
      <c r="AC40" s="1353"/>
      <c r="AD40" s="1353"/>
      <c r="AE40" s="1353"/>
    </row>
    <row r="41" spans="1:31" s="207" customFormat="1">
      <c r="A41" s="1354" t="s">
        <v>310</v>
      </c>
      <c r="B41" s="1309"/>
      <c r="C41" s="1355" t="s">
        <v>331</v>
      </c>
      <c r="D41" s="1356">
        <v>459.87720000000002</v>
      </c>
      <c r="E41" s="1356" t="s">
        <v>459</v>
      </c>
      <c r="F41" s="1357" t="s">
        <v>459</v>
      </c>
      <c r="G41" s="222" t="s">
        <v>331</v>
      </c>
      <c r="H41" s="223" t="s">
        <v>331</v>
      </c>
      <c r="I41" s="1350"/>
      <c r="J41" s="1355" t="s">
        <v>331</v>
      </c>
      <c r="K41" s="1356" t="s">
        <v>331</v>
      </c>
      <c r="L41" s="1356" t="s">
        <v>331</v>
      </c>
      <c r="M41" s="1357" t="s">
        <v>331</v>
      </c>
      <c r="N41" s="222" t="s">
        <v>331</v>
      </c>
      <c r="O41" s="224" t="s">
        <v>331</v>
      </c>
      <c r="P41" s="1309"/>
      <c r="Q41" s="1355" t="s">
        <v>331</v>
      </c>
      <c r="R41" s="1356" t="s">
        <v>331</v>
      </c>
      <c r="S41" s="1356" t="s">
        <v>459</v>
      </c>
      <c r="T41" s="1357" t="s">
        <v>459</v>
      </c>
      <c r="U41" s="222" t="s">
        <v>331</v>
      </c>
      <c r="V41" s="224" t="s">
        <v>331</v>
      </c>
      <c r="W41" s="1309"/>
      <c r="X41" s="1359" t="s">
        <v>459</v>
      </c>
      <c r="Y41" s="1310"/>
      <c r="Z41" s="225" t="s">
        <v>331</v>
      </c>
      <c r="AA41" s="224" t="s">
        <v>331</v>
      </c>
      <c r="AB41" s="1353"/>
      <c r="AC41" s="1353"/>
      <c r="AD41" s="1353"/>
      <c r="AE41" s="1353"/>
    </row>
    <row r="42" spans="1:31" s="207" customFormat="1">
      <c r="A42" s="1354" t="s">
        <v>311</v>
      </c>
      <c r="B42" s="1309"/>
      <c r="C42" s="1355" t="s">
        <v>331</v>
      </c>
      <c r="D42" s="1356">
        <v>476.7586</v>
      </c>
      <c r="E42" s="1356">
        <v>472.92989999999998</v>
      </c>
      <c r="F42" s="1357">
        <v>473.82780000000002</v>
      </c>
      <c r="G42" s="222">
        <v>0.28270000000003392</v>
      </c>
      <c r="H42" s="223">
        <v>5.9698643276018259E-4</v>
      </c>
      <c r="I42" s="1350"/>
      <c r="J42" s="1355" t="s">
        <v>331</v>
      </c>
      <c r="K42" s="1356" t="s">
        <v>331</v>
      </c>
      <c r="L42" s="1356" t="s">
        <v>331</v>
      </c>
      <c r="M42" s="1357" t="s">
        <v>331</v>
      </c>
      <c r="N42" s="222" t="s">
        <v>331</v>
      </c>
      <c r="O42" s="224" t="s">
        <v>331</v>
      </c>
      <c r="P42" s="1309"/>
      <c r="Q42" s="1355" t="s">
        <v>331</v>
      </c>
      <c r="R42" s="1356" t="s">
        <v>331</v>
      </c>
      <c r="S42" s="1356" t="s">
        <v>331</v>
      </c>
      <c r="T42" s="1357" t="s">
        <v>331</v>
      </c>
      <c r="U42" s="222" t="s">
        <v>331</v>
      </c>
      <c r="V42" s="224" t="s">
        <v>331</v>
      </c>
      <c r="W42" s="1309"/>
      <c r="X42" s="1359">
        <v>473.82780000000002</v>
      </c>
      <c r="Y42" s="1310"/>
      <c r="Z42" s="225">
        <v>0.28270000000003392</v>
      </c>
      <c r="AA42" s="224">
        <v>5.9698643276018259E-4</v>
      </c>
      <c r="AB42" s="1353"/>
      <c r="AC42" s="1353"/>
      <c r="AD42" s="1353"/>
      <c r="AE42" s="1353"/>
    </row>
    <row r="43" spans="1:31" s="207" customFormat="1" ht="13.5" thickBot="1">
      <c r="A43" s="1364" t="s">
        <v>312</v>
      </c>
      <c r="B43" s="1309"/>
      <c r="C43" s="1365" t="s">
        <v>331</v>
      </c>
      <c r="D43" s="1366">
        <v>523.28660000000002</v>
      </c>
      <c r="E43" s="1366">
        <v>542.8655</v>
      </c>
      <c r="F43" s="1367">
        <v>534.42280000000005</v>
      </c>
      <c r="G43" s="227">
        <v>0.5079000000000633</v>
      </c>
      <c r="H43" s="228">
        <v>9.5127519385584947E-4</v>
      </c>
      <c r="I43" s="1350"/>
      <c r="J43" s="1365" t="s">
        <v>331</v>
      </c>
      <c r="K43" s="1366" t="s">
        <v>331</v>
      </c>
      <c r="L43" s="1366" t="s">
        <v>331</v>
      </c>
      <c r="M43" s="1367" t="s">
        <v>331</v>
      </c>
      <c r="N43" s="227" t="s">
        <v>331</v>
      </c>
      <c r="O43" s="229" t="s">
        <v>331</v>
      </c>
      <c r="P43" s="1309"/>
      <c r="Q43" s="1365" t="s">
        <v>331</v>
      </c>
      <c r="R43" s="1366">
        <v>534.34</v>
      </c>
      <c r="S43" s="1366" t="s">
        <v>331</v>
      </c>
      <c r="T43" s="1367">
        <v>534.34</v>
      </c>
      <c r="U43" s="227">
        <v>0.74880000000007385</v>
      </c>
      <c r="V43" s="229">
        <v>1.4033214940578631E-3</v>
      </c>
      <c r="W43" s="1309"/>
      <c r="X43" s="1368">
        <v>534.41819999999996</v>
      </c>
      <c r="Y43" s="1310"/>
      <c r="Z43" s="230">
        <v>0.52139999999997144</v>
      </c>
      <c r="AA43" s="229">
        <v>9.7659322925314207E-4</v>
      </c>
      <c r="AB43" s="1308"/>
      <c r="AC43" s="1308"/>
      <c r="AD43" s="1308"/>
      <c r="AE43" s="1308"/>
    </row>
    <row r="44" spans="1:31">
      <c r="A44" s="1369" t="s">
        <v>360</v>
      </c>
    </row>
    <row r="55" spans="3:5" ht="15">
      <c r="D55" s="1308"/>
      <c r="E55" s="210"/>
    </row>
    <row r="59" spans="3:5" ht="20.85" customHeight="1">
      <c r="C59" s="195"/>
      <c r="D59" s="231" t="s">
        <v>384</v>
      </c>
    </row>
    <row r="60" spans="3:5">
      <c r="C60" s="198"/>
      <c r="D60" s="200"/>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F51"/>
  <sheetViews>
    <sheetView showGridLines="0" topLeftCell="C1" workbookViewId="0">
      <selection activeCell="V15" sqref="V15"/>
    </sheetView>
  </sheetViews>
  <sheetFormatPr defaultRowHeight="12.75" outlineLevelCol="1"/>
  <cols>
    <col min="1" max="2" width="8.7109375" style="172" hidden="1" customWidth="1" outlineLevel="1"/>
    <col min="3" max="3" width="32" customWidth="1" collapsed="1"/>
    <col min="4" max="20" width="10.42578125" customWidth="1"/>
  </cols>
  <sheetData>
    <row r="1" spans="1:32" ht="53.1" customHeight="1">
      <c r="C1" s="500" t="s">
        <v>374</v>
      </c>
      <c r="D1" s="501"/>
      <c r="E1" s="501"/>
      <c r="F1" s="502"/>
      <c r="G1" s="502"/>
      <c r="H1" s="501"/>
      <c r="I1" s="501"/>
      <c r="J1" s="501"/>
      <c r="K1" s="501"/>
      <c r="L1" s="501"/>
      <c r="M1" s="501"/>
      <c r="N1" s="501"/>
      <c r="O1" s="501"/>
      <c r="P1" s="501"/>
      <c r="Q1" s="501"/>
      <c r="R1" s="501"/>
      <c r="S1" s="501"/>
      <c r="T1" s="503" t="s">
        <v>375</v>
      </c>
      <c r="V1" s="172">
        <v>0</v>
      </c>
      <c r="AF1">
        <v>0</v>
      </c>
    </row>
    <row r="2" spans="1:32" s="137" customFormat="1" ht="20.85" customHeight="1">
      <c r="A2" s="561"/>
      <c r="B2" s="561"/>
      <c r="C2" s="504"/>
      <c r="D2" s="505"/>
      <c r="E2" s="505"/>
      <c r="F2" s="506"/>
      <c r="G2" s="506"/>
      <c r="H2" s="505"/>
      <c r="I2" s="505"/>
      <c r="J2" s="505"/>
      <c r="K2" s="505"/>
      <c r="L2" s="505"/>
      <c r="M2" s="505"/>
      <c r="N2" s="505"/>
      <c r="O2" s="505"/>
      <c r="P2" s="505"/>
      <c r="Q2" s="505"/>
      <c r="R2" s="505"/>
      <c r="S2" s="505"/>
      <c r="T2" s="507" t="s">
        <v>535</v>
      </c>
      <c r="V2" s="561"/>
    </row>
    <row r="3" spans="1:32" s="173" customFormat="1">
      <c r="C3" s="562"/>
      <c r="R3" s="563" t="s">
        <v>537</v>
      </c>
      <c r="S3" s="564" t="s">
        <v>376</v>
      </c>
      <c r="T3" s="565">
        <v>45509</v>
      </c>
    </row>
    <row r="4" spans="1:32" s="173" customFormat="1">
      <c r="C4" s="562"/>
      <c r="S4" s="564" t="s">
        <v>377</v>
      </c>
      <c r="T4" s="565">
        <v>45515</v>
      </c>
    </row>
    <row r="5" spans="1:32" ht="6.6" customHeight="1">
      <c r="C5" s="508"/>
    </row>
    <row r="6" spans="1:32" ht="28.35" customHeight="1">
      <c r="C6" s="1134" t="s">
        <v>378</v>
      </c>
      <c r="D6" s="1134"/>
      <c r="E6" s="1134"/>
      <c r="F6" s="1134"/>
      <c r="G6" s="1134"/>
      <c r="H6" s="1134"/>
      <c r="I6" s="1134"/>
      <c r="J6" s="1134"/>
      <c r="K6" s="1134"/>
      <c r="L6" s="1134"/>
      <c r="M6" s="1134"/>
      <c r="N6" s="1134"/>
      <c r="O6" s="1134"/>
      <c r="P6" s="1134"/>
      <c r="Q6" s="1134"/>
      <c r="R6" s="1134"/>
      <c r="S6" s="1134"/>
      <c r="T6" s="1134"/>
    </row>
    <row r="7" spans="1:32" ht="5.85" customHeight="1">
      <c r="C7" s="509"/>
      <c r="D7" s="509"/>
      <c r="E7" s="509"/>
      <c r="F7" s="509"/>
      <c r="G7" s="509"/>
      <c r="H7" s="509"/>
      <c r="I7" s="509"/>
      <c r="J7" s="509"/>
      <c r="K7" s="509"/>
      <c r="L7" s="509"/>
      <c r="M7" s="509"/>
      <c r="N7" s="509"/>
      <c r="O7" s="509"/>
      <c r="P7" s="509"/>
      <c r="Q7" s="509"/>
      <c r="R7" s="510"/>
      <c r="S7" s="509"/>
      <c r="T7" s="509"/>
    </row>
    <row r="8" spans="1:32" ht="13.5" thickBot="1">
      <c r="A8" s="566"/>
      <c r="B8" s="566"/>
      <c r="C8" s="509"/>
      <c r="D8" s="509"/>
      <c r="E8" s="509"/>
      <c r="F8" s="509"/>
      <c r="G8" s="509"/>
      <c r="H8" s="509"/>
      <c r="I8" s="509"/>
      <c r="J8" s="509"/>
      <c r="K8" s="509"/>
      <c r="L8" s="509"/>
      <c r="M8" s="509"/>
      <c r="N8" s="509"/>
      <c r="O8" s="509"/>
      <c r="P8" s="509"/>
      <c r="Q8" s="509"/>
      <c r="R8" s="509"/>
      <c r="S8" s="509"/>
      <c r="T8" s="509"/>
    </row>
    <row r="9" spans="1:32" ht="18.75" thickBot="1">
      <c r="A9" s="566"/>
      <c r="B9" s="566"/>
      <c r="C9" s="511" t="s">
        <v>335</v>
      </c>
      <c r="D9" s="512"/>
      <c r="E9" s="512"/>
      <c r="F9" s="512"/>
      <c r="G9" s="512"/>
      <c r="H9" s="512"/>
      <c r="I9" s="512"/>
      <c r="J9" s="512"/>
      <c r="K9" s="512"/>
      <c r="L9" s="512"/>
      <c r="M9" s="512"/>
      <c r="N9" s="512"/>
      <c r="O9" s="512"/>
      <c r="P9" s="512"/>
      <c r="Q9" s="512"/>
      <c r="R9" s="512"/>
      <c r="S9" s="513"/>
      <c r="T9" s="509"/>
    </row>
    <row r="10" spans="1:32" ht="13.5" thickBot="1">
      <c r="A10" s="172" t="s">
        <v>337</v>
      </c>
      <c r="B10" s="172" t="s">
        <v>338</v>
      </c>
      <c r="C10" s="514"/>
      <c r="D10" s="515" t="s">
        <v>286</v>
      </c>
      <c r="E10" s="516" t="s">
        <v>289</v>
      </c>
      <c r="F10" s="516" t="s">
        <v>290</v>
      </c>
      <c r="G10" s="516" t="s">
        <v>292</v>
      </c>
      <c r="H10" s="516" t="s">
        <v>294</v>
      </c>
      <c r="I10" s="516" t="s">
        <v>295</v>
      </c>
      <c r="J10" s="516" t="s">
        <v>296</v>
      </c>
      <c r="K10" s="516" t="s">
        <v>297</v>
      </c>
      <c r="L10" s="516" t="s">
        <v>304</v>
      </c>
      <c r="M10" s="516" t="s">
        <v>305</v>
      </c>
      <c r="N10" s="516" t="s">
        <v>306</v>
      </c>
      <c r="O10" s="516" t="s">
        <v>307</v>
      </c>
      <c r="P10" s="516" t="s">
        <v>308</v>
      </c>
      <c r="Q10" s="517" t="s">
        <v>309</v>
      </c>
      <c r="R10" s="517" t="s">
        <v>312</v>
      </c>
      <c r="S10" s="518" t="s">
        <v>336</v>
      </c>
      <c r="T10" s="509"/>
    </row>
    <row r="11" spans="1:32" ht="14.25">
      <c r="C11" s="519" t="s">
        <v>339</v>
      </c>
      <c r="D11" s="520"/>
      <c r="E11" s="521"/>
      <c r="F11" s="521"/>
      <c r="G11" s="521"/>
      <c r="H11" s="521"/>
      <c r="I11" s="521"/>
      <c r="J11" s="521"/>
      <c r="K11" s="521"/>
      <c r="L11" s="521"/>
      <c r="M11" s="521"/>
      <c r="N11" s="521"/>
      <c r="O11" s="521"/>
      <c r="P11" s="521"/>
      <c r="Q11" s="521"/>
      <c r="R11" s="521"/>
      <c r="S11" s="522"/>
      <c r="T11" s="509"/>
    </row>
    <row r="12" spans="1:32">
      <c r="C12" s="523" t="s">
        <v>340</v>
      </c>
      <c r="D12" s="567">
        <v>127.17</v>
      </c>
      <c r="E12" s="568">
        <v>103.8725</v>
      </c>
      <c r="F12" s="568">
        <v>167.41</v>
      </c>
      <c r="G12" s="568">
        <v>105.83</v>
      </c>
      <c r="H12" s="568">
        <v>122.1</v>
      </c>
      <c r="I12" s="568">
        <v>135.9</v>
      </c>
      <c r="J12" s="568">
        <v>596.29999999999995</v>
      </c>
      <c r="K12" s="568">
        <v>184.65</v>
      </c>
      <c r="L12" s="568">
        <v>156</v>
      </c>
      <c r="M12" s="568">
        <v>212.62</v>
      </c>
      <c r="N12" s="568">
        <v>206.8587</v>
      </c>
      <c r="O12" s="568"/>
      <c r="P12" s="568">
        <v>39.114899999999999</v>
      </c>
      <c r="Q12" s="569"/>
      <c r="R12" s="569"/>
      <c r="S12" s="570">
        <v>152.41550000000001</v>
      </c>
      <c r="T12" s="509"/>
    </row>
    <row r="13" spans="1:32">
      <c r="A13" s="571"/>
      <c r="B13" s="571"/>
      <c r="C13" s="524" t="s">
        <v>341</v>
      </c>
      <c r="D13" s="572">
        <v>127.17</v>
      </c>
      <c r="E13" s="573">
        <v>100.5322</v>
      </c>
      <c r="F13" s="573">
        <v>173.81</v>
      </c>
      <c r="G13" s="573">
        <v>126.18</v>
      </c>
      <c r="H13" s="573">
        <v>119.5</v>
      </c>
      <c r="I13" s="573">
        <v>139.44</v>
      </c>
      <c r="J13" s="573">
        <v>596.29999999999995</v>
      </c>
      <c r="K13" s="573">
        <v>184.65</v>
      </c>
      <c r="L13" s="573">
        <v>156</v>
      </c>
      <c r="M13" s="573">
        <v>224.56</v>
      </c>
      <c r="N13" s="573">
        <v>207.50729999999999</v>
      </c>
      <c r="O13" s="573"/>
      <c r="P13" s="573">
        <v>42.259500000000003</v>
      </c>
      <c r="Q13" s="574"/>
      <c r="R13" s="574"/>
      <c r="S13" s="575">
        <v>156.58629999999999</v>
      </c>
      <c r="T13" s="509"/>
    </row>
    <row r="14" spans="1:32">
      <c r="A14" s="571"/>
      <c r="B14" s="571"/>
      <c r="C14" s="525" t="s">
        <v>342</v>
      </c>
      <c r="D14" s="576">
        <v>0</v>
      </c>
      <c r="E14" s="577">
        <v>3.3402999999999992</v>
      </c>
      <c r="F14" s="577">
        <v>-6.4000000000000057</v>
      </c>
      <c r="G14" s="577">
        <v>-20.350000000000009</v>
      </c>
      <c r="H14" s="577">
        <v>2.5999999999999943</v>
      </c>
      <c r="I14" s="577">
        <v>-3.539999999999992</v>
      </c>
      <c r="J14" s="577">
        <v>0</v>
      </c>
      <c r="K14" s="577">
        <v>0</v>
      </c>
      <c r="L14" s="577">
        <v>0</v>
      </c>
      <c r="M14" s="577">
        <v>-11.939999999999998</v>
      </c>
      <c r="N14" s="577">
        <v>-0.64859999999998763</v>
      </c>
      <c r="O14" s="578"/>
      <c r="P14" s="577">
        <v>-3.1446000000000041</v>
      </c>
      <c r="Q14" s="579"/>
      <c r="R14" s="580"/>
      <c r="S14" s="581">
        <v>-4.1707999999999856</v>
      </c>
      <c r="T14" s="509"/>
    </row>
    <row r="15" spans="1:32">
      <c r="A15" s="582"/>
      <c r="B15" s="582"/>
      <c r="C15" s="525" t="s">
        <v>343</v>
      </c>
      <c r="D15" s="526">
        <v>83.436395904616006</v>
      </c>
      <c r="E15" s="527">
        <v>68.150877043345332</v>
      </c>
      <c r="F15" s="527">
        <v>109.83791018629994</v>
      </c>
      <c r="G15" s="527">
        <v>69.435195239329332</v>
      </c>
      <c r="H15" s="527">
        <v>80.109962569423715</v>
      </c>
      <c r="I15" s="527">
        <v>89.164159813142362</v>
      </c>
      <c r="J15" s="527">
        <v>391.23317510358191</v>
      </c>
      <c r="K15" s="527">
        <v>121.14909572845281</v>
      </c>
      <c r="L15" s="527">
        <v>102.35179492899344</v>
      </c>
      <c r="M15" s="527">
        <v>139.50024767822168</v>
      </c>
      <c r="N15" s="527">
        <v>135.72025154921909</v>
      </c>
      <c r="O15" s="527"/>
      <c r="P15" s="527">
        <v>25.663334765821062</v>
      </c>
      <c r="Q15" s="528"/>
      <c r="R15" s="528"/>
      <c r="S15" s="529">
        <v>0</v>
      </c>
      <c r="T15" s="509"/>
    </row>
    <row r="16" spans="1:32">
      <c r="A16" s="172" t="s">
        <v>337</v>
      </c>
      <c r="B16" s="172" t="s">
        <v>345</v>
      </c>
      <c r="C16" s="530" t="s">
        <v>344</v>
      </c>
      <c r="D16" s="531">
        <v>3.05</v>
      </c>
      <c r="E16" s="532">
        <v>3.12</v>
      </c>
      <c r="F16" s="532">
        <v>21.18</v>
      </c>
      <c r="G16" s="532">
        <v>8.6199999999999992</v>
      </c>
      <c r="H16" s="532">
        <v>4.4800000000000004</v>
      </c>
      <c r="I16" s="532">
        <v>18.05</v>
      </c>
      <c r="J16" s="532">
        <v>0.41</v>
      </c>
      <c r="K16" s="532">
        <v>10.31</v>
      </c>
      <c r="L16" s="532">
        <v>8.85</v>
      </c>
      <c r="M16" s="532">
        <v>3.1</v>
      </c>
      <c r="N16" s="532">
        <v>12.8</v>
      </c>
      <c r="O16" s="532"/>
      <c r="P16" s="532">
        <v>6.03</v>
      </c>
      <c r="Q16" s="533"/>
      <c r="R16" s="534"/>
      <c r="S16" s="535">
        <v>99.999999999999986</v>
      </c>
      <c r="T16" s="509"/>
    </row>
    <row r="17" spans="1:20" ht="14.25">
      <c r="C17" s="519" t="s">
        <v>346</v>
      </c>
      <c r="D17" s="536"/>
      <c r="E17" s="537"/>
      <c r="F17" s="537"/>
      <c r="G17" s="537"/>
      <c r="H17" s="537"/>
      <c r="I17" s="537"/>
      <c r="J17" s="537"/>
      <c r="K17" s="537"/>
      <c r="L17" s="537"/>
      <c r="M17" s="537"/>
      <c r="N17" s="537"/>
      <c r="O17" s="537"/>
      <c r="P17" s="537"/>
      <c r="Q17" s="537"/>
      <c r="R17" s="537"/>
      <c r="S17" s="538"/>
      <c r="T17" s="509"/>
    </row>
    <row r="18" spans="1:20">
      <c r="C18" s="523" t="s">
        <v>340</v>
      </c>
      <c r="D18" s="567">
        <v>411.67</v>
      </c>
      <c r="E18" s="568" t="s">
        <v>331</v>
      </c>
      <c r="F18" s="568">
        <v>274</v>
      </c>
      <c r="G18" s="568">
        <v>203.42</v>
      </c>
      <c r="H18" s="568">
        <v>232.23</v>
      </c>
      <c r="I18" s="568">
        <v>297.70999999999998</v>
      </c>
      <c r="J18" s="568">
        <v>681.63</v>
      </c>
      <c r="K18" s="568">
        <v>263.83999999999997</v>
      </c>
      <c r="L18" s="568">
        <v>258</v>
      </c>
      <c r="M18" s="568">
        <v>444.75</v>
      </c>
      <c r="N18" s="568">
        <v>296.9393</v>
      </c>
      <c r="O18" s="568"/>
      <c r="P18" s="568">
        <v>431.57119999999998</v>
      </c>
      <c r="Q18" s="569"/>
      <c r="R18" s="569"/>
      <c r="S18" s="570">
        <v>287.9169</v>
      </c>
      <c r="T18" s="509"/>
    </row>
    <row r="19" spans="1:20">
      <c r="A19" s="571"/>
      <c r="B19" s="571"/>
      <c r="C19" s="524" t="s">
        <v>341</v>
      </c>
      <c r="D19" s="572">
        <v>408.89</v>
      </c>
      <c r="E19" s="573" t="s">
        <v>331</v>
      </c>
      <c r="F19" s="573">
        <v>277</v>
      </c>
      <c r="G19" s="573">
        <v>220.94</v>
      </c>
      <c r="H19" s="573">
        <v>228.13</v>
      </c>
      <c r="I19" s="573">
        <v>301.95</v>
      </c>
      <c r="J19" s="573">
        <v>681.63</v>
      </c>
      <c r="K19" s="573">
        <v>263.83999999999997</v>
      </c>
      <c r="L19" s="573">
        <v>258</v>
      </c>
      <c r="M19" s="573">
        <v>447.95</v>
      </c>
      <c r="N19" s="573">
        <v>297.87040000000002</v>
      </c>
      <c r="O19" s="573"/>
      <c r="P19" s="573">
        <v>357.79689999999999</v>
      </c>
      <c r="Q19" s="574"/>
      <c r="R19" s="574"/>
      <c r="S19" s="575">
        <v>287.62299999999999</v>
      </c>
      <c r="T19" s="509"/>
    </row>
    <row r="20" spans="1:20">
      <c r="A20" s="571"/>
      <c r="B20" s="571"/>
      <c r="C20" s="525" t="s">
        <v>342</v>
      </c>
      <c r="D20" s="576">
        <v>-2.7800000000000296</v>
      </c>
      <c r="E20" s="578" t="e">
        <v>#VALUE!</v>
      </c>
      <c r="F20" s="577">
        <v>-3</v>
      </c>
      <c r="G20" s="577">
        <v>-17.52000000000001</v>
      </c>
      <c r="H20" s="577">
        <v>4.0999999999999943</v>
      </c>
      <c r="I20" s="577">
        <v>-4.2400000000000091</v>
      </c>
      <c r="J20" s="577">
        <v>0</v>
      </c>
      <c r="K20" s="577">
        <v>0</v>
      </c>
      <c r="L20" s="577">
        <v>0</v>
      </c>
      <c r="M20" s="577">
        <v>-3.1999999999999886</v>
      </c>
      <c r="N20" s="577">
        <v>-0.93110000000001492</v>
      </c>
      <c r="O20" s="578"/>
      <c r="P20" s="577">
        <v>73.774299999999982</v>
      </c>
      <c r="Q20" s="579"/>
      <c r="R20" s="580"/>
      <c r="S20" s="581">
        <v>0.29390000000000782</v>
      </c>
      <c r="T20" s="509"/>
    </row>
    <row r="21" spans="1:20">
      <c r="A21" s="582"/>
      <c r="B21" s="582"/>
      <c r="C21" s="525" t="s">
        <v>343</v>
      </c>
      <c r="D21" s="526">
        <v>142.98222855275256</v>
      </c>
      <c r="E21" s="539" t="e">
        <v>#VALUE!</v>
      </c>
      <c r="F21" s="527">
        <v>95.166348345651116</v>
      </c>
      <c r="G21" s="527">
        <v>70.65233058566551</v>
      </c>
      <c r="H21" s="527">
        <v>80.658690059527601</v>
      </c>
      <c r="I21" s="527">
        <v>103.4013633795029</v>
      </c>
      <c r="J21" s="527">
        <v>236.74539424396411</v>
      </c>
      <c r="K21" s="527">
        <v>91.637552363199234</v>
      </c>
      <c r="L21" s="527">
        <v>89.60918931816785</v>
      </c>
      <c r="M21" s="527">
        <v>154.47165484207423</v>
      </c>
      <c r="N21" s="527">
        <v>103.13368197559782</v>
      </c>
      <c r="O21" s="527"/>
      <c r="P21" s="527">
        <v>149.89436188011194</v>
      </c>
      <c r="Q21" s="528"/>
      <c r="R21" s="528"/>
      <c r="S21" s="529">
        <v>0</v>
      </c>
      <c r="T21" s="509"/>
    </row>
    <row r="22" spans="1:20" ht="13.5" thickBot="1">
      <c r="C22" s="540" t="s">
        <v>344</v>
      </c>
      <c r="D22" s="541">
        <v>3.49</v>
      </c>
      <c r="E22" s="542">
        <v>0</v>
      </c>
      <c r="F22" s="542">
        <v>17</v>
      </c>
      <c r="G22" s="542">
        <v>9.1300000000000008</v>
      </c>
      <c r="H22" s="542">
        <v>11.13</v>
      </c>
      <c r="I22" s="542">
        <v>27.06</v>
      </c>
      <c r="J22" s="542">
        <v>0.51</v>
      </c>
      <c r="K22" s="542">
        <v>8.9700000000000006</v>
      </c>
      <c r="L22" s="542">
        <v>6.26</v>
      </c>
      <c r="M22" s="542">
        <v>2.74</v>
      </c>
      <c r="N22" s="542">
        <v>9.39</v>
      </c>
      <c r="O22" s="542"/>
      <c r="P22" s="542">
        <v>4.3</v>
      </c>
      <c r="Q22" s="543"/>
      <c r="R22" s="544"/>
      <c r="S22" s="545">
        <v>99.98</v>
      </c>
      <c r="T22" s="509"/>
    </row>
    <row r="23" spans="1:20" ht="13.5" thickBot="1">
      <c r="A23" s="566"/>
      <c r="B23" s="566"/>
      <c r="C23" s="509"/>
      <c r="D23" s="509"/>
      <c r="E23" s="509"/>
      <c r="F23" s="509"/>
      <c r="G23" s="509"/>
      <c r="H23" s="509"/>
      <c r="I23" s="509"/>
      <c r="J23" s="509"/>
      <c r="K23" s="509"/>
      <c r="L23" s="509"/>
      <c r="M23" s="509"/>
      <c r="N23" s="509"/>
      <c r="O23" s="509"/>
      <c r="P23" s="509"/>
      <c r="Q23" s="509"/>
      <c r="R23" s="509"/>
      <c r="S23" s="509"/>
      <c r="T23" s="509"/>
    </row>
    <row r="24" spans="1:20" ht="18.75" thickBot="1">
      <c r="A24" s="566"/>
      <c r="B24" s="566"/>
      <c r="C24" s="546" t="s">
        <v>347</v>
      </c>
      <c r="D24" s="512"/>
      <c r="E24" s="512"/>
      <c r="F24" s="512"/>
      <c r="G24" s="512"/>
      <c r="H24" s="512"/>
      <c r="I24" s="512"/>
      <c r="J24" s="512"/>
      <c r="K24" s="512"/>
      <c r="L24" s="512"/>
      <c r="M24" s="512"/>
      <c r="N24" s="512"/>
      <c r="O24" s="512"/>
      <c r="P24" s="512"/>
      <c r="Q24" s="512"/>
      <c r="R24" s="512"/>
      <c r="S24" s="513"/>
      <c r="T24" s="509"/>
    </row>
    <row r="25" spans="1:20" ht="13.5" thickBot="1">
      <c r="A25" s="172" t="s">
        <v>348</v>
      </c>
      <c r="B25" s="172" t="s">
        <v>349</v>
      </c>
      <c r="C25" s="514"/>
      <c r="D25" s="515" t="s">
        <v>286</v>
      </c>
      <c r="E25" s="516" t="s">
        <v>289</v>
      </c>
      <c r="F25" s="516" t="s">
        <v>290</v>
      </c>
      <c r="G25" s="516" t="s">
        <v>292</v>
      </c>
      <c r="H25" s="516" t="s">
        <v>294</v>
      </c>
      <c r="I25" s="516" t="s">
        <v>295</v>
      </c>
      <c r="J25" s="516" t="s">
        <v>296</v>
      </c>
      <c r="K25" s="516" t="s">
        <v>297</v>
      </c>
      <c r="L25" s="516" t="s">
        <v>304</v>
      </c>
      <c r="M25" s="516" t="s">
        <v>305</v>
      </c>
      <c r="N25" s="516" t="s">
        <v>306</v>
      </c>
      <c r="O25" s="516" t="s">
        <v>307</v>
      </c>
      <c r="P25" s="516" t="s">
        <v>308</v>
      </c>
      <c r="Q25" s="517" t="s">
        <v>309</v>
      </c>
      <c r="R25" s="517" t="s">
        <v>312</v>
      </c>
      <c r="S25" s="518" t="s">
        <v>336</v>
      </c>
      <c r="T25" s="509"/>
    </row>
    <row r="26" spans="1:20" ht="14.25">
      <c r="C26" s="519" t="s">
        <v>350</v>
      </c>
      <c r="D26" s="520"/>
      <c r="E26" s="521"/>
      <c r="F26" s="521"/>
      <c r="G26" s="521"/>
      <c r="H26" s="521"/>
      <c r="I26" s="521"/>
      <c r="J26" s="521"/>
      <c r="K26" s="521"/>
      <c r="L26" s="521"/>
      <c r="M26" s="521"/>
      <c r="N26" s="521"/>
      <c r="O26" s="521"/>
      <c r="P26" s="521"/>
      <c r="Q26" s="521"/>
      <c r="R26" s="521"/>
      <c r="S26" s="522"/>
      <c r="T26" s="509"/>
    </row>
    <row r="27" spans="1:20">
      <c r="C27" s="523" t="s">
        <v>351</v>
      </c>
      <c r="D27" s="567">
        <v>4.93</v>
      </c>
      <c r="E27" s="568"/>
      <c r="F27" s="568"/>
      <c r="G27" s="568">
        <v>2.93</v>
      </c>
      <c r="H27" s="568">
        <v>3.68</v>
      </c>
      <c r="I27" s="568">
        <v>3.78</v>
      </c>
      <c r="J27" s="568">
        <v>3.63</v>
      </c>
      <c r="K27" s="568">
        <v>3.65</v>
      </c>
      <c r="L27" s="568"/>
      <c r="M27" s="568">
        <v>2.82</v>
      </c>
      <c r="N27" s="568"/>
      <c r="O27" s="568">
        <v>3.53</v>
      </c>
      <c r="P27" s="568"/>
      <c r="Q27" s="569"/>
      <c r="R27" s="569">
        <v>2.4796999999999998</v>
      </c>
      <c r="S27" s="570">
        <v>3.5268000000000002</v>
      </c>
      <c r="T27" s="509"/>
    </row>
    <row r="28" spans="1:20">
      <c r="A28" s="571"/>
      <c r="B28" s="571"/>
      <c r="C28" s="524" t="s">
        <v>341</v>
      </c>
      <c r="D28" s="572">
        <v>4.93</v>
      </c>
      <c r="E28" s="547"/>
      <c r="F28" s="548"/>
      <c r="G28" s="548">
        <v>2.68</v>
      </c>
      <c r="H28" s="548">
        <v>3.68</v>
      </c>
      <c r="I28" s="548">
        <v>3.78</v>
      </c>
      <c r="J28" s="548">
        <v>3.63</v>
      </c>
      <c r="K28" s="548">
        <v>3.65</v>
      </c>
      <c r="L28" s="548"/>
      <c r="M28" s="548">
        <v>2.99</v>
      </c>
      <c r="N28" s="548"/>
      <c r="O28" s="548">
        <v>3.6</v>
      </c>
      <c r="P28" s="548"/>
      <c r="Q28" s="549"/>
      <c r="R28" s="549">
        <v>2.6219000000000001</v>
      </c>
      <c r="S28" s="575">
        <v>3.4950000000000001</v>
      </c>
      <c r="T28" s="509"/>
    </row>
    <row r="29" spans="1:20">
      <c r="A29" s="571"/>
      <c r="B29" s="571"/>
      <c r="C29" s="525" t="s">
        <v>342</v>
      </c>
      <c r="D29" s="576">
        <v>0</v>
      </c>
      <c r="E29" s="578"/>
      <c r="F29" s="577"/>
      <c r="G29" s="577">
        <v>0.25</v>
      </c>
      <c r="H29" s="577">
        <v>0</v>
      </c>
      <c r="I29" s="577">
        <v>0</v>
      </c>
      <c r="J29" s="577">
        <v>0</v>
      </c>
      <c r="K29" s="577">
        <v>0</v>
      </c>
      <c r="L29" s="577"/>
      <c r="M29" s="577">
        <v>-0.17000000000000037</v>
      </c>
      <c r="N29" s="577"/>
      <c r="O29" s="577">
        <v>-7.0000000000000284E-2</v>
      </c>
      <c r="P29" s="578"/>
      <c r="Q29" s="580"/>
      <c r="R29" s="579">
        <v>-0.14220000000000033</v>
      </c>
      <c r="S29" s="581">
        <v>3.180000000000005E-2</v>
      </c>
      <c r="T29" s="509"/>
    </row>
    <row r="30" spans="1:20">
      <c r="A30" s="582"/>
      <c r="B30" s="582"/>
      <c r="C30" s="525" t="s">
        <v>343</v>
      </c>
      <c r="D30" s="526">
        <v>139.78677554723828</v>
      </c>
      <c r="E30" s="539"/>
      <c r="F30" s="527"/>
      <c r="G30" s="527">
        <v>83.078144493591921</v>
      </c>
      <c r="H30" s="527">
        <v>104.34388113870932</v>
      </c>
      <c r="I30" s="527">
        <v>107.17931269139163</v>
      </c>
      <c r="J30" s="527">
        <v>102.92616536236814</v>
      </c>
      <c r="K30" s="527">
        <v>103.49325167290462</v>
      </c>
      <c r="L30" s="527"/>
      <c r="M30" s="527">
        <v>79.959169785641365</v>
      </c>
      <c r="N30" s="527"/>
      <c r="O30" s="527">
        <v>100.09073380968583</v>
      </c>
      <c r="P30" s="527"/>
      <c r="Q30" s="528"/>
      <c r="R30" s="528">
        <v>70.310196211863442</v>
      </c>
      <c r="S30" s="550">
        <v>0</v>
      </c>
      <c r="T30" s="509"/>
    </row>
    <row r="31" spans="1:20">
      <c r="A31" s="172" t="s">
        <v>348</v>
      </c>
      <c r="B31" s="172" t="s">
        <v>352</v>
      </c>
      <c r="C31" s="530" t="s">
        <v>344</v>
      </c>
      <c r="D31" s="531">
        <v>5.38</v>
      </c>
      <c r="E31" s="532"/>
      <c r="F31" s="532">
        <v>0</v>
      </c>
      <c r="G31" s="532">
        <v>20.32</v>
      </c>
      <c r="H31" s="532">
        <v>6.68</v>
      </c>
      <c r="I31" s="532">
        <v>44.42</v>
      </c>
      <c r="J31" s="532">
        <v>1.32</v>
      </c>
      <c r="K31" s="532">
        <v>7.42</v>
      </c>
      <c r="L31" s="532"/>
      <c r="M31" s="532">
        <v>5.62</v>
      </c>
      <c r="N31" s="532"/>
      <c r="O31" s="532">
        <v>4.29</v>
      </c>
      <c r="P31" s="532"/>
      <c r="Q31" s="533"/>
      <c r="R31" s="534">
        <v>4.55</v>
      </c>
      <c r="S31" s="535">
        <v>100</v>
      </c>
      <c r="T31" s="509"/>
    </row>
    <row r="32" spans="1:20" ht="14.25">
      <c r="C32" s="519" t="s">
        <v>353</v>
      </c>
      <c r="D32" s="536"/>
      <c r="E32" s="537"/>
      <c r="F32" s="537"/>
      <c r="G32" s="537"/>
      <c r="H32" s="537"/>
      <c r="I32" s="537"/>
      <c r="J32" s="537"/>
      <c r="K32" s="537"/>
      <c r="L32" s="537"/>
      <c r="M32" s="537"/>
      <c r="N32" s="537"/>
      <c r="O32" s="537"/>
      <c r="P32" s="537"/>
      <c r="Q32" s="537"/>
      <c r="R32" s="537"/>
      <c r="S32" s="538"/>
      <c r="T32" s="509"/>
    </row>
    <row r="33" spans="1:20">
      <c r="C33" s="523" t="s">
        <v>351</v>
      </c>
      <c r="D33" s="567">
        <v>4.6100000000000003</v>
      </c>
      <c r="E33" s="568"/>
      <c r="F33" s="568">
        <v>6.98</v>
      </c>
      <c r="G33" s="568">
        <v>2.44</v>
      </c>
      <c r="H33" s="568" t="e">
        <v>#N/A</v>
      </c>
      <c r="I33" s="568">
        <v>3.59</v>
      </c>
      <c r="J33" s="568" t="s">
        <v>331</v>
      </c>
      <c r="K33" s="568">
        <v>4.04</v>
      </c>
      <c r="L33" s="568"/>
      <c r="M33" s="568">
        <v>2.85</v>
      </c>
      <c r="N33" s="568"/>
      <c r="O33" s="568">
        <v>2.98</v>
      </c>
      <c r="P33" s="568"/>
      <c r="Q33" s="569"/>
      <c r="R33" s="569">
        <v>2.3555999999999999</v>
      </c>
      <c r="S33" s="570">
        <v>4.1759000000000004</v>
      </c>
      <c r="T33" s="509"/>
    </row>
    <row r="34" spans="1:20">
      <c r="A34" s="571"/>
      <c r="B34" s="571"/>
      <c r="C34" s="524" t="s">
        <v>341</v>
      </c>
      <c r="D34" s="572">
        <v>4.6100000000000003</v>
      </c>
      <c r="E34" s="573"/>
      <c r="F34" s="573">
        <v>6.99</v>
      </c>
      <c r="G34" s="573">
        <v>2.31</v>
      </c>
      <c r="H34" s="573" t="e">
        <v>#N/A</v>
      </c>
      <c r="I34" s="573">
        <v>3.58</v>
      </c>
      <c r="J34" s="573" t="s">
        <v>331</v>
      </c>
      <c r="K34" s="573">
        <v>4.04</v>
      </c>
      <c r="L34" s="573"/>
      <c r="M34" s="573">
        <v>2.85</v>
      </c>
      <c r="N34" s="573"/>
      <c r="O34" s="573">
        <v>3.44</v>
      </c>
      <c r="P34" s="573"/>
      <c r="Q34" s="574"/>
      <c r="R34" s="574">
        <v>2.5013000000000001</v>
      </c>
      <c r="S34" s="575">
        <v>4.1586999999999996</v>
      </c>
      <c r="T34" s="509"/>
    </row>
    <row r="35" spans="1:20">
      <c r="A35" s="571"/>
      <c r="B35" s="571"/>
      <c r="C35" s="525" t="s">
        <v>342</v>
      </c>
      <c r="D35" s="576">
        <v>0</v>
      </c>
      <c r="E35" s="578"/>
      <c r="F35" s="577">
        <v>-9.9999999999997868E-3</v>
      </c>
      <c r="G35" s="577">
        <v>0.12999999999999989</v>
      </c>
      <c r="H35" s="577" t="e">
        <v>#N/A</v>
      </c>
      <c r="I35" s="577">
        <v>9.9999999999997868E-3</v>
      </c>
      <c r="J35" s="577" t="e">
        <v>#VALUE!</v>
      </c>
      <c r="K35" s="577">
        <v>0</v>
      </c>
      <c r="L35" s="577"/>
      <c r="M35" s="577">
        <v>0</v>
      </c>
      <c r="N35" s="577"/>
      <c r="O35" s="577">
        <v>-0.45999999999999996</v>
      </c>
      <c r="P35" s="578"/>
      <c r="Q35" s="580"/>
      <c r="R35" s="579">
        <v>-0.14570000000000016</v>
      </c>
      <c r="S35" s="581">
        <v>1.720000000000077E-2</v>
      </c>
      <c r="T35" s="509"/>
    </row>
    <row r="36" spans="1:20">
      <c r="A36" s="582"/>
      <c r="B36" s="582"/>
      <c r="C36" s="525" t="s">
        <v>343</v>
      </c>
      <c r="D36" s="526">
        <v>110.39536387365598</v>
      </c>
      <c r="E36" s="539"/>
      <c r="F36" s="527">
        <v>167.14959649416892</v>
      </c>
      <c r="G36" s="527">
        <v>58.430517972173654</v>
      </c>
      <c r="H36" s="527" t="e">
        <v>#N/A</v>
      </c>
      <c r="I36" s="527">
        <v>85.969491606599775</v>
      </c>
      <c r="J36" s="527" t="e">
        <v>#VALUE!</v>
      </c>
      <c r="K36" s="527">
        <v>96.74561172441868</v>
      </c>
      <c r="L36" s="527"/>
      <c r="M36" s="527">
        <v>68.248760746186449</v>
      </c>
      <c r="N36" s="527"/>
      <c r="O36" s="527">
        <v>71.361862113556356</v>
      </c>
      <c r="P36" s="527"/>
      <c r="Q36" s="528"/>
      <c r="R36" s="528">
        <v>56.409396776742724</v>
      </c>
      <c r="S36" s="529">
        <v>0</v>
      </c>
      <c r="T36" s="509"/>
    </row>
    <row r="37" spans="1:20">
      <c r="A37" s="172" t="s">
        <v>348</v>
      </c>
      <c r="B37" s="172" t="s">
        <v>354</v>
      </c>
      <c r="C37" s="530" t="s">
        <v>344</v>
      </c>
      <c r="D37" s="531">
        <v>2.86</v>
      </c>
      <c r="E37" s="532"/>
      <c r="F37" s="532">
        <v>24.84</v>
      </c>
      <c r="G37" s="532">
        <v>23.42</v>
      </c>
      <c r="H37" s="532">
        <v>0</v>
      </c>
      <c r="I37" s="532">
        <v>22.53</v>
      </c>
      <c r="J37" s="532">
        <v>0</v>
      </c>
      <c r="K37" s="532">
        <v>16.29</v>
      </c>
      <c r="L37" s="532"/>
      <c r="M37" s="532">
        <v>4.8499999999999996</v>
      </c>
      <c r="N37" s="532"/>
      <c r="O37" s="532">
        <v>1.74</v>
      </c>
      <c r="P37" s="532"/>
      <c r="Q37" s="533"/>
      <c r="R37" s="534">
        <v>3.48</v>
      </c>
      <c r="S37" s="535">
        <v>100.00999999999999</v>
      </c>
      <c r="T37" s="509"/>
    </row>
    <row r="38" spans="1:20" ht="14.25">
      <c r="C38" s="519" t="s">
        <v>355</v>
      </c>
      <c r="D38" s="536"/>
      <c r="E38" s="537"/>
      <c r="F38" s="537"/>
      <c r="G38" s="537"/>
      <c r="H38" s="537"/>
      <c r="I38" s="537"/>
      <c r="J38" s="537"/>
      <c r="K38" s="537"/>
      <c r="L38" s="537"/>
      <c r="M38" s="537"/>
      <c r="N38" s="537"/>
      <c r="O38" s="537"/>
      <c r="P38" s="537"/>
      <c r="Q38" s="537"/>
      <c r="R38" s="537"/>
      <c r="S38" s="538"/>
      <c r="T38" s="509"/>
    </row>
    <row r="39" spans="1:20">
      <c r="C39" s="523" t="s">
        <v>351</v>
      </c>
      <c r="D39" s="567">
        <v>3.53</v>
      </c>
      <c r="E39" s="568"/>
      <c r="F39" s="568">
        <v>3.91</v>
      </c>
      <c r="G39" s="568">
        <v>2.4</v>
      </c>
      <c r="H39" s="568" t="e">
        <v>#N/A</v>
      </c>
      <c r="I39" s="568">
        <v>3.34</v>
      </c>
      <c r="J39" s="568" t="s">
        <v>331</v>
      </c>
      <c r="K39" s="568">
        <v>3.01</v>
      </c>
      <c r="L39" s="568"/>
      <c r="M39" s="568">
        <v>2.6</v>
      </c>
      <c r="N39" s="568"/>
      <c r="O39" s="568">
        <v>2.82</v>
      </c>
      <c r="P39" s="568"/>
      <c r="Q39" s="569"/>
      <c r="R39" s="569">
        <v>2.5005999999999999</v>
      </c>
      <c r="S39" s="570">
        <v>3.2429999999999999</v>
      </c>
      <c r="T39" s="509"/>
    </row>
    <row r="40" spans="1:20">
      <c r="A40" s="571"/>
      <c r="B40" s="571"/>
      <c r="C40" s="524" t="s">
        <v>341</v>
      </c>
      <c r="D40" s="572">
        <v>3.53</v>
      </c>
      <c r="E40" s="573"/>
      <c r="F40" s="573">
        <v>3.92</v>
      </c>
      <c r="G40" s="573">
        <v>2.29</v>
      </c>
      <c r="H40" s="573" t="e">
        <v>#N/A</v>
      </c>
      <c r="I40" s="573">
        <v>3.34</v>
      </c>
      <c r="J40" s="573" t="s">
        <v>331</v>
      </c>
      <c r="K40" s="573">
        <v>3.01</v>
      </c>
      <c r="L40" s="573"/>
      <c r="M40" s="573">
        <v>2.58</v>
      </c>
      <c r="N40" s="573"/>
      <c r="O40" s="573">
        <v>3.11</v>
      </c>
      <c r="P40" s="573"/>
      <c r="Q40" s="574"/>
      <c r="R40" s="574">
        <v>2.3660999999999999</v>
      </c>
      <c r="S40" s="575">
        <v>3.2307000000000001</v>
      </c>
      <c r="T40" s="509"/>
    </row>
    <row r="41" spans="1:20">
      <c r="A41" s="571"/>
      <c r="B41" s="571"/>
      <c r="C41" s="525" t="s">
        <v>342</v>
      </c>
      <c r="D41" s="576">
        <v>0</v>
      </c>
      <c r="E41" s="578"/>
      <c r="F41" s="577">
        <v>-9.9999999999997868E-3</v>
      </c>
      <c r="G41" s="577">
        <v>0.10999999999999988</v>
      </c>
      <c r="H41" s="577" t="e">
        <v>#N/A</v>
      </c>
      <c r="I41" s="577">
        <v>0</v>
      </c>
      <c r="J41" s="577" t="e">
        <v>#VALUE!</v>
      </c>
      <c r="K41" s="577">
        <v>0</v>
      </c>
      <c r="L41" s="577"/>
      <c r="M41" s="577">
        <v>2.0000000000000018E-2</v>
      </c>
      <c r="N41" s="577"/>
      <c r="O41" s="577">
        <v>-0.29000000000000004</v>
      </c>
      <c r="P41" s="578"/>
      <c r="Q41" s="580"/>
      <c r="R41" s="579">
        <v>0.13450000000000006</v>
      </c>
      <c r="S41" s="581">
        <v>1.2299999999999756E-2</v>
      </c>
      <c r="T41" s="509"/>
    </row>
    <row r="42" spans="1:20">
      <c r="A42" s="582"/>
      <c r="B42" s="582"/>
      <c r="C42" s="525" t="s">
        <v>343</v>
      </c>
      <c r="D42" s="526">
        <v>108.84983040394695</v>
      </c>
      <c r="E42" s="539"/>
      <c r="F42" s="527">
        <v>120.56737588652484</v>
      </c>
      <c r="G42" s="527">
        <v>74.005550416281224</v>
      </c>
      <c r="H42" s="527" t="e">
        <v>#N/A</v>
      </c>
      <c r="I42" s="527">
        <v>102.99105766265804</v>
      </c>
      <c r="J42" s="527" t="e">
        <v>#VALUE!</v>
      </c>
      <c r="K42" s="527">
        <v>92.815294480419368</v>
      </c>
      <c r="L42" s="527"/>
      <c r="M42" s="527">
        <v>80.172679617637996</v>
      </c>
      <c r="N42" s="527"/>
      <c r="O42" s="527">
        <v>86.956521739130437</v>
      </c>
      <c r="P42" s="527"/>
      <c r="Q42" s="528"/>
      <c r="R42" s="528">
        <v>77.107616404563672</v>
      </c>
      <c r="S42" s="529">
        <v>0</v>
      </c>
      <c r="T42" s="509"/>
    </row>
    <row r="43" spans="1:20" ht="13.5" thickBot="1">
      <c r="C43" s="540" t="s">
        <v>344</v>
      </c>
      <c r="D43" s="541">
        <v>4.9400000000000004</v>
      </c>
      <c r="E43" s="542"/>
      <c r="F43" s="542">
        <v>25.03</v>
      </c>
      <c r="G43" s="542">
        <v>14.65</v>
      </c>
      <c r="H43" s="542">
        <v>0</v>
      </c>
      <c r="I43" s="542">
        <v>32.36</v>
      </c>
      <c r="J43" s="542">
        <v>0</v>
      </c>
      <c r="K43" s="542">
        <v>13.97</v>
      </c>
      <c r="L43" s="542"/>
      <c r="M43" s="542">
        <v>3.8</v>
      </c>
      <c r="N43" s="542"/>
      <c r="O43" s="542">
        <v>2.16</v>
      </c>
      <c r="P43" s="542"/>
      <c r="Q43" s="543"/>
      <c r="R43" s="544">
        <v>3.1</v>
      </c>
      <c r="S43" s="545">
        <v>100.00999999999999</v>
      </c>
      <c r="T43" s="509"/>
    </row>
    <row r="44" spans="1:20" ht="13.5" thickBot="1">
      <c r="A44" s="566" t="s">
        <v>356</v>
      </c>
      <c r="B44" s="566" t="s">
        <v>357</v>
      </c>
      <c r="C44" s="509"/>
      <c r="D44" s="509"/>
      <c r="E44" s="509"/>
      <c r="F44" s="509"/>
      <c r="G44" s="509"/>
      <c r="H44" s="509"/>
      <c r="I44" s="509"/>
      <c r="J44" s="509"/>
      <c r="K44" s="509"/>
      <c r="L44" s="509"/>
      <c r="M44" s="509"/>
      <c r="N44" s="509"/>
      <c r="O44" s="509"/>
      <c r="P44" s="509"/>
      <c r="Q44" s="509"/>
      <c r="R44" s="509"/>
      <c r="S44" s="509"/>
      <c r="T44" s="509"/>
    </row>
    <row r="45" spans="1:20" ht="18.75" thickBot="1">
      <c r="A45" s="566"/>
      <c r="B45" s="566"/>
      <c r="C45" s="511" t="s">
        <v>358</v>
      </c>
      <c r="D45" s="512"/>
      <c r="E45" s="512"/>
      <c r="F45" s="512"/>
      <c r="G45" s="512"/>
      <c r="H45" s="512"/>
      <c r="I45" s="512"/>
      <c r="J45" s="512"/>
      <c r="K45" s="512"/>
      <c r="L45" s="512"/>
      <c r="M45" s="512"/>
      <c r="N45" s="512"/>
      <c r="O45" s="512"/>
      <c r="P45" s="512"/>
      <c r="Q45" s="512"/>
      <c r="R45" s="512"/>
      <c r="S45" s="513"/>
      <c r="T45" s="509"/>
    </row>
    <row r="46" spans="1:20" ht="13.5" thickBot="1">
      <c r="C46" s="514"/>
      <c r="D46" s="515" t="s">
        <v>286</v>
      </c>
      <c r="E46" s="516" t="s">
        <v>289</v>
      </c>
      <c r="F46" s="516" t="s">
        <v>290</v>
      </c>
      <c r="G46" s="516" t="s">
        <v>292</v>
      </c>
      <c r="H46" s="516" t="s">
        <v>294</v>
      </c>
      <c r="I46" s="516" t="s">
        <v>295</v>
      </c>
      <c r="J46" s="516" t="s">
        <v>296</v>
      </c>
      <c r="K46" s="516" t="s">
        <v>297</v>
      </c>
      <c r="L46" s="516" t="s">
        <v>304</v>
      </c>
      <c r="M46" s="516" t="s">
        <v>305</v>
      </c>
      <c r="N46" s="516" t="s">
        <v>306</v>
      </c>
      <c r="O46" s="516" t="s">
        <v>307</v>
      </c>
      <c r="P46" s="516" t="s">
        <v>308</v>
      </c>
      <c r="Q46" s="517" t="s">
        <v>309</v>
      </c>
      <c r="R46" s="517" t="s">
        <v>312</v>
      </c>
      <c r="S46" s="518" t="s">
        <v>336</v>
      </c>
      <c r="T46" s="509"/>
    </row>
    <row r="47" spans="1:20">
      <c r="C47" s="551" t="s">
        <v>359</v>
      </c>
      <c r="D47" s="552">
        <v>693</v>
      </c>
      <c r="E47" s="553"/>
      <c r="F47" s="554">
        <v>538</v>
      </c>
      <c r="G47" s="554"/>
      <c r="H47" s="554"/>
      <c r="I47" s="554">
        <v>681.6</v>
      </c>
      <c r="J47" s="554">
        <v>721.71</v>
      </c>
      <c r="K47" s="554">
        <v>615.5</v>
      </c>
      <c r="L47" s="553">
        <v>563.95000000000005</v>
      </c>
      <c r="M47" s="553"/>
      <c r="N47" s="553"/>
      <c r="O47" s="553">
        <v>487.76</v>
      </c>
      <c r="P47" s="553"/>
      <c r="Q47" s="553">
        <v>468.98</v>
      </c>
      <c r="R47" s="553"/>
      <c r="S47" s="555">
        <v>613.79290000000003</v>
      </c>
      <c r="T47" s="509"/>
    </row>
    <row r="48" spans="1:20">
      <c r="A48" s="571"/>
      <c r="B48" s="571"/>
      <c r="C48" s="556" t="s">
        <v>341</v>
      </c>
      <c r="D48" s="557">
        <v>693</v>
      </c>
      <c r="E48" s="558"/>
      <c r="F48" s="558">
        <v>537</v>
      </c>
      <c r="G48" s="558"/>
      <c r="H48" s="558"/>
      <c r="I48" s="558">
        <v>678.1</v>
      </c>
      <c r="J48" s="558">
        <v>721.71</v>
      </c>
      <c r="K48" s="558">
        <v>522.25</v>
      </c>
      <c r="L48" s="558">
        <v>563.95000000000005</v>
      </c>
      <c r="M48" s="558"/>
      <c r="N48" s="558"/>
      <c r="O48" s="558">
        <v>492.95</v>
      </c>
      <c r="P48" s="558"/>
      <c r="Q48" s="558">
        <v>442.63</v>
      </c>
      <c r="R48" s="559"/>
      <c r="S48" s="560">
        <v>597.75160000000005</v>
      </c>
      <c r="T48" s="509"/>
    </row>
    <row r="49" spans="1:20">
      <c r="A49" s="571"/>
      <c r="B49" s="571"/>
      <c r="C49" s="525" t="s">
        <v>342</v>
      </c>
      <c r="D49" s="576">
        <v>0</v>
      </c>
      <c r="E49" s="578"/>
      <c r="F49" s="577">
        <v>1</v>
      </c>
      <c r="G49" s="577"/>
      <c r="H49" s="577"/>
      <c r="I49" s="577">
        <v>3.5</v>
      </c>
      <c r="J49" s="577">
        <v>0</v>
      </c>
      <c r="K49" s="577">
        <v>93.25</v>
      </c>
      <c r="L49" s="577">
        <v>0</v>
      </c>
      <c r="M49" s="577"/>
      <c r="N49" s="577"/>
      <c r="O49" s="577">
        <v>-5.1899999999999977</v>
      </c>
      <c r="P49" s="577"/>
      <c r="Q49" s="577">
        <v>26.350000000000023</v>
      </c>
      <c r="R49" s="580"/>
      <c r="S49" s="581">
        <v>16.041299999999978</v>
      </c>
      <c r="T49" s="509"/>
    </row>
    <row r="50" spans="1:20">
      <c r="A50" s="582"/>
      <c r="B50" s="582"/>
      <c r="C50" s="525" t="s">
        <v>343</v>
      </c>
      <c r="D50" s="526">
        <v>112.90453180543469</v>
      </c>
      <c r="E50" s="527"/>
      <c r="F50" s="527">
        <v>87.651714446354788</v>
      </c>
      <c r="G50" s="527"/>
      <c r="H50" s="527"/>
      <c r="I50" s="527">
        <v>111.04722781902494</v>
      </c>
      <c r="J50" s="527">
        <v>117.58200526594555</v>
      </c>
      <c r="K50" s="527">
        <v>100.27812312589475</v>
      </c>
      <c r="L50" s="527">
        <v>91.879524836471717</v>
      </c>
      <c r="M50" s="527"/>
      <c r="N50" s="527"/>
      <c r="O50" s="527">
        <v>79.466543193966558</v>
      </c>
      <c r="P50" s="527"/>
      <c r="Q50" s="527">
        <v>76.406879258459981</v>
      </c>
      <c r="R50" s="528"/>
      <c r="S50" s="550">
        <v>0</v>
      </c>
      <c r="T50" s="509"/>
    </row>
    <row r="51" spans="1:20" ht="13.5" thickBot="1">
      <c r="C51" s="540" t="s">
        <v>344</v>
      </c>
      <c r="D51" s="541">
        <v>8.4600000000000009</v>
      </c>
      <c r="E51" s="542"/>
      <c r="F51" s="542">
        <v>7.89</v>
      </c>
      <c r="G51" s="542"/>
      <c r="H51" s="542"/>
      <c r="I51" s="542">
        <v>27.48</v>
      </c>
      <c r="J51" s="542">
        <v>1.02</v>
      </c>
      <c r="K51" s="542">
        <v>16.059999999999999</v>
      </c>
      <c r="L51" s="542">
        <v>37.520000000000003</v>
      </c>
      <c r="M51" s="542"/>
      <c r="N51" s="542"/>
      <c r="O51" s="542">
        <v>1.23</v>
      </c>
      <c r="P51" s="542"/>
      <c r="Q51" s="543">
        <v>0.33</v>
      </c>
      <c r="R51" s="544"/>
      <c r="S51" s="545">
        <v>99.990000000000009</v>
      </c>
      <c r="T51" s="509"/>
    </row>
  </sheetData>
  <mergeCells count="1">
    <mergeCell ref="C6:T6"/>
  </mergeCells>
  <conditionalFormatting sqref="D4:G4">
    <cfRule type="expression" dxfId="16" priority="17">
      <formula>$V$1&gt;0</formula>
    </cfRule>
  </conditionalFormatting>
  <conditionalFormatting sqref="S41:S42 D12:S15 S27:S30 S35:S36 D47:S50 D18:S21 D41:Q42 D35:Q36 D27:Q30">
    <cfRule type="containsErrors" dxfId="15" priority="16" stopIfTrue="1">
      <formula>ISERROR(D12)</formula>
    </cfRule>
  </conditionalFormatting>
  <conditionalFormatting sqref="R35:R36 R41:R42 R27:R30">
    <cfRule type="containsErrors" dxfId="14" priority="15" stopIfTrue="1">
      <formula>ISERROR(R27)</formula>
    </cfRule>
  </conditionalFormatting>
  <conditionalFormatting sqref="D33:S34">
    <cfRule type="containsErrors" dxfId="13" priority="14" stopIfTrue="1">
      <formula>ISERROR(D33)</formula>
    </cfRule>
  </conditionalFormatting>
  <conditionalFormatting sqref="D39:S40">
    <cfRule type="containsErrors" dxfId="12" priority="13" stopIfTrue="1">
      <formula>ISERROR(D39)</formula>
    </cfRule>
  </conditionalFormatting>
  <conditionalFormatting sqref="S16">
    <cfRule type="containsErrors" dxfId="11" priority="12" stopIfTrue="1">
      <formula>ISERROR(S16)</formula>
    </cfRule>
  </conditionalFormatting>
  <conditionalFormatting sqref="D16:R16">
    <cfRule type="cellIs" dxfId="10" priority="11" operator="equal">
      <formula>0</formula>
    </cfRule>
  </conditionalFormatting>
  <conditionalFormatting sqref="S22">
    <cfRule type="containsErrors" dxfId="9" priority="10" stopIfTrue="1">
      <formula>ISERROR(S22)</formula>
    </cfRule>
  </conditionalFormatting>
  <conditionalFormatting sqref="D22:R22">
    <cfRule type="cellIs" dxfId="8" priority="9" operator="equal">
      <formula>0</formula>
    </cfRule>
  </conditionalFormatting>
  <conditionalFormatting sqref="S31">
    <cfRule type="containsErrors" dxfId="7" priority="8" stopIfTrue="1">
      <formula>ISERROR(S31)</formula>
    </cfRule>
  </conditionalFormatting>
  <conditionalFormatting sqref="D31:R31">
    <cfRule type="cellIs" dxfId="6" priority="7" operator="equal">
      <formula>0</formula>
    </cfRule>
  </conditionalFormatting>
  <conditionalFormatting sqref="S37">
    <cfRule type="containsErrors" dxfId="5" priority="6" stopIfTrue="1">
      <formula>ISERROR(S37)</formula>
    </cfRule>
  </conditionalFormatting>
  <conditionalFormatting sqref="D37:R37">
    <cfRule type="cellIs" dxfId="4" priority="5" operator="equal">
      <formula>0</formula>
    </cfRule>
  </conditionalFormatting>
  <conditionalFormatting sqref="S43">
    <cfRule type="containsErrors" dxfId="3" priority="4" stopIfTrue="1">
      <formula>ISERROR(S43)</formula>
    </cfRule>
  </conditionalFormatting>
  <conditionalFormatting sqref="D43:R43">
    <cfRule type="cellIs" dxfId="2" priority="3" operator="equal">
      <formula>0</formula>
    </cfRule>
  </conditionalFormatting>
  <conditionalFormatting sqref="S51">
    <cfRule type="containsErrors" dxfId="1" priority="2" stopIfTrue="1">
      <formula>ISERROR(S51)</formula>
    </cfRule>
  </conditionalFormatting>
  <conditionalFormatting sqref="D51:R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activeCell="H28" sqref="H28"/>
    </sheetView>
  </sheetViews>
  <sheetFormatPr defaultRowHeight="12.75"/>
  <cols>
    <col min="1" max="1" width="18.85546875" style="373" customWidth="1"/>
    <col min="2" max="2" width="14.28515625" style="373" customWidth="1"/>
    <col min="3" max="3" width="13.7109375" style="373" customWidth="1"/>
    <col min="4" max="4" width="15" style="373" customWidth="1"/>
    <col min="5" max="5" width="14.28515625" style="373" customWidth="1"/>
    <col min="6" max="6" width="22.85546875" style="373" customWidth="1"/>
    <col min="7" max="7" width="9.140625" style="373"/>
    <col min="8" max="8" width="18.85546875" style="373" bestFit="1" customWidth="1"/>
    <col min="9" max="9" width="12.5703125" style="373" customWidth="1"/>
    <col min="10" max="251" width="9.140625" style="373"/>
    <col min="252" max="252" width="4.42578125" style="373" customWidth="1"/>
    <col min="253" max="253" width="20.85546875" style="373" customWidth="1"/>
    <col min="254" max="255" width="12" style="373" customWidth="1"/>
    <col min="256" max="256" width="14.5703125" style="373" customWidth="1"/>
    <col min="257" max="257" width="12.42578125" style="373" customWidth="1"/>
    <col min="258" max="258" width="19.7109375" style="373" customWidth="1"/>
    <col min="259" max="259" width="9.140625" style="373"/>
    <col min="260" max="260" width="16.85546875" style="373" customWidth="1"/>
    <col min="261" max="261" width="12.5703125" style="373" customWidth="1"/>
    <col min="262" max="262" width="11.7109375" style="373" customWidth="1"/>
    <col min="263" max="263" width="12.28515625" style="373" customWidth="1"/>
    <col min="264" max="507" width="9.140625" style="373"/>
    <col min="508" max="508" width="4.42578125" style="373" customWidth="1"/>
    <col min="509" max="509" width="20.85546875" style="373" customWidth="1"/>
    <col min="510" max="511" width="12" style="373" customWidth="1"/>
    <col min="512" max="512" width="14.5703125" style="373" customWidth="1"/>
    <col min="513" max="513" width="12.42578125" style="373" customWidth="1"/>
    <col min="514" max="514" width="19.7109375" style="373" customWidth="1"/>
    <col min="515" max="515" width="9.140625" style="373"/>
    <col min="516" max="516" width="16.85546875" style="373" customWidth="1"/>
    <col min="517" max="517" width="12.5703125" style="373" customWidth="1"/>
    <col min="518" max="518" width="11.7109375" style="373" customWidth="1"/>
    <col min="519" max="519" width="12.28515625" style="373" customWidth="1"/>
    <col min="520" max="763" width="9.140625" style="373"/>
    <col min="764" max="764" width="4.42578125" style="373" customWidth="1"/>
    <col min="765" max="765" width="20.85546875" style="373" customWidth="1"/>
    <col min="766" max="767" width="12" style="373" customWidth="1"/>
    <col min="768" max="768" width="14.5703125" style="373" customWidth="1"/>
    <col min="769" max="769" width="12.42578125" style="373" customWidth="1"/>
    <col min="770" max="770" width="19.7109375" style="373" customWidth="1"/>
    <col min="771" max="771" width="9.140625" style="373"/>
    <col min="772" max="772" width="16.85546875" style="373" customWidth="1"/>
    <col min="773" max="773" width="12.5703125" style="373" customWidth="1"/>
    <col min="774" max="774" width="11.7109375" style="373" customWidth="1"/>
    <col min="775" max="775" width="12.28515625" style="373" customWidth="1"/>
    <col min="776" max="1019" width="9.140625" style="373"/>
    <col min="1020" max="1020" width="4.42578125" style="373" customWidth="1"/>
    <col min="1021" max="1021" width="20.85546875" style="373" customWidth="1"/>
    <col min="1022" max="1023" width="12" style="373" customWidth="1"/>
    <col min="1024" max="1024" width="14.5703125" style="373" customWidth="1"/>
    <col min="1025" max="1025" width="12.42578125" style="373" customWidth="1"/>
    <col min="1026" max="1026" width="19.7109375" style="373" customWidth="1"/>
    <col min="1027" max="1027" width="9.140625" style="373"/>
    <col min="1028" max="1028" width="16.85546875" style="373" customWidth="1"/>
    <col min="1029" max="1029" width="12.5703125" style="373" customWidth="1"/>
    <col min="1030" max="1030" width="11.7109375" style="373" customWidth="1"/>
    <col min="1031" max="1031" width="12.28515625" style="373" customWidth="1"/>
    <col min="1032" max="1275" width="9.140625" style="373"/>
    <col min="1276" max="1276" width="4.42578125" style="373" customWidth="1"/>
    <col min="1277" max="1277" width="20.85546875" style="373" customWidth="1"/>
    <col min="1278" max="1279" width="12" style="373" customWidth="1"/>
    <col min="1280" max="1280" width="14.5703125" style="373" customWidth="1"/>
    <col min="1281" max="1281" width="12.42578125" style="373" customWidth="1"/>
    <col min="1282" max="1282" width="19.7109375" style="373" customWidth="1"/>
    <col min="1283" max="1283" width="9.140625" style="373"/>
    <col min="1284" max="1284" width="16.85546875" style="373" customWidth="1"/>
    <col min="1285" max="1285" width="12.5703125" style="373" customWidth="1"/>
    <col min="1286" max="1286" width="11.7109375" style="373" customWidth="1"/>
    <col min="1287" max="1287" width="12.28515625" style="373" customWidth="1"/>
    <col min="1288" max="1531" width="9.140625" style="373"/>
    <col min="1532" max="1532" width="4.42578125" style="373" customWidth="1"/>
    <col min="1533" max="1533" width="20.85546875" style="373" customWidth="1"/>
    <col min="1534" max="1535" width="12" style="373" customWidth="1"/>
    <col min="1536" max="1536" width="14.5703125" style="373" customWidth="1"/>
    <col min="1537" max="1537" width="12.42578125" style="373" customWidth="1"/>
    <col min="1538" max="1538" width="19.7109375" style="373" customWidth="1"/>
    <col min="1539" max="1539" width="9.140625" style="373"/>
    <col min="1540" max="1540" width="16.85546875" style="373" customWidth="1"/>
    <col min="1541" max="1541" width="12.5703125" style="373" customWidth="1"/>
    <col min="1542" max="1542" width="11.7109375" style="373" customWidth="1"/>
    <col min="1543" max="1543" width="12.28515625" style="373" customWidth="1"/>
    <col min="1544" max="1787" width="9.140625" style="373"/>
    <col min="1788" max="1788" width="4.42578125" style="373" customWidth="1"/>
    <col min="1789" max="1789" width="20.85546875" style="373" customWidth="1"/>
    <col min="1790" max="1791" width="12" style="373" customWidth="1"/>
    <col min="1792" max="1792" width="14.5703125" style="373" customWidth="1"/>
    <col min="1793" max="1793" width="12.42578125" style="373" customWidth="1"/>
    <col min="1794" max="1794" width="19.7109375" style="373" customWidth="1"/>
    <col min="1795" max="1795" width="9.140625" style="373"/>
    <col min="1796" max="1796" width="16.85546875" style="373" customWidth="1"/>
    <col min="1797" max="1797" width="12.5703125" style="373" customWidth="1"/>
    <col min="1798" max="1798" width="11.7109375" style="373" customWidth="1"/>
    <col min="1799" max="1799" width="12.28515625" style="373" customWidth="1"/>
    <col min="1800" max="2043" width="9.140625" style="373"/>
    <col min="2044" max="2044" width="4.42578125" style="373" customWidth="1"/>
    <col min="2045" max="2045" width="20.85546875" style="373" customWidth="1"/>
    <col min="2046" max="2047" width="12" style="373" customWidth="1"/>
    <col min="2048" max="2048" width="14.5703125" style="373" customWidth="1"/>
    <col min="2049" max="2049" width="12.42578125" style="373" customWidth="1"/>
    <col min="2050" max="2050" width="19.7109375" style="373" customWidth="1"/>
    <col min="2051" max="2051" width="9.140625" style="373"/>
    <col min="2052" max="2052" width="16.85546875" style="373" customWidth="1"/>
    <col min="2053" max="2053" width="12.5703125" style="373" customWidth="1"/>
    <col min="2054" max="2054" width="11.7109375" style="373" customWidth="1"/>
    <col min="2055" max="2055" width="12.28515625" style="373" customWidth="1"/>
    <col min="2056" max="2299" width="9.140625" style="373"/>
    <col min="2300" max="2300" width="4.42578125" style="373" customWidth="1"/>
    <col min="2301" max="2301" width="20.85546875" style="373" customWidth="1"/>
    <col min="2302" max="2303" width="12" style="373" customWidth="1"/>
    <col min="2304" max="2304" width="14.5703125" style="373" customWidth="1"/>
    <col min="2305" max="2305" width="12.42578125" style="373" customWidth="1"/>
    <col min="2306" max="2306" width="19.7109375" style="373" customWidth="1"/>
    <col min="2307" max="2307" width="9.140625" style="373"/>
    <col min="2308" max="2308" width="16.85546875" style="373" customWidth="1"/>
    <col min="2309" max="2309" width="12.5703125" style="373" customWidth="1"/>
    <col min="2310" max="2310" width="11.7109375" style="373" customWidth="1"/>
    <col min="2311" max="2311" width="12.28515625" style="373" customWidth="1"/>
    <col min="2312" max="2555" width="9.140625" style="373"/>
    <col min="2556" max="2556" width="4.42578125" style="373" customWidth="1"/>
    <col min="2557" max="2557" width="20.85546875" style="373" customWidth="1"/>
    <col min="2558" max="2559" width="12" style="373" customWidth="1"/>
    <col min="2560" max="2560" width="14.5703125" style="373" customWidth="1"/>
    <col min="2561" max="2561" width="12.42578125" style="373" customWidth="1"/>
    <col min="2562" max="2562" width="19.7109375" style="373" customWidth="1"/>
    <col min="2563" max="2563" width="9.140625" style="373"/>
    <col min="2564" max="2564" width="16.85546875" style="373" customWidth="1"/>
    <col min="2565" max="2565" width="12.5703125" style="373" customWidth="1"/>
    <col min="2566" max="2566" width="11.7109375" style="373" customWidth="1"/>
    <col min="2567" max="2567" width="12.28515625" style="373" customWidth="1"/>
    <col min="2568" max="2811" width="9.140625" style="373"/>
    <col min="2812" max="2812" width="4.42578125" style="373" customWidth="1"/>
    <col min="2813" max="2813" width="20.85546875" style="373" customWidth="1"/>
    <col min="2814" max="2815" width="12" style="373" customWidth="1"/>
    <col min="2816" max="2816" width="14.5703125" style="373" customWidth="1"/>
    <col min="2817" max="2817" width="12.42578125" style="373" customWidth="1"/>
    <col min="2818" max="2818" width="19.7109375" style="373" customWidth="1"/>
    <col min="2819" max="2819" width="9.140625" style="373"/>
    <col min="2820" max="2820" width="16.85546875" style="373" customWidth="1"/>
    <col min="2821" max="2821" width="12.5703125" style="373" customWidth="1"/>
    <col min="2822" max="2822" width="11.7109375" style="373" customWidth="1"/>
    <col min="2823" max="2823" width="12.28515625" style="373" customWidth="1"/>
    <col min="2824" max="3067" width="9.140625" style="373"/>
    <col min="3068" max="3068" width="4.42578125" style="373" customWidth="1"/>
    <col min="3069" max="3069" width="20.85546875" style="373" customWidth="1"/>
    <col min="3070" max="3071" width="12" style="373" customWidth="1"/>
    <col min="3072" max="3072" width="14.5703125" style="373" customWidth="1"/>
    <col min="3073" max="3073" width="12.42578125" style="373" customWidth="1"/>
    <col min="3074" max="3074" width="19.7109375" style="373" customWidth="1"/>
    <col min="3075" max="3075" width="9.140625" style="373"/>
    <col min="3076" max="3076" width="16.85546875" style="373" customWidth="1"/>
    <col min="3077" max="3077" width="12.5703125" style="373" customWidth="1"/>
    <col min="3078" max="3078" width="11.7109375" style="373" customWidth="1"/>
    <col min="3079" max="3079" width="12.28515625" style="373" customWidth="1"/>
    <col min="3080" max="3323" width="9.140625" style="373"/>
    <col min="3324" max="3324" width="4.42578125" style="373" customWidth="1"/>
    <col min="3325" max="3325" width="20.85546875" style="373" customWidth="1"/>
    <col min="3326" max="3327" width="12" style="373" customWidth="1"/>
    <col min="3328" max="3328" width="14.5703125" style="373" customWidth="1"/>
    <col min="3329" max="3329" width="12.42578125" style="373" customWidth="1"/>
    <col min="3330" max="3330" width="19.7109375" style="373" customWidth="1"/>
    <col min="3331" max="3331" width="9.140625" style="373"/>
    <col min="3332" max="3332" width="16.85546875" style="373" customWidth="1"/>
    <col min="3333" max="3333" width="12.5703125" style="373" customWidth="1"/>
    <col min="3334" max="3334" width="11.7109375" style="373" customWidth="1"/>
    <col min="3335" max="3335" width="12.28515625" style="373" customWidth="1"/>
    <col min="3336" max="3579" width="9.140625" style="373"/>
    <col min="3580" max="3580" width="4.42578125" style="373" customWidth="1"/>
    <col min="3581" max="3581" width="20.85546875" style="373" customWidth="1"/>
    <col min="3582" max="3583" width="12" style="373" customWidth="1"/>
    <col min="3584" max="3584" width="14.5703125" style="373" customWidth="1"/>
    <col min="3585" max="3585" width="12.42578125" style="373" customWidth="1"/>
    <col min="3586" max="3586" width="19.7109375" style="373" customWidth="1"/>
    <col min="3587" max="3587" width="9.140625" style="373"/>
    <col min="3588" max="3588" width="16.85546875" style="373" customWidth="1"/>
    <col min="3589" max="3589" width="12.5703125" style="373" customWidth="1"/>
    <col min="3590" max="3590" width="11.7109375" style="373" customWidth="1"/>
    <col min="3591" max="3591" width="12.28515625" style="373" customWidth="1"/>
    <col min="3592" max="3835" width="9.140625" style="373"/>
    <col min="3836" max="3836" width="4.42578125" style="373" customWidth="1"/>
    <col min="3837" max="3837" width="20.85546875" style="373" customWidth="1"/>
    <col min="3838" max="3839" width="12" style="373" customWidth="1"/>
    <col min="3840" max="3840" width="14.5703125" style="373" customWidth="1"/>
    <col min="3841" max="3841" width="12.42578125" style="373" customWidth="1"/>
    <col min="3842" max="3842" width="19.7109375" style="373" customWidth="1"/>
    <col min="3843" max="3843" width="9.140625" style="373"/>
    <col min="3844" max="3844" width="16.85546875" style="373" customWidth="1"/>
    <col min="3845" max="3845" width="12.5703125" style="373" customWidth="1"/>
    <col min="3846" max="3846" width="11.7109375" style="373" customWidth="1"/>
    <col min="3847" max="3847" width="12.28515625" style="373" customWidth="1"/>
    <col min="3848" max="4091" width="9.140625" style="373"/>
    <col min="4092" max="4092" width="4.42578125" style="373" customWidth="1"/>
    <col min="4093" max="4093" width="20.85546875" style="373" customWidth="1"/>
    <col min="4094" max="4095" width="12" style="373" customWidth="1"/>
    <col min="4096" max="4096" width="14.5703125" style="373" customWidth="1"/>
    <col min="4097" max="4097" width="12.42578125" style="373" customWidth="1"/>
    <col min="4098" max="4098" width="19.7109375" style="373" customWidth="1"/>
    <col min="4099" max="4099" width="9.140625" style="373"/>
    <col min="4100" max="4100" width="16.85546875" style="373" customWidth="1"/>
    <col min="4101" max="4101" width="12.5703125" style="373" customWidth="1"/>
    <col min="4102" max="4102" width="11.7109375" style="373" customWidth="1"/>
    <col min="4103" max="4103" width="12.28515625" style="373" customWidth="1"/>
    <col min="4104" max="4347" width="9.140625" style="373"/>
    <col min="4348" max="4348" width="4.42578125" style="373" customWidth="1"/>
    <col min="4349" max="4349" width="20.85546875" style="373" customWidth="1"/>
    <col min="4350" max="4351" width="12" style="373" customWidth="1"/>
    <col min="4352" max="4352" width="14.5703125" style="373" customWidth="1"/>
    <col min="4353" max="4353" width="12.42578125" style="373" customWidth="1"/>
    <col min="4354" max="4354" width="19.7109375" style="373" customWidth="1"/>
    <col min="4355" max="4355" width="9.140625" style="373"/>
    <col min="4356" max="4356" width="16.85546875" style="373" customWidth="1"/>
    <col min="4357" max="4357" width="12.5703125" style="373" customWidth="1"/>
    <col min="4358" max="4358" width="11.7109375" style="373" customWidth="1"/>
    <col min="4359" max="4359" width="12.28515625" style="373" customWidth="1"/>
    <col min="4360" max="4603" width="9.140625" style="373"/>
    <col min="4604" max="4604" width="4.42578125" style="373" customWidth="1"/>
    <col min="4605" max="4605" width="20.85546875" style="373" customWidth="1"/>
    <col min="4606" max="4607" width="12" style="373" customWidth="1"/>
    <col min="4608" max="4608" width="14.5703125" style="373" customWidth="1"/>
    <col min="4609" max="4609" width="12.42578125" style="373" customWidth="1"/>
    <col min="4610" max="4610" width="19.7109375" style="373" customWidth="1"/>
    <col min="4611" max="4611" width="9.140625" style="373"/>
    <col min="4612" max="4612" width="16.85546875" style="373" customWidth="1"/>
    <col min="4613" max="4613" width="12.5703125" style="373" customWidth="1"/>
    <col min="4614" max="4614" width="11.7109375" style="373" customWidth="1"/>
    <col min="4615" max="4615" width="12.28515625" style="373" customWidth="1"/>
    <col min="4616" max="4859" width="9.140625" style="373"/>
    <col min="4860" max="4860" width="4.42578125" style="373" customWidth="1"/>
    <col min="4861" max="4861" width="20.85546875" style="373" customWidth="1"/>
    <col min="4862" max="4863" width="12" style="373" customWidth="1"/>
    <col min="4864" max="4864" width="14.5703125" style="373" customWidth="1"/>
    <col min="4865" max="4865" width="12.42578125" style="373" customWidth="1"/>
    <col min="4866" max="4866" width="19.7109375" style="373" customWidth="1"/>
    <col min="4867" max="4867" width="9.140625" style="373"/>
    <col min="4868" max="4868" width="16.85546875" style="373" customWidth="1"/>
    <col min="4869" max="4869" width="12.5703125" style="373" customWidth="1"/>
    <col min="4870" max="4870" width="11.7109375" style="373" customWidth="1"/>
    <col min="4871" max="4871" width="12.28515625" style="373" customWidth="1"/>
    <col min="4872" max="5115" width="9.140625" style="373"/>
    <col min="5116" max="5116" width="4.42578125" style="373" customWidth="1"/>
    <col min="5117" max="5117" width="20.85546875" style="373" customWidth="1"/>
    <col min="5118" max="5119" width="12" style="373" customWidth="1"/>
    <col min="5120" max="5120" width="14.5703125" style="373" customWidth="1"/>
    <col min="5121" max="5121" width="12.42578125" style="373" customWidth="1"/>
    <col min="5122" max="5122" width="19.7109375" style="373" customWidth="1"/>
    <col min="5123" max="5123" width="9.140625" style="373"/>
    <col min="5124" max="5124" width="16.85546875" style="373" customWidth="1"/>
    <col min="5125" max="5125" width="12.5703125" style="373" customWidth="1"/>
    <col min="5126" max="5126" width="11.7109375" style="373" customWidth="1"/>
    <col min="5127" max="5127" width="12.28515625" style="373" customWidth="1"/>
    <col min="5128" max="5371" width="9.140625" style="373"/>
    <col min="5372" max="5372" width="4.42578125" style="373" customWidth="1"/>
    <col min="5373" max="5373" width="20.85546875" style="373" customWidth="1"/>
    <col min="5374" max="5375" width="12" style="373" customWidth="1"/>
    <col min="5376" max="5376" width="14.5703125" style="373" customWidth="1"/>
    <col min="5377" max="5377" width="12.42578125" style="373" customWidth="1"/>
    <col min="5378" max="5378" width="19.7109375" style="373" customWidth="1"/>
    <col min="5379" max="5379" width="9.140625" style="373"/>
    <col min="5380" max="5380" width="16.85546875" style="373" customWidth="1"/>
    <col min="5381" max="5381" width="12.5703125" style="373" customWidth="1"/>
    <col min="5382" max="5382" width="11.7109375" style="373" customWidth="1"/>
    <col min="5383" max="5383" width="12.28515625" style="373" customWidth="1"/>
    <col min="5384" max="5627" width="9.140625" style="373"/>
    <col min="5628" max="5628" width="4.42578125" style="373" customWidth="1"/>
    <col min="5629" max="5629" width="20.85546875" style="373" customWidth="1"/>
    <col min="5630" max="5631" width="12" style="373" customWidth="1"/>
    <col min="5632" max="5632" width="14.5703125" style="373" customWidth="1"/>
    <col min="5633" max="5633" width="12.42578125" style="373" customWidth="1"/>
    <col min="5634" max="5634" width="19.7109375" style="373" customWidth="1"/>
    <col min="5635" max="5635" width="9.140625" style="373"/>
    <col min="5636" max="5636" width="16.85546875" style="373" customWidth="1"/>
    <col min="5637" max="5637" width="12.5703125" style="373" customWidth="1"/>
    <col min="5638" max="5638" width="11.7109375" style="373" customWidth="1"/>
    <col min="5639" max="5639" width="12.28515625" style="373" customWidth="1"/>
    <col min="5640" max="5883" width="9.140625" style="373"/>
    <col min="5884" max="5884" width="4.42578125" style="373" customWidth="1"/>
    <col min="5885" max="5885" width="20.85546875" style="373" customWidth="1"/>
    <col min="5886" max="5887" width="12" style="373" customWidth="1"/>
    <col min="5888" max="5888" width="14.5703125" style="373" customWidth="1"/>
    <col min="5889" max="5889" width="12.42578125" style="373" customWidth="1"/>
    <col min="5890" max="5890" width="19.7109375" style="373" customWidth="1"/>
    <col min="5891" max="5891" width="9.140625" style="373"/>
    <col min="5892" max="5892" width="16.85546875" style="373" customWidth="1"/>
    <col min="5893" max="5893" width="12.5703125" style="373" customWidth="1"/>
    <col min="5894" max="5894" width="11.7109375" style="373" customWidth="1"/>
    <col min="5895" max="5895" width="12.28515625" style="373" customWidth="1"/>
    <col min="5896" max="6139" width="9.140625" style="373"/>
    <col min="6140" max="6140" width="4.42578125" style="373" customWidth="1"/>
    <col min="6141" max="6141" width="20.85546875" style="373" customWidth="1"/>
    <col min="6142" max="6143" width="12" style="373" customWidth="1"/>
    <col min="6144" max="6144" width="14.5703125" style="373" customWidth="1"/>
    <col min="6145" max="6145" width="12.42578125" style="373" customWidth="1"/>
    <col min="6146" max="6146" width="19.7109375" style="373" customWidth="1"/>
    <col min="6147" max="6147" width="9.140625" style="373"/>
    <col min="6148" max="6148" width="16.85546875" style="373" customWidth="1"/>
    <col min="6149" max="6149" width="12.5703125" style="373" customWidth="1"/>
    <col min="6150" max="6150" width="11.7109375" style="373" customWidth="1"/>
    <col min="6151" max="6151" width="12.28515625" style="373" customWidth="1"/>
    <col min="6152" max="6395" width="9.140625" style="373"/>
    <col min="6396" max="6396" width="4.42578125" style="373" customWidth="1"/>
    <col min="6397" max="6397" width="20.85546875" style="373" customWidth="1"/>
    <col min="6398" max="6399" width="12" style="373" customWidth="1"/>
    <col min="6400" max="6400" width="14.5703125" style="373" customWidth="1"/>
    <col min="6401" max="6401" width="12.42578125" style="373" customWidth="1"/>
    <col min="6402" max="6402" width="19.7109375" style="373" customWidth="1"/>
    <col min="6403" max="6403" width="9.140625" style="373"/>
    <col min="6404" max="6404" width="16.85546875" style="373" customWidth="1"/>
    <col min="6405" max="6405" width="12.5703125" style="373" customWidth="1"/>
    <col min="6406" max="6406" width="11.7109375" style="373" customWidth="1"/>
    <col min="6407" max="6407" width="12.28515625" style="373" customWidth="1"/>
    <col min="6408" max="6651" width="9.140625" style="373"/>
    <col min="6652" max="6652" width="4.42578125" style="373" customWidth="1"/>
    <col min="6653" max="6653" width="20.85546875" style="373" customWidth="1"/>
    <col min="6654" max="6655" width="12" style="373" customWidth="1"/>
    <col min="6656" max="6656" width="14.5703125" style="373" customWidth="1"/>
    <col min="6657" max="6657" width="12.42578125" style="373" customWidth="1"/>
    <col min="6658" max="6658" width="19.7109375" style="373" customWidth="1"/>
    <col min="6659" max="6659" width="9.140625" style="373"/>
    <col min="6660" max="6660" width="16.85546875" style="373" customWidth="1"/>
    <col min="6661" max="6661" width="12.5703125" style="373" customWidth="1"/>
    <col min="6662" max="6662" width="11.7109375" style="373" customWidth="1"/>
    <col min="6663" max="6663" width="12.28515625" style="373" customWidth="1"/>
    <col min="6664" max="6907" width="9.140625" style="373"/>
    <col min="6908" max="6908" width="4.42578125" style="373" customWidth="1"/>
    <col min="6909" max="6909" width="20.85546875" style="373" customWidth="1"/>
    <col min="6910" max="6911" width="12" style="373" customWidth="1"/>
    <col min="6912" max="6912" width="14.5703125" style="373" customWidth="1"/>
    <col min="6913" max="6913" width="12.42578125" style="373" customWidth="1"/>
    <col min="6914" max="6914" width="19.7109375" style="373" customWidth="1"/>
    <col min="6915" max="6915" width="9.140625" style="373"/>
    <col min="6916" max="6916" width="16.85546875" style="373" customWidth="1"/>
    <col min="6917" max="6917" width="12.5703125" style="373" customWidth="1"/>
    <col min="6918" max="6918" width="11.7109375" style="373" customWidth="1"/>
    <col min="6919" max="6919" width="12.28515625" style="373" customWidth="1"/>
    <col min="6920" max="7163" width="9.140625" style="373"/>
    <col min="7164" max="7164" width="4.42578125" style="373" customWidth="1"/>
    <col min="7165" max="7165" width="20.85546875" style="373" customWidth="1"/>
    <col min="7166" max="7167" width="12" style="373" customWidth="1"/>
    <col min="7168" max="7168" width="14.5703125" style="373" customWidth="1"/>
    <col min="7169" max="7169" width="12.42578125" style="373" customWidth="1"/>
    <col min="7170" max="7170" width="19.7109375" style="373" customWidth="1"/>
    <col min="7171" max="7171" width="9.140625" style="373"/>
    <col min="7172" max="7172" width="16.85546875" style="373" customWidth="1"/>
    <col min="7173" max="7173" width="12.5703125" style="373" customWidth="1"/>
    <col min="7174" max="7174" width="11.7109375" style="373" customWidth="1"/>
    <col min="7175" max="7175" width="12.28515625" style="373" customWidth="1"/>
    <col min="7176" max="7419" width="9.140625" style="373"/>
    <col min="7420" max="7420" width="4.42578125" style="373" customWidth="1"/>
    <col min="7421" max="7421" width="20.85546875" style="373" customWidth="1"/>
    <col min="7422" max="7423" width="12" style="373" customWidth="1"/>
    <col min="7424" max="7424" width="14.5703125" style="373" customWidth="1"/>
    <col min="7425" max="7425" width="12.42578125" style="373" customWidth="1"/>
    <col min="7426" max="7426" width="19.7109375" style="373" customWidth="1"/>
    <col min="7427" max="7427" width="9.140625" style="373"/>
    <col min="7428" max="7428" width="16.85546875" style="373" customWidth="1"/>
    <col min="7429" max="7429" width="12.5703125" style="373" customWidth="1"/>
    <col min="7430" max="7430" width="11.7109375" style="373" customWidth="1"/>
    <col min="7431" max="7431" width="12.28515625" style="373" customWidth="1"/>
    <col min="7432" max="7675" width="9.140625" style="373"/>
    <col min="7676" max="7676" width="4.42578125" style="373" customWidth="1"/>
    <col min="7677" max="7677" width="20.85546875" style="373" customWidth="1"/>
    <col min="7678" max="7679" width="12" style="373" customWidth="1"/>
    <col min="7680" max="7680" width="14.5703125" style="373" customWidth="1"/>
    <col min="7681" max="7681" width="12.42578125" style="373" customWidth="1"/>
    <col min="7682" max="7682" width="19.7109375" style="373" customWidth="1"/>
    <col min="7683" max="7683" width="9.140625" style="373"/>
    <col min="7684" max="7684" width="16.85546875" style="373" customWidth="1"/>
    <col min="7685" max="7685" width="12.5703125" style="373" customWidth="1"/>
    <col min="7686" max="7686" width="11.7109375" style="373" customWidth="1"/>
    <col min="7687" max="7687" width="12.28515625" style="373" customWidth="1"/>
    <col min="7688" max="7931" width="9.140625" style="373"/>
    <col min="7932" max="7932" width="4.42578125" style="373" customWidth="1"/>
    <col min="7933" max="7933" width="20.85546875" style="373" customWidth="1"/>
    <col min="7934" max="7935" width="12" style="373" customWidth="1"/>
    <col min="7936" max="7936" width="14.5703125" style="373" customWidth="1"/>
    <col min="7937" max="7937" width="12.42578125" style="373" customWidth="1"/>
    <col min="7938" max="7938" width="19.7109375" style="373" customWidth="1"/>
    <col min="7939" max="7939" width="9.140625" style="373"/>
    <col min="7940" max="7940" width="16.85546875" style="373" customWidth="1"/>
    <col min="7941" max="7941" width="12.5703125" style="373" customWidth="1"/>
    <col min="7942" max="7942" width="11.7109375" style="373" customWidth="1"/>
    <col min="7943" max="7943" width="12.28515625" style="373" customWidth="1"/>
    <col min="7944" max="8187" width="9.140625" style="373"/>
    <col min="8188" max="8188" width="4.42578125" style="373" customWidth="1"/>
    <col min="8189" max="8189" width="20.85546875" style="373" customWidth="1"/>
    <col min="8190" max="8191" width="12" style="373" customWidth="1"/>
    <col min="8192" max="8192" width="14.5703125" style="373" customWidth="1"/>
    <col min="8193" max="8193" width="12.42578125" style="373" customWidth="1"/>
    <col min="8194" max="8194" width="19.7109375" style="373" customWidth="1"/>
    <col min="8195" max="8195" width="9.140625" style="373"/>
    <col min="8196" max="8196" width="16.85546875" style="373" customWidth="1"/>
    <col min="8197" max="8197" width="12.5703125" style="373" customWidth="1"/>
    <col min="8198" max="8198" width="11.7109375" style="373" customWidth="1"/>
    <col min="8199" max="8199" width="12.28515625" style="373" customWidth="1"/>
    <col min="8200" max="8443" width="9.140625" style="373"/>
    <col min="8444" max="8444" width="4.42578125" style="373" customWidth="1"/>
    <col min="8445" max="8445" width="20.85546875" style="373" customWidth="1"/>
    <col min="8446" max="8447" width="12" style="373" customWidth="1"/>
    <col min="8448" max="8448" width="14.5703125" style="373" customWidth="1"/>
    <col min="8449" max="8449" width="12.42578125" style="373" customWidth="1"/>
    <col min="8450" max="8450" width="19.7109375" style="373" customWidth="1"/>
    <col min="8451" max="8451" width="9.140625" style="373"/>
    <col min="8452" max="8452" width="16.85546875" style="373" customWidth="1"/>
    <col min="8453" max="8453" width="12.5703125" style="373" customWidth="1"/>
    <col min="8454" max="8454" width="11.7109375" style="373" customWidth="1"/>
    <col min="8455" max="8455" width="12.28515625" style="373" customWidth="1"/>
    <col min="8456" max="8699" width="9.140625" style="373"/>
    <col min="8700" max="8700" width="4.42578125" style="373" customWidth="1"/>
    <col min="8701" max="8701" width="20.85546875" style="373" customWidth="1"/>
    <col min="8702" max="8703" width="12" style="373" customWidth="1"/>
    <col min="8704" max="8704" width="14.5703125" style="373" customWidth="1"/>
    <col min="8705" max="8705" width="12.42578125" style="373" customWidth="1"/>
    <col min="8706" max="8706" width="19.7109375" style="373" customWidth="1"/>
    <col min="8707" max="8707" width="9.140625" style="373"/>
    <col min="8708" max="8708" width="16.85546875" style="373" customWidth="1"/>
    <col min="8709" max="8709" width="12.5703125" style="373" customWidth="1"/>
    <col min="8710" max="8710" width="11.7109375" style="373" customWidth="1"/>
    <col min="8711" max="8711" width="12.28515625" style="373" customWidth="1"/>
    <col min="8712" max="8955" width="9.140625" style="373"/>
    <col min="8956" max="8956" width="4.42578125" style="373" customWidth="1"/>
    <col min="8957" max="8957" width="20.85546875" style="373" customWidth="1"/>
    <col min="8958" max="8959" width="12" style="373" customWidth="1"/>
    <col min="8960" max="8960" width="14.5703125" style="373" customWidth="1"/>
    <col min="8961" max="8961" width="12.42578125" style="373" customWidth="1"/>
    <col min="8962" max="8962" width="19.7109375" style="373" customWidth="1"/>
    <col min="8963" max="8963" width="9.140625" style="373"/>
    <col min="8964" max="8964" width="16.85546875" style="373" customWidth="1"/>
    <col min="8965" max="8965" width="12.5703125" style="373" customWidth="1"/>
    <col min="8966" max="8966" width="11.7109375" style="373" customWidth="1"/>
    <col min="8967" max="8967" width="12.28515625" style="373" customWidth="1"/>
    <col min="8968" max="9211" width="9.140625" style="373"/>
    <col min="9212" max="9212" width="4.42578125" style="373" customWidth="1"/>
    <col min="9213" max="9213" width="20.85546875" style="373" customWidth="1"/>
    <col min="9214" max="9215" width="12" style="373" customWidth="1"/>
    <col min="9216" max="9216" width="14.5703125" style="373" customWidth="1"/>
    <col min="9217" max="9217" width="12.42578125" style="373" customWidth="1"/>
    <col min="9218" max="9218" width="19.7109375" style="373" customWidth="1"/>
    <col min="9219" max="9219" width="9.140625" style="373"/>
    <col min="9220" max="9220" width="16.85546875" style="373" customWidth="1"/>
    <col min="9221" max="9221" width="12.5703125" style="373" customWidth="1"/>
    <col min="9222" max="9222" width="11.7109375" style="373" customWidth="1"/>
    <col min="9223" max="9223" width="12.28515625" style="373" customWidth="1"/>
    <col min="9224" max="9467" width="9.140625" style="373"/>
    <col min="9468" max="9468" width="4.42578125" style="373" customWidth="1"/>
    <col min="9469" max="9469" width="20.85546875" style="373" customWidth="1"/>
    <col min="9470" max="9471" width="12" style="373" customWidth="1"/>
    <col min="9472" max="9472" width="14.5703125" style="373" customWidth="1"/>
    <col min="9473" max="9473" width="12.42578125" style="373" customWidth="1"/>
    <col min="9474" max="9474" width="19.7109375" style="373" customWidth="1"/>
    <col min="9475" max="9475" width="9.140625" style="373"/>
    <col min="9476" max="9476" width="16.85546875" style="373" customWidth="1"/>
    <col min="9477" max="9477" width="12.5703125" style="373" customWidth="1"/>
    <col min="9478" max="9478" width="11.7109375" style="373" customWidth="1"/>
    <col min="9479" max="9479" width="12.28515625" style="373" customWidth="1"/>
    <col min="9480" max="9723" width="9.140625" style="373"/>
    <col min="9724" max="9724" width="4.42578125" style="373" customWidth="1"/>
    <col min="9725" max="9725" width="20.85546875" style="373" customWidth="1"/>
    <col min="9726" max="9727" width="12" style="373" customWidth="1"/>
    <col min="9728" max="9728" width="14.5703125" style="373" customWidth="1"/>
    <col min="9729" max="9729" width="12.42578125" style="373" customWidth="1"/>
    <col min="9730" max="9730" width="19.7109375" style="373" customWidth="1"/>
    <col min="9731" max="9731" width="9.140625" style="373"/>
    <col min="9732" max="9732" width="16.85546875" style="373" customWidth="1"/>
    <col min="9733" max="9733" width="12.5703125" style="373" customWidth="1"/>
    <col min="9734" max="9734" width="11.7109375" style="373" customWidth="1"/>
    <col min="9735" max="9735" width="12.28515625" style="373" customWidth="1"/>
    <col min="9736" max="9979" width="9.140625" style="373"/>
    <col min="9980" max="9980" width="4.42578125" style="373" customWidth="1"/>
    <col min="9981" max="9981" width="20.85546875" style="373" customWidth="1"/>
    <col min="9982" max="9983" width="12" style="373" customWidth="1"/>
    <col min="9984" max="9984" width="14.5703125" style="373" customWidth="1"/>
    <col min="9985" max="9985" width="12.42578125" style="373" customWidth="1"/>
    <col min="9986" max="9986" width="19.7109375" style="373" customWidth="1"/>
    <col min="9987" max="9987" width="9.140625" style="373"/>
    <col min="9988" max="9988" width="16.85546875" style="373" customWidth="1"/>
    <col min="9989" max="9989" width="12.5703125" style="373" customWidth="1"/>
    <col min="9990" max="9990" width="11.7109375" style="373" customWidth="1"/>
    <col min="9991" max="9991" width="12.28515625" style="373" customWidth="1"/>
    <col min="9992" max="10235" width="9.140625" style="373"/>
    <col min="10236" max="10236" width="4.42578125" style="373" customWidth="1"/>
    <col min="10237" max="10237" width="20.85546875" style="373" customWidth="1"/>
    <col min="10238" max="10239" width="12" style="373" customWidth="1"/>
    <col min="10240" max="10240" width="14.5703125" style="373" customWidth="1"/>
    <col min="10241" max="10241" width="12.42578125" style="373" customWidth="1"/>
    <col min="10242" max="10242" width="19.7109375" style="373" customWidth="1"/>
    <col min="10243" max="10243" width="9.140625" style="373"/>
    <col min="10244" max="10244" width="16.85546875" style="373" customWidth="1"/>
    <col min="10245" max="10245" width="12.5703125" style="373" customWidth="1"/>
    <col min="10246" max="10246" width="11.7109375" style="373" customWidth="1"/>
    <col min="10247" max="10247" width="12.28515625" style="373" customWidth="1"/>
    <col min="10248" max="10491" width="9.140625" style="373"/>
    <col min="10492" max="10492" width="4.42578125" style="373" customWidth="1"/>
    <col min="10493" max="10493" width="20.85546875" style="373" customWidth="1"/>
    <col min="10494" max="10495" width="12" style="373" customWidth="1"/>
    <col min="10496" max="10496" width="14.5703125" style="373" customWidth="1"/>
    <col min="10497" max="10497" width="12.42578125" style="373" customWidth="1"/>
    <col min="10498" max="10498" width="19.7109375" style="373" customWidth="1"/>
    <col min="10499" max="10499" width="9.140625" style="373"/>
    <col min="10500" max="10500" width="16.85546875" style="373" customWidth="1"/>
    <col min="10501" max="10501" width="12.5703125" style="373" customWidth="1"/>
    <col min="10502" max="10502" width="11.7109375" style="373" customWidth="1"/>
    <col min="10503" max="10503" width="12.28515625" style="373" customWidth="1"/>
    <col min="10504" max="10747" width="9.140625" style="373"/>
    <col min="10748" max="10748" width="4.42578125" style="373" customWidth="1"/>
    <col min="10749" max="10749" width="20.85546875" style="373" customWidth="1"/>
    <col min="10750" max="10751" width="12" style="373" customWidth="1"/>
    <col min="10752" max="10752" width="14.5703125" style="373" customWidth="1"/>
    <col min="10753" max="10753" width="12.42578125" style="373" customWidth="1"/>
    <col min="10754" max="10754" width="19.7109375" style="373" customWidth="1"/>
    <col min="10755" max="10755" width="9.140625" style="373"/>
    <col min="10756" max="10756" width="16.85546875" style="373" customWidth="1"/>
    <col min="10757" max="10757" width="12.5703125" style="373" customWidth="1"/>
    <col min="10758" max="10758" width="11.7109375" style="373" customWidth="1"/>
    <col min="10759" max="10759" width="12.28515625" style="373" customWidth="1"/>
    <col min="10760" max="11003" width="9.140625" style="373"/>
    <col min="11004" max="11004" width="4.42578125" style="373" customWidth="1"/>
    <col min="11005" max="11005" width="20.85546875" style="373" customWidth="1"/>
    <col min="11006" max="11007" width="12" style="373" customWidth="1"/>
    <col min="11008" max="11008" width="14.5703125" style="373" customWidth="1"/>
    <col min="11009" max="11009" width="12.42578125" style="373" customWidth="1"/>
    <col min="11010" max="11010" width="19.7109375" style="373" customWidth="1"/>
    <col min="11011" max="11011" width="9.140625" style="373"/>
    <col min="11012" max="11012" width="16.85546875" style="373" customWidth="1"/>
    <col min="11013" max="11013" width="12.5703125" style="373" customWidth="1"/>
    <col min="11014" max="11014" width="11.7109375" style="373" customWidth="1"/>
    <col min="11015" max="11015" width="12.28515625" style="373" customWidth="1"/>
    <col min="11016" max="11259" width="9.140625" style="373"/>
    <col min="11260" max="11260" width="4.42578125" style="373" customWidth="1"/>
    <col min="11261" max="11261" width="20.85546875" style="373" customWidth="1"/>
    <col min="11262" max="11263" width="12" style="373" customWidth="1"/>
    <col min="11264" max="11264" width="14.5703125" style="373" customWidth="1"/>
    <col min="11265" max="11265" width="12.42578125" style="373" customWidth="1"/>
    <col min="11266" max="11266" width="19.7109375" style="373" customWidth="1"/>
    <col min="11267" max="11267" width="9.140625" style="373"/>
    <col min="11268" max="11268" width="16.85546875" style="373" customWidth="1"/>
    <col min="11269" max="11269" width="12.5703125" style="373" customWidth="1"/>
    <col min="11270" max="11270" width="11.7109375" style="373" customWidth="1"/>
    <col min="11271" max="11271" width="12.28515625" style="373" customWidth="1"/>
    <col min="11272" max="11515" width="9.140625" style="373"/>
    <col min="11516" max="11516" width="4.42578125" style="373" customWidth="1"/>
    <col min="11517" max="11517" width="20.85546875" style="373" customWidth="1"/>
    <col min="11518" max="11519" width="12" style="373" customWidth="1"/>
    <col min="11520" max="11520" width="14.5703125" style="373" customWidth="1"/>
    <col min="11521" max="11521" width="12.42578125" style="373" customWidth="1"/>
    <col min="11522" max="11522" width="19.7109375" style="373" customWidth="1"/>
    <col min="11523" max="11523" width="9.140625" style="373"/>
    <col min="11524" max="11524" width="16.85546875" style="373" customWidth="1"/>
    <col min="11525" max="11525" width="12.5703125" style="373" customWidth="1"/>
    <col min="11526" max="11526" width="11.7109375" style="373" customWidth="1"/>
    <col min="11527" max="11527" width="12.28515625" style="373" customWidth="1"/>
    <col min="11528" max="11771" width="9.140625" style="373"/>
    <col min="11772" max="11772" width="4.42578125" style="373" customWidth="1"/>
    <col min="11773" max="11773" width="20.85546875" style="373" customWidth="1"/>
    <col min="11774" max="11775" width="12" style="373" customWidth="1"/>
    <col min="11776" max="11776" width="14.5703125" style="373" customWidth="1"/>
    <col min="11777" max="11777" width="12.42578125" style="373" customWidth="1"/>
    <col min="11778" max="11778" width="19.7109375" style="373" customWidth="1"/>
    <col min="11779" max="11779" width="9.140625" style="373"/>
    <col min="11780" max="11780" width="16.85546875" style="373" customWidth="1"/>
    <col min="11781" max="11781" width="12.5703125" style="373" customWidth="1"/>
    <col min="11782" max="11782" width="11.7109375" style="373" customWidth="1"/>
    <col min="11783" max="11783" width="12.28515625" style="373" customWidth="1"/>
    <col min="11784" max="12027" width="9.140625" style="373"/>
    <col min="12028" max="12028" width="4.42578125" style="373" customWidth="1"/>
    <col min="12029" max="12029" width="20.85546875" style="373" customWidth="1"/>
    <col min="12030" max="12031" width="12" style="373" customWidth="1"/>
    <col min="12032" max="12032" width="14.5703125" style="373" customWidth="1"/>
    <col min="12033" max="12033" width="12.42578125" style="373" customWidth="1"/>
    <col min="12034" max="12034" width="19.7109375" style="373" customWidth="1"/>
    <col min="12035" max="12035" width="9.140625" style="373"/>
    <col min="12036" max="12036" width="16.85546875" style="373" customWidth="1"/>
    <col min="12037" max="12037" width="12.5703125" style="373" customWidth="1"/>
    <col min="12038" max="12038" width="11.7109375" style="373" customWidth="1"/>
    <col min="12039" max="12039" width="12.28515625" style="373" customWidth="1"/>
    <col min="12040" max="12283" width="9.140625" style="373"/>
    <col min="12284" max="12284" width="4.42578125" style="373" customWidth="1"/>
    <col min="12285" max="12285" width="20.85546875" style="373" customWidth="1"/>
    <col min="12286" max="12287" width="12" style="373" customWidth="1"/>
    <col min="12288" max="12288" width="14.5703125" style="373" customWidth="1"/>
    <col min="12289" max="12289" width="12.42578125" style="373" customWidth="1"/>
    <col min="12290" max="12290" width="19.7109375" style="373" customWidth="1"/>
    <col min="12291" max="12291" width="9.140625" style="373"/>
    <col min="12292" max="12292" width="16.85546875" style="373" customWidth="1"/>
    <col min="12293" max="12293" width="12.5703125" style="373" customWidth="1"/>
    <col min="12294" max="12294" width="11.7109375" style="373" customWidth="1"/>
    <col min="12295" max="12295" width="12.28515625" style="373" customWidth="1"/>
    <col min="12296" max="12539" width="9.140625" style="373"/>
    <col min="12540" max="12540" width="4.42578125" style="373" customWidth="1"/>
    <col min="12541" max="12541" width="20.85546875" style="373" customWidth="1"/>
    <col min="12542" max="12543" width="12" style="373" customWidth="1"/>
    <col min="12544" max="12544" width="14.5703125" style="373" customWidth="1"/>
    <col min="12545" max="12545" width="12.42578125" style="373" customWidth="1"/>
    <col min="12546" max="12546" width="19.7109375" style="373" customWidth="1"/>
    <col min="12547" max="12547" width="9.140625" style="373"/>
    <col min="12548" max="12548" width="16.85546875" style="373" customWidth="1"/>
    <col min="12549" max="12549" width="12.5703125" style="373" customWidth="1"/>
    <col min="12550" max="12550" width="11.7109375" style="373" customWidth="1"/>
    <col min="12551" max="12551" width="12.28515625" style="373" customWidth="1"/>
    <col min="12552" max="12795" width="9.140625" style="373"/>
    <col min="12796" max="12796" width="4.42578125" style="373" customWidth="1"/>
    <col min="12797" max="12797" width="20.85546875" style="373" customWidth="1"/>
    <col min="12798" max="12799" width="12" style="373" customWidth="1"/>
    <col min="12800" max="12800" width="14.5703125" style="373" customWidth="1"/>
    <col min="12801" max="12801" width="12.42578125" style="373" customWidth="1"/>
    <col min="12802" max="12802" width="19.7109375" style="373" customWidth="1"/>
    <col min="12803" max="12803" width="9.140625" style="373"/>
    <col min="12804" max="12804" width="16.85546875" style="373" customWidth="1"/>
    <col min="12805" max="12805" width="12.5703125" style="373" customWidth="1"/>
    <col min="12806" max="12806" width="11.7109375" style="373" customWidth="1"/>
    <col min="12807" max="12807" width="12.28515625" style="373" customWidth="1"/>
    <col min="12808" max="13051" width="9.140625" style="373"/>
    <col min="13052" max="13052" width="4.42578125" style="373" customWidth="1"/>
    <col min="13053" max="13053" width="20.85546875" style="373" customWidth="1"/>
    <col min="13054" max="13055" width="12" style="373" customWidth="1"/>
    <col min="13056" max="13056" width="14.5703125" style="373" customWidth="1"/>
    <col min="13057" max="13057" width="12.42578125" style="373" customWidth="1"/>
    <col min="13058" max="13058" width="19.7109375" style="373" customWidth="1"/>
    <col min="13059" max="13059" width="9.140625" style="373"/>
    <col min="13060" max="13060" width="16.85546875" style="373" customWidth="1"/>
    <col min="13061" max="13061" width="12.5703125" style="373" customWidth="1"/>
    <col min="13062" max="13062" width="11.7109375" style="373" customWidth="1"/>
    <col min="13063" max="13063" width="12.28515625" style="373" customWidth="1"/>
    <col min="13064" max="13307" width="9.140625" style="373"/>
    <col min="13308" max="13308" width="4.42578125" style="373" customWidth="1"/>
    <col min="13309" max="13309" width="20.85546875" style="373" customWidth="1"/>
    <col min="13310" max="13311" width="12" style="373" customWidth="1"/>
    <col min="13312" max="13312" width="14.5703125" style="373" customWidth="1"/>
    <col min="13313" max="13313" width="12.42578125" style="373" customWidth="1"/>
    <col min="13314" max="13314" width="19.7109375" style="373" customWidth="1"/>
    <col min="13315" max="13315" width="9.140625" style="373"/>
    <col min="13316" max="13316" width="16.85546875" style="373" customWidth="1"/>
    <col min="13317" max="13317" width="12.5703125" style="373" customWidth="1"/>
    <col min="13318" max="13318" width="11.7109375" style="373" customWidth="1"/>
    <col min="13319" max="13319" width="12.28515625" style="373" customWidth="1"/>
    <col min="13320" max="13563" width="9.140625" style="373"/>
    <col min="13564" max="13564" width="4.42578125" style="373" customWidth="1"/>
    <col min="13565" max="13565" width="20.85546875" style="373" customWidth="1"/>
    <col min="13566" max="13567" width="12" style="373" customWidth="1"/>
    <col min="13568" max="13568" width="14.5703125" style="373" customWidth="1"/>
    <col min="13569" max="13569" width="12.42578125" style="373" customWidth="1"/>
    <col min="13570" max="13570" width="19.7109375" style="373" customWidth="1"/>
    <col min="13571" max="13571" width="9.140625" style="373"/>
    <col min="13572" max="13572" width="16.85546875" style="373" customWidth="1"/>
    <col min="13573" max="13573" width="12.5703125" style="373" customWidth="1"/>
    <col min="13574" max="13574" width="11.7109375" style="373" customWidth="1"/>
    <col min="13575" max="13575" width="12.28515625" style="373" customWidth="1"/>
    <col min="13576" max="13819" width="9.140625" style="373"/>
    <col min="13820" max="13820" width="4.42578125" style="373" customWidth="1"/>
    <col min="13821" max="13821" width="20.85546875" style="373" customWidth="1"/>
    <col min="13822" max="13823" width="12" style="373" customWidth="1"/>
    <col min="13824" max="13824" width="14.5703125" style="373" customWidth="1"/>
    <col min="13825" max="13825" width="12.42578125" style="373" customWidth="1"/>
    <col min="13826" max="13826" width="19.7109375" style="373" customWidth="1"/>
    <col min="13827" max="13827" width="9.140625" style="373"/>
    <col min="13828" max="13828" width="16.85546875" style="373" customWidth="1"/>
    <col min="13829" max="13829" width="12.5703125" style="373" customWidth="1"/>
    <col min="13830" max="13830" width="11.7109375" style="373" customWidth="1"/>
    <col min="13831" max="13831" width="12.28515625" style="373" customWidth="1"/>
    <col min="13832" max="14075" width="9.140625" style="373"/>
    <col min="14076" max="14076" width="4.42578125" style="373" customWidth="1"/>
    <col min="14077" max="14077" width="20.85546875" style="373" customWidth="1"/>
    <col min="14078" max="14079" width="12" style="373" customWidth="1"/>
    <col min="14080" max="14080" width="14.5703125" style="373" customWidth="1"/>
    <col min="14081" max="14081" width="12.42578125" style="373" customWidth="1"/>
    <col min="14082" max="14082" width="19.7109375" style="373" customWidth="1"/>
    <col min="14083" max="14083" width="9.140625" style="373"/>
    <col min="14084" max="14084" width="16.85546875" style="373" customWidth="1"/>
    <col min="14085" max="14085" width="12.5703125" style="373" customWidth="1"/>
    <col min="14086" max="14086" width="11.7109375" style="373" customWidth="1"/>
    <col min="14087" max="14087" width="12.28515625" style="373" customWidth="1"/>
    <col min="14088" max="14331" width="9.140625" style="373"/>
    <col min="14332" max="14332" width="4.42578125" style="373" customWidth="1"/>
    <col min="14333" max="14333" width="20.85546875" style="373" customWidth="1"/>
    <col min="14334" max="14335" width="12" style="373" customWidth="1"/>
    <col min="14336" max="14336" width="14.5703125" style="373" customWidth="1"/>
    <col min="14337" max="14337" width="12.42578125" style="373" customWidth="1"/>
    <col min="14338" max="14338" width="19.7109375" style="373" customWidth="1"/>
    <col min="14339" max="14339" width="9.140625" style="373"/>
    <col min="14340" max="14340" width="16.85546875" style="373" customWidth="1"/>
    <col min="14341" max="14341" width="12.5703125" style="373" customWidth="1"/>
    <col min="14342" max="14342" width="11.7109375" style="373" customWidth="1"/>
    <col min="14343" max="14343" width="12.28515625" style="373" customWidth="1"/>
    <col min="14344" max="14587" width="9.140625" style="373"/>
    <col min="14588" max="14588" width="4.42578125" style="373" customWidth="1"/>
    <col min="14589" max="14589" width="20.85546875" style="373" customWidth="1"/>
    <col min="14590" max="14591" width="12" style="373" customWidth="1"/>
    <col min="14592" max="14592" width="14.5703125" style="373" customWidth="1"/>
    <col min="14593" max="14593" width="12.42578125" style="373" customWidth="1"/>
    <col min="14594" max="14594" width="19.7109375" style="373" customWidth="1"/>
    <col min="14595" max="14595" width="9.140625" style="373"/>
    <col min="14596" max="14596" width="16.85546875" style="373" customWidth="1"/>
    <col min="14597" max="14597" width="12.5703125" style="373" customWidth="1"/>
    <col min="14598" max="14598" width="11.7109375" style="373" customWidth="1"/>
    <col min="14599" max="14599" width="12.28515625" style="373" customWidth="1"/>
    <col min="14600" max="14843" width="9.140625" style="373"/>
    <col min="14844" max="14844" width="4.42578125" style="373" customWidth="1"/>
    <col min="14845" max="14845" width="20.85546875" style="373" customWidth="1"/>
    <col min="14846" max="14847" width="12" style="373" customWidth="1"/>
    <col min="14848" max="14848" width="14.5703125" style="373" customWidth="1"/>
    <col min="14849" max="14849" width="12.42578125" style="373" customWidth="1"/>
    <col min="14850" max="14850" width="19.7109375" style="373" customWidth="1"/>
    <col min="14851" max="14851" width="9.140625" style="373"/>
    <col min="14852" max="14852" width="16.85546875" style="373" customWidth="1"/>
    <col min="14853" max="14853" width="12.5703125" style="373" customWidth="1"/>
    <col min="14854" max="14854" width="11.7109375" style="373" customWidth="1"/>
    <col min="14855" max="14855" width="12.28515625" style="373" customWidth="1"/>
    <col min="14856" max="15099" width="9.140625" style="373"/>
    <col min="15100" max="15100" width="4.42578125" style="373" customWidth="1"/>
    <col min="15101" max="15101" width="20.85546875" style="373" customWidth="1"/>
    <col min="15102" max="15103" width="12" style="373" customWidth="1"/>
    <col min="15104" max="15104" width="14.5703125" style="373" customWidth="1"/>
    <col min="15105" max="15105" width="12.42578125" style="373" customWidth="1"/>
    <col min="15106" max="15106" width="19.7109375" style="373" customWidth="1"/>
    <col min="15107" max="15107" width="9.140625" style="373"/>
    <col min="15108" max="15108" width="16.85546875" style="373" customWidth="1"/>
    <col min="15109" max="15109" width="12.5703125" style="373" customWidth="1"/>
    <col min="15110" max="15110" width="11.7109375" style="373" customWidth="1"/>
    <col min="15111" max="15111" width="12.28515625" style="373" customWidth="1"/>
    <col min="15112" max="15355" width="9.140625" style="373"/>
    <col min="15356" max="15356" width="4.42578125" style="373" customWidth="1"/>
    <col min="15357" max="15357" width="20.85546875" style="373" customWidth="1"/>
    <col min="15358" max="15359" width="12" style="373" customWidth="1"/>
    <col min="15360" max="15360" width="14.5703125" style="373" customWidth="1"/>
    <col min="15361" max="15361" width="12.42578125" style="373" customWidth="1"/>
    <col min="15362" max="15362" width="19.7109375" style="373" customWidth="1"/>
    <col min="15363" max="15363" width="9.140625" style="373"/>
    <col min="15364" max="15364" width="16.85546875" style="373" customWidth="1"/>
    <col min="15365" max="15365" width="12.5703125" style="373" customWidth="1"/>
    <col min="15366" max="15366" width="11.7109375" style="373" customWidth="1"/>
    <col min="15367" max="15367" width="12.28515625" style="373" customWidth="1"/>
    <col min="15368" max="15611" width="9.140625" style="373"/>
    <col min="15612" max="15612" width="4.42578125" style="373" customWidth="1"/>
    <col min="15613" max="15613" width="20.85546875" style="373" customWidth="1"/>
    <col min="15614" max="15615" width="12" style="373" customWidth="1"/>
    <col min="15616" max="15616" width="14.5703125" style="373" customWidth="1"/>
    <col min="15617" max="15617" width="12.42578125" style="373" customWidth="1"/>
    <col min="15618" max="15618" width="19.7109375" style="373" customWidth="1"/>
    <col min="15619" max="15619" width="9.140625" style="373"/>
    <col min="15620" max="15620" width="16.85546875" style="373" customWidth="1"/>
    <col min="15621" max="15621" width="12.5703125" style="373" customWidth="1"/>
    <col min="15622" max="15622" width="11.7109375" style="373" customWidth="1"/>
    <col min="15623" max="15623" width="12.28515625" style="373" customWidth="1"/>
    <col min="15624" max="15867" width="9.140625" style="373"/>
    <col min="15868" max="15868" width="4.42578125" style="373" customWidth="1"/>
    <col min="15869" max="15869" width="20.85546875" style="373" customWidth="1"/>
    <col min="15870" max="15871" width="12" style="373" customWidth="1"/>
    <col min="15872" max="15872" width="14.5703125" style="373" customWidth="1"/>
    <col min="15873" max="15873" width="12.42578125" style="373" customWidth="1"/>
    <col min="15874" max="15874" width="19.7109375" style="373" customWidth="1"/>
    <col min="15875" max="15875" width="9.140625" style="373"/>
    <col min="15876" max="15876" width="16.85546875" style="373" customWidth="1"/>
    <col min="15877" max="15877" width="12.5703125" style="373" customWidth="1"/>
    <col min="15878" max="15878" width="11.7109375" style="373" customWidth="1"/>
    <col min="15879" max="15879" width="12.28515625" style="373" customWidth="1"/>
    <col min="15880" max="16123" width="9.140625" style="373"/>
    <col min="16124" max="16124" width="4.42578125" style="373" customWidth="1"/>
    <col min="16125" max="16125" width="20.85546875" style="373" customWidth="1"/>
    <col min="16126" max="16127" width="12" style="373" customWidth="1"/>
    <col min="16128" max="16128" width="14.5703125" style="373" customWidth="1"/>
    <col min="16129" max="16129" width="12.42578125" style="373" customWidth="1"/>
    <col min="16130" max="16130" width="19.7109375" style="373" customWidth="1"/>
    <col min="16131" max="16131" width="9.140625" style="373"/>
    <col min="16132" max="16132" width="16.85546875" style="373" customWidth="1"/>
    <col min="16133" max="16133" width="12.5703125" style="373" customWidth="1"/>
    <col min="16134" max="16134" width="11.7109375" style="373" customWidth="1"/>
    <col min="16135" max="16135" width="12.28515625" style="373" customWidth="1"/>
    <col min="16136" max="16384" width="9.140625" style="373"/>
  </cols>
  <sheetData>
    <row r="1" spans="1:20" ht="15.75">
      <c r="A1" s="372" t="s">
        <v>212</v>
      </c>
    </row>
    <row r="2" spans="1:20" ht="26.25" customHeight="1">
      <c r="A2" s="374" t="s">
        <v>213</v>
      </c>
    </row>
    <row r="5" spans="1:20" ht="38.25" customHeight="1" thickBot="1">
      <c r="A5" s="1136" t="s">
        <v>539</v>
      </c>
      <c r="B5" s="1136"/>
      <c r="C5" s="1136"/>
      <c r="D5" s="1136"/>
      <c r="E5" s="1136"/>
      <c r="F5" s="1136"/>
      <c r="H5" s="375" t="s">
        <v>230</v>
      </c>
      <c r="K5"/>
      <c r="L5"/>
      <c r="M5"/>
      <c r="N5"/>
      <c r="O5"/>
      <c r="P5"/>
    </row>
    <row r="6" spans="1:20" ht="15.75" customHeight="1" thickBot="1">
      <c r="A6" s="1137" t="s">
        <v>115</v>
      </c>
      <c r="B6" s="1139" t="s">
        <v>540</v>
      </c>
      <c r="C6" s="1140"/>
      <c r="D6" s="1141"/>
      <c r="E6" s="1142" t="s">
        <v>516</v>
      </c>
      <c r="F6" s="1144" t="s">
        <v>517</v>
      </c>
      <c r="K6"/>
      <c r="L6"/>
      <c r="M6"/>
      <c r="N6"/>
      <c r="O6"/>
      <c r="P6"/>
    </row>
    <row r="7" spans="1:20" ht="21" customHeight="1" thickBot="1">
      <c r="A7" s="1138"/>
      <c r="B7" s="729" t="s">
        <v>218</v>
      </c>
      <c r="C7" s="730" t="s">
        <v>220</v>
      </c>
      <c r="D7" s="376" t="s">
        <v>221</v>
      </c>
      <c r="E7" s="1143"/>
      <c r="F7" s="1145"/>
      <c r="I7"/>
      <c r="J7"/>
      <c r="K7"/>
      <c r="L7"/>
      <c r="M7"/>
      <c r="N7"/>
      <c r="O7"/>
      <c r="P7"/>
    </row>
    <row r="8" spans="1:20" ht="17.25" customHeight="1" thickBot="1">
      <c r="A8" s="377" t="s">
        <v>116</v>
      </c>
      <c r="B8" s="382">
        <v>4589.982</v>
      </c>
      <c r="C8" s="391">
        <v>2070.5070000000001</v>
      </c>
      <c r="D8" s="380">
        <f t="shared" ref="D8:D13" si="0">(C8/B8)*100</f>
        <v>45.109261866386404</v>
      </c>
      <c r="E8" s="379">
        <v>6077.7790000000005</v>
      </c>
      <c r="F8" s="380">
        <f t="shared" ref="F8:F13" si="1">((B8-E8)/E8)*100</f>
        <v>-24.479287581861737</v>
      </c>
      <c r="H8" s="381" t="s">
        <v>117</v>
      </c>
      <c r="I8"/>
      <c r="J8"/>
      <c r="K8"/>
      <c r="L8"/>
      <c r="M8"/>
      <c r="N8"/>
      <c r="O8"/>
      <c r="P8"/>
    </row>
    <row r="9" spans="1:20" ht="18" customHeight="1" thickBot="1">
      <c r="A9" s="377" t="s">
        <v>118</v>
      </c>
      <c r="B9" s="382">
        <v>19728</v>
      </c>
      <c r="C9" s="391">
        <v>4034</v>
      </c>
      <c r="D9" s="380">
        <f t="shared" si="0"/>
        <v>20.448094079480942</v>
      </c>
      <c r="E9" s="383">
        <v>21920</v>
      </c>
      <c r="F9" s="380">
        <f t="shared" si="1"/>
        <v>-10</v>
      </c>
      <c r="H9" s="384">
        <f>B9-E9</f>
        <v>-2192</v>
      </c>
      <c r="J9"/>
      <c r="K9"/>
      <c r="L9"/>
      <c r="M9"/>
      <c r="N9"/>
      <c r="O9"/>
      <c r="P9"/>
      <c r="Q9" s="357"/>
      <c r="R9" s="357"/>
      <c r="S9" s="357"/>
      <c r="T9" s="357"/>
    </row>
    <row r="10" spans="1:20" ht="15" customHeight="1" thickBot="1">
      <c r="A10" s="385" t="s">
        <v>214</v>
      </c>
      <c r="B10" s="382">
        <v>10005</v>
      </c>
      <c r="C10" s="391">
        <v>0</v>
      </c>
      <c r="D10" s="387">
        <f t="shared" si="0"/>
        <v>0</v>
      </c>
      <c r="E10" s="386">
        <v>8668</v>
      </c>
      <c r="F10" s="387">
        <f t="shared" si="1"/>
        <v>15.424550069220119</v>
      </c>
      <c r="J10"/>
      <c r="K10"/>
      <c r="L10"/>
      <c r="M10"/>
      <c r="N10"/>
      <c r="O10"/>
      <c r="P10"/>
      <c r="Q10" s="357"/>
      <c r="R10" s="357"/>
      <c r="S10" s="357"/>
      <c r="T10" s="357"/>
    </row>
    <row r="11" spans="1:20" ht="17.25" customHeight="1" thickBot="1">
      <c r="A11" s="377" t="s">
        <v>119</v>
      </c>
      <c r="B11" s="382">
        <v>135257.12</v>
      </c>
      <c r="C11" s="388">
        <v>32352.329000000002</v>
      </c>
      <c r="D11" s="380">
        <f t="shared" si="0"/>
        <v>23.91913194662137</v>
      </c>
      <c r="E11" s="388">
        <v>123902.91099999999</v>
      </c>
      <c r="F11" s="380">
        <f t="shared" si="1"/>
        <v>9.1637951912203288</v>
      </c>
      <c r="J11"/>
      <c r="K11"/>
      <c r="L11"/>
      <c r="M11"/>
      <c r="N11"/>
      <c r="O11"/>
      <c r="P11"/>
      <c r="Q11" s="357"/>
      <c r="R11" s="357"/>
      <c r="S11" s="357"/>
      <c r="T11" s="357"/>
    </row>
    <row r="12" spans="1:20" ht="15" customHeight="1" thickBot="1">
      <c r="A12" s="390" t="s">
        <v>120</v>
      </c>
      <c r="B12" s="382">
        <v>44447.406000000003</v>
      </c>
      <c r="C12" s="391">
        <v>6365.6949999999997</v>
      </c>
      <c r="D12" s="380">
        <f t="shared" si="0"/>
        <v>14.32185941289802</v>
      </c>
      <c r="E12" s="391">
        <v>45165.917000000001</v>
      </c>
      <c r="F12" s="380">
        <f t="shared" si="1"/>
        <v>-1.5908256661765521</v>
      </c>
      <c r="J12"/>
      <c r="K12"/>
      <c r="L12"/>
      <c r="M12"/>
      <c r="N12"/>
      <c r="O12"/>
      <c r="P12"/>
      <c r="Q12" s="357"/>
      <c r="R12" s="357"/>
      <c r="S12" s="357"/>
      <c r="T12" s="357"/>
    </row>
    <row r="13" spans="1:20" ht="15" customHeight="1" thickBot="1">
      <c r="A13" s="390" t="s">
        <v>121</v>
      </c>
      <c r="B13" s="382">
        <f>B11+B12</f>
        <v>179704.52600000001</v>
      </c>
      <c r="C13" s="391">
        <f>C11+C12</f>
        <v>38718.024000000005</v>
      </c>
      <c r="D13" s="392">
        <f t="shared" si="0"/>
        <v>21.545380554299452</v>
      </c>
      <c r="E13" s="391">
        <f>E11+E12</f>
        <v>169068.82799999998</v>
      </c>
      <c r="F13" s="392">
        <f t="shared" si="1"/>
        <v>6.2907504155645029</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75">
      <c r="A16" s="394" t="s">
        <v>215</v>
      </c>
      <c r="K16"/>
      <c r="L16"/>
      <c r="M16"/>
      <c r="N16"/>
      <c r="O16"/>
      <c r="P16" s="357"/>
      <c r="Q16" s="357"/>
      <c r="R16" s="357"/>
      <c r="S16" s="357"/>
      <c r="T16" s="357"/>
    </row>
    <row r="17" spans="1:20">
      <c r="H17"/>
      <c r="I17"/>
      <c r="J17"/>
      <c r="K17"/>
      <c r="L17"/>
      <c r="M17"/>
      <c r="N17"/>
      <c r="O17" s="357"/>
      <c r="P17" s="357"/>
      <c r="Q17" s="357"/>
      <c r="R17" s="357"/>
      <c r="S17" s="357"/>
      <c r="T17" s="357"/>
    </row>
    <row r="18" spans="1:20" ht="33" customHeight="1" thickBot="1">
      <c r="A18" s="1136" t="s">
        <v>519</v>
      </c>
      <c r="B18" s="1136"/>
      <c r="C18" s="1136"/>
      <c r="D18" s="1136"/>
      <c r="E18" s="1136"/>
      <c r="F18" s="1136"/>
      <c r="H18"/>
      <c r="I18"/>
      <c r="J18"/>
      <c r="K18"/>
      <c r="L18"/>
      <c r="M18"/>
      <c r="N18"/>
      <c r="O18" s="357"/>
      <c r="P18" s="357"/>
      <c r="Q18" s="357"/>
      <c r="R18" s="357"/>
      <c r="S18" s="357"/>
      <c r="T18" s="357"/>
    </row>
    <row r="19" spans="1:20" ht="16.5" customHeight="1" thickBot="1">
      <c r="A19" s="1146" t="s">
        <v>452</v>
      </c>
      <c r="B19" s="1139" t="s">
        <v>520</v>
      </c>
      <c r="C19" s="1140"/>
      <c r="D19" s="1141"/>
      <c r="E19" s="1142" t="s">
        <v>516</v>
      </c>
      <c r="F19" s="1144" t="s">
        <v>521</v>
      </c>
      <c r="I19"/>
      <c r="J19"/>
      <c r="K19"/>
      <c r="L19"/>
      <c r="M19"/>
      <c r="N19"/>
      <c r="O19" s="357"/>
      <c r="P19" s="357"/>
      <c r="Q19" s="357"/>
      <c r="R19" s="357"/>
      <c r="S19" s="357"/>
      <c r="T19" s="357"/>
    </row>
    <row r="20" spans="1:20" ht="21" customHeight="1" thickBot="1">
      <c r="A20" s="1147"/>
      <c r="B20" s="395" t="s">
        <v>218</v>
      </c>
      <c r="C20" s="395" t="s">
        <v>325</v>
      </c>
      <c r="D20" s="395" t="s">
        <v>326</v>
      </c>
      <c r="E20" s="1148"/>
      <c r="F20" s="1149"/>
      <c r="I20"/>
      <c r="J20"/>
      <c r="K20"/>
      <c r="L20"/>
      <c r="M20"/>
      <c r="N20"/>
      <c r="O20" s="357"/>
      <c r="P20" s="357"/>
      <c r="Q20" s="357"/>
      <c r="R20" s="357"/>
      <c r="S20" s="357"/>
      <c r="T20" s="357"/>
    </row>
    <row r="21" spans="1:20" ht="15.75" thickBot="1">
      <c r="A21" s="396" t="s">
        <v>116</v>
      </c>
      <c r="B21" s="382">
        <v>25588.022000000001</v>
      </c>
      <c r="C21" s="397">
        <v>0</v>
      </c>
      <c r="D21" s="398">
        <f t="shared" ref="D21:D26" si="2">(C21/B21)*100</f>
        <v>0</v>
      </c>
      <c r="E21" s="391">
        <v>25173.994999999999</v>
      </c>
      <c r="F21" s="398">
        <f t="shared" ref="F21:F26" si="3">((B21-E21)/E21)*100</f>
        <v>1.6446614849967272</v>
      </c>
      <c r="H21" s="381" t="s">
        <v>123</v>
      </c>
      <c r="K21"/>
      <c r="L21"/>
      <c r="M21"/>
      <c r="N21"/>
      <c r="O21" s="357"/>
      <c r="P21" s="357"/>
      <c r="Q21" s="357"/>
      <c r="R21" s="357"/>
      <c r="S21" s="357"/>
      <c r="T21" s="357"/>
    </row>
    <row r="22" spans="1:20" ht="15.75" thickBot="1">
      <c r="A22" s="396" t="s">
        <v>118</v>
      </c>
      <c r="B22" s="382">
        <v>106564</v>
      </c>
      <c r="C22" s="397">
        <v>0</v>
      </c>
      <c r="D22" s="380">
        <f t="shared" si="2"/>
        <v>0</v>
      </c>
      <c r="E22" s="391">
        <v>103889</v>
      </c>
      <c r="F22" s="380">
        <f t="shared" si="3"/>
        <v>2.5748635562956617</v>
      </c>
      <c r="H22" s="384">
        <f>B22-E22</f>
        <v>2675</v>
      </c>
      <c r="K22" s="357"/>
      <c r="L22" s="357"/>
      <c r="M22" s="357"/>
      <c r="O22" s="357"/>
      <c r="P22" s="357"/>
      <c r="Q22" s="357"/>
      <c r="R22" s="357"/>
      <c r="S22" s="357"/>
      <c r="T22" s="357"/>
    </row>
    <row r="23" spans="1:20" ht="15.75" thickBot="1">
      <c r="A23" s="399" t="s">
        <v>214</v>
      </c>
      <c r="B23" s="382">
        <v>40493</v>
      </c>
      <c r="C23" s="400">
        <v>0</v>
      </c>
      <c r="D23" s="380">
        <f t="shared" si="2"/>
        <v>0</v>
      </c>
      <c r="E23" s="386">
        <v>34277</v>
      </c>
      <c r="F23" s="380">
        <f t="shared" si="3"/>
        <v>18.134609213175015</v>
      </c>
      <c r="N23" s="357"/>
      <c r="O23" s="357"/>
      <c r="P23" s="357"/>
      <c r="Q23" s="357"/>
      <c r="R23" s="357"/>
      <c r="S23" s="357"/>
      <c r="T23" s="357"/>
    </row>
    <row r="24" spans="1:20" ht="15.75" thickBot="1">
      <c r="A24" s="396" t="s">
        <v>119</v>
      </c>
      <c r="B24" s="382">
        <v>10940.663</v>
      </c>
      <c r="C24" s="401">
        <v>43.966999999999999</v>
      </c>
      <c r="D24" s="387">
        <f t="shared" si="2"/>
        <v>0.40186778442951765</v>
      </c>
      <c r="E24" s="391">
        <v>8297.0580000000009</v>
      </c>
      <c r="F24" s="387">
        <f t="shared" si="3"/>
        <v>31.861956370559291</v>
      </c>
      <c r="N24" s="357"/>
      <c r="O24" s="357"/>
      <c r="P24" s="357"/>
      <c r="Q24" s="357"/>
      <c r="R24" s="357"/>
      <c r="S24" s="357"/>
      <c r="T24" s="357"/>
    </row>
    <row r="25" spans="1:20" ht="15.75" thickBot="1">
      <c r="A25" s="396" t="s">
        <v>120</v>
      </c>
      <c r="B25" s="382">
        <v>2386.0459999999998</v>
      </c>
      <c r="C25" s="401">
        <v>142.32400000000001</v>
      </c>
      <c r="D25" s="380">
        <f t="shared" si="2"/>
        <v>5.964847282910724</v>
      </c>
      <c r="E25" s="391">
        <v>2852.1469999999999</v>
      </c>
      <c r="F25" s="380">
        <f t="shared" si="3"/>
        <v>-16.342109996434271</v>
      </c>
      <c r="N25" s="357"/>
      <c r="O25" s="357"/>
      <c r="P25" s="357"/>
      <c r="Q25" s="357"/>
      <c r="R25" s="357"/>
      <c r="S25" s="357"/>
      <c r="T25" s="357"/>
    </row>
    <row r="26" spans="1:20" ht="15.75" thickBot="1">
      <c r="A26" s="396" t="s">
        <v>121</v>
      </c>
      <c r="B26" s="382">
        <f>B24+B25</f>
        <v>13326.709000000001</v>
      </c>
      <c r="C26" s="391">
        <f>C24+C25</f>
        <v>186.291</v>
      </c>
      <c r="D26" s="392">
        <f t="shared" si="2"/>
        <v>1.3978770002406444</v>
      </c>
      <c r="E26" s="391">
        <f>E24+E25</f>
        <v>11149.205000000002</v>
      </c>
      <c r="F26" s="392">
        <f t="shared" si="3"/>
        <v>19.530576395357325</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135"/>
      <c r="D30" s="1135"/>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7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135"/>
      <c r="C41" s="1135"/>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workbookViewId="0">
      <selection sqref="A1:XFD1048576"/>
    </sheetView>
  </sheetViews>
  <sheetFormatPr defaultRowHeight="12.75"/>
  <cols>
    <col min="1" max="1" width="21.7109375" style="373" customWidth="1"/>
    <col min="2" max="2" width="11.140625" style="373" customWidth="1"/>
    <col min="3" max="3" width="12.140625" style="373" customWidth="1"/>
    <col min="4" max="4" width="8.85546875" style="373" bestFit="1" customWidth="1"/>
    <col min="5" max="5" width="7.42578125" style="373" customWidth="1"/>
    <col min="6" max="6" width="12.28515625" style="373" customWidth="1"/>
    <col min="7" max="7" width="10.5703125" style="373" customWidth="1"/>
    <col min="8" max="8" width="10.7109375" style="389" customWidth="1"/>
    <col min="9" max="9" width="8.85546875" style="373" bestFit="1" customWidth="1"/>
    <col min="10" max="10" width="2.85546875" style="373" customWidth="1"/>
    <col min="11" max="11" width="22.85546875" style="373" customWidth="1"/>
    <col min="12" max="12" width="12.140625" style="373" customWidth="1"/>
    <col min="13" max="13" width="11.7109375" style="373" customWidth="1"/>
    <col min="14" max="14" width="8.85546875" style="373" bestFit="1" customWidth="1"/>
    <col min="15" max="15" width="4.42578125" style="373" customWidth="1"/>
    <col min="16" max="16" width="26.85546875" style="373" customWidth="1"/>
    <col min="17" max="17" width="14" style="373" customWidth="1"/>
    <col min="18" max="18" width="15" style="373" customWidth="1"/>
    <col min="19" max="19" width="8.85546875" style="373" bestFit="1" customWidth="1"/>
    <col min="20" max="252" width="9.140625" style="373"/>
    <col min="253" max="253" width="5" style="373" customWidth="1"/>
    <col min="254" max="254" width="17.7109375" style="373" customWidth="1"/>
    <col min="255" max="255" width="13.85546875" style="373" customWidth="1"/>
    <col min="256" max="256" width="13.140625" style="373" customWidth="1"/>
    <col min="257" max="257" width="12.28515625" style="373" customWidth="1"/>
    <col min="258" max="258" width="3" style="373" customWidth="1"/>
    <col min="259" max="259" width="20.28515625" style="373" customWidth="1"/>
    <col min="260" max="260" width="12.5703125" style="373" customWidth="1"/>
    <col min="261" max="261" width="11.7109375" style="373" customWidth="1"/>
    <col min="262" max="262" width="9.140625" style="373"/>
    <col min="263" max="263" width="2.85546875" style="373" customWidth="1"/>
    <col min="264" max="264" width="18.5703125" style="373" customWidth="1"/>
    <col min="265" max="265" width="14.42578125" style="373" customWidth="1"/>
    <col min="266" max="266" width="13.7109375" style="373" customWidth="1"/>
    <col min="267" max="267" width="10.140625" style="373" customWidth="1"/>
    <col min="268" max="268" width="4.42578125" style="373" customWidth="1"/>
    <col min="269" max="269" width="24" style="373" customWidth="1"/>
    <col min="270" max="270" width="13.140625" style="373" customWidth="1"/>
    <col min="271" max="271" width="13" style="373" customWidth="1"/>
    <col min="272" max="272" width="10.42578125" style="373" customWidth="1"/>
    <col min="273" max="508" width="9.140625" style="373"/>
    <col min="509" max="509" width="5" style="373" customWidth="1"/>
    <col min="510" max="510" width="17.7109375" style="373" customWidth="1"/>
    <col min="511" max="511" width="13.85546875" style="373" customWidth="1"/>
    <col min="512" max="512" width="13.140625" style="373" customWidth="1"/>
    <col min="513" max="513" width="12.28515625" style="373" customWidth="1"/>
    <col min="514" max="514" width="3" style="373" customWidth="1"/>
    <col min="515" max="515" width="20.28515625" style="373" customWidth="1"/>
    <col min="516" max="516" width="12.5703125" style="373" customWidth="1"/>
    <col min="517" max="517" width="11.7109375" style="373" customWidth="1"/>
    <col min="518" max="518" width="9.140625" style="373"/>
    <col min="519" max="519" width="2.85546875" style="373" customWidth="1"/>
    <col min="520" max="520" width="18.5703125" style="373" customWidth="1"/>
    <col min="521" max="521" width="14.42578125" style="373" customWidth="1"/>
    <col min="522" max="522" width="13.7109375" style="373" customWidth="1"/>
    <col min="523" max="523" width="10.140625" style="373" customWidth="1"/>
    <col min="524" max="524" width="4.42578125" style="373" customWidth="1"/>
    <col min="525" max="525" width="24" style="373" customWidth="1"/>
    <col min="526" max="526" width="13.140625" style="373" customWidth="1"/>
    <col min="527" max="527" width="13" style="373" customWidth="1"/>
    <col min="528" max="528" width="10.42578125" style="373" customWidth="1"/>
    <col min="529" max="764" width="9.140625" style="373"/>
    <col min="765" max="765" width="5" style="373" customWidth="1"/>
    <col min="766" max="766" width="17.7109375" style="373" customWidth="1"/>
    <col min="767" max="767" width="13.85546875" style="373" customWidth="1"/>
    <col min="768" max="768" width="13.140625" style="373" customWidth="1"/>
    <col min="769" max="769" width="12.28515625" style="373" customWidth="1"/>
    <col min="770" max="770" width="3" style="373" customWidth="1"/>
    <col min="771" max="771" width="20.28515625" style="373" customWidth="1"/>
    <col min="772" max="772" width="12.5703125" style="373" customWidth="1"/>
    <col min="773" max="773" width="11.7109375" style="373" customWidth="1"/>
    <col min="774" max="774" width="9.140625" style="373"/>
    <col min="775" max="775" width="2.85546875" style="373" customWidth="1"/>
    <col min="776" max="776" width="18.5703125" style="373" customWidth="1"/>
    <col min="777" max="777" width="14.42578125" style="373" customWidth="1"/>
    <col min="778" max="778" width="13.7109375" style="373" customWidth="1"/>
    <col min="779" max="779" width="10.140625" style="373" customWidth="1"/>
    <col min="780" max="780" width="4.42578125" style="373" customWidth="1"/>
    <col min="781" max="781" width="24" style="373" customWidth="1"/>
    <col min="782" max="782" width="13.140625" style="373" customWidth="1"/>
    <col min="783" max="783" width="13" style="373" customWidth="1"/>
    <col min="784" max="784" width="10.42578125" style="373" customWidth="1"/>
    <col min="785" max="1020" width="9.140625" style="373"/>
    <col min="1021" max="1021" width="5" style="373" customWidth="1"/>
    <col min="1022" max="1022" width="17.7109375" style="373" customWidth="1"/>
    <col min="1023" max="1023" width="13.85546875" style="373" customWidth="1"/>
    <col min="1024" max="1024" width="13.140625" style="373" customWidth="1"/>
    <col min="1025" max="1025" width="12.28515625" style="373" customWidth="1"/>
    <col min="1026" max="1026" width="3" style="373" customWidth="1"/>
    <col min="1027" max="1027" width="20.28515625" style="373" customWidth="1"/>
    <col min="1028" max="1028" width="12.5703125" style="373" customWidth="1"/>
    <col min="1029" max="1029" width="11.7109375" style="373" customWidth="1"/>
    <col min="1030" max="1030" width="9.140625" style="373"/>
    <col min="1031" max="1031" width="2.85546875" style="373" customWidth="1"/>
    <col min="1032" max="1032" width="18.5703125" style="373" customWidth="1"/>
    <col min="1033" max="1033" width="14.42578125" style="373" customWidth="1"/>
    <col min="1034" max="1034" width="13.7109375" style="373" customWidth="1"/>
    <col min="1035" max="1035" width="10.140625" style="373" customWidth="1"/>
    <col min="1036" max="1036" width="4.42578125" style="373" customWidth="1"/>
    <col min="1037" max="1037" width="24" style="373" customWidth="1"/>
    <col min="1038" max="1038" width="13.140625" style="373" customWidth="1"/>
    <col min="1039" max="1039" width="13" style="373" customWidth="1"/>
    <col min="1040" max="1040" width="10.42578125" style="373" customWidth="1"/>
    <col min="1041" max="1276" width="9.140625" style="373"/>
    <col min="1277" max="1277" width="5" style="373" customWidth="1"/>
    <col min="1278" max="1278" width="17.7109375" style="373" customWidth="1"/>
    <col min="1279" max="1279" width="13.85546875" style="373" customWidth="1"/>
    <col min="1280" max="1280" width="13.140625" style="373" customWidth="1"/>
    <col min="1281" max="1281" width="12.28515625" style="373" customWidth="1"/>
    <col min="1282" max="1282" width="3" style="373" customWidth="1"/>
    <col min="1283" max="1283" width="20.28515625" style="373" customWidth="1"/>
    <col min="1284" max="1284" width="12.5703125" style="373" customWidth="1"/>
    <col min="1285" max="1285" width="11.7109375" style="373" customWidth="1"/>
    <col min="1286" max="1286" width="9.140625" style="373"/>
    <col min="1287" max="1287" width="2.85546875" style="373" customWidth="1"/>
    <col min="1288" max="1288" width="18.5703125" style="373" customWidth="1"/>
    <col min="1289" max="1289" width="14.42578125" style="373" customWidth="1"/>
    <col min="1290" max="1290" width="13.7109375" style="373" customWidth="1"/>
    <col min="1291" max="1291" width="10.140625" style="373" customWidth="1"/>
    <col min="1292" max="1292" width="4.42578125" style="373" customWidth="1"/>
    <col min="1293" max="1293" width="24" style="373" customWidth="1"/>
    <col min="1294" max="1294" width="13.140625" style="373" customWidth="1"/>
    <col min="1295" max="1295" width="13" style="373" customWidth="1"/>
    <col min="1296" max="1296" width="10.42578125" style="373" customWidth="1"/>
    <col min="1297" max="1532" width="9.140625" style="373"/>
    <col min="1533" max="1533" width="5" style="373" customWidth="1"/>
    <col min="1534" max="1534" width="17.7109375" style="373" customWidth="1"/>
    <col min="1535" max="1535" width="13.85546875" style="373" customWidth="1"/>
    <col min="1536" max="1536" width="13.140625" style="373" customWidth="1"/>
    <col min="1537" max="1537" width="12.28515625" style="373" customWidth="1"/>
    <col min="1538" max="1538" width="3" style="373" customWidth="1"/>
    <col min="1539" max="1539" width="20.28515625" style="373" customWidth="1"/>
    <col min="1540" max="1540" width="12.5703125" style="373" customWidth="1"/>
    <col min="1541" max="1541" width="11.7109375" style="373" customWidth="1"/>
    <col min="1542" max="1542" width="9.140625" style="373"/>
    <col min="1543" max="1543" width="2.85546875" style="373" customWidth="1"/>
    <col min="1544" max="1544" width="18.5703125" style="373" customWidth="1"/>
    <col min="1545" max="1545" width="14.42578125" style="373" customWidth="1"/>
    <col min="1546" max="1546" width="13.7109375" style="373" customWidth="1"/>
    <col min="1547" max="1547" width="10.140625" style="373" customWidth="1"/>
    <col min="1548" max="1548" width="4.42578125" style="373" customWidth="1"/>
    <col min="1549" max="1549" width="24" style="373" customWidth="1"/>
    <col min="1550" max="1550" width="13.140625" style="373" customWidth="1"/>
    <col min="1551" max="1551" width="13" style="373" customWidth="1"/>
    <col min="1552" max="1552" width="10.42578125" style="373" customWidth="1"/>
    <col min="1553" max="1788" width="9.140625" style="373"/>
    <col min="1789" max="1789" width="5" style="373" customWidth="1"/>
    <col min="1790" max="1790" width="17.7109375" style="373" customWidth="1"/>
    <col min="1791" max="1791" width="13.85546875" style="373" customWidth="1"/>
    <col min="1792" max="1792" width="13.140625" style="373" customWidth="1"/>
    <col min="1793" max="1793" width="12.28515625" style="373" customWidth="1"/>
    <col min="1794" max="1794" width="3" style="373" customWidth="1"/>
    <col min="1795" max="1795" width="20.28515625" style="373" customWidth="1"/>
    <col min="1796" max="1796" width="12.5703125" style="373" customWidth="1"/>
    <col min="1797" max="1797" width="11.7109375" style="373" customWidth="1"/>
    <col min="1798" max="1798" width="9.140625" style="373"/>
    <col min="1799" max="1799" width="2.85546875" style="373" customWidth="1"/>
    <col min="1800" max="1800" width="18.5703125" style="373" customWidth="1"/>
    <col min="1801" max="1801" width="14.42578125" style="373" customWidth="1"/>
    <col min="1802" max="1802" width="13.7109375" style="373" customWidth="1"/>
    <col min="1803" max="1803" width="10.140625" style="373" customWidth="1"/>
    <col min="1804" max="1804" width="4.42578125" style="373" customWidth="1"/>
    <col min="1805" max="1805" width="24" style="373" customWidth="1"/>
    <col min="1806" max="1806" width="13.140625" style="373" customWidth="1"/>
    <col min="1807" max="1807" width="13" style="373" customWidth="1"/>
    <col min="1808" max="1808" width="10.42578125" style="373" customWidth="1"/>
    <col min="1809" max="2044" width="9.140625" style="373"/>
    <col min="2045" max="2045" width="5" style="373" customWidth="1"/>
    <col min="2046" max="2046" width="17.7109375" style="373" customWidth="1"/>
    <col min="2047" max="2047" width="13.85546875" style="373" customWidth="1"/>
    <col min="2048" max="2048" width="13.140625" style="373" customWidth="1"/>
    <col min="2049" max="2049" width="12.28515625" style="373" customWidth="1"/>
    <col min="2050" max="2050" width="3" style="373" customWidth="1"/>
    <col min="2051" max="2051" width="20.28515625" style="373" customWidth="1"/>
    <col min="2052" max="2052" width="12.5703125" style="373" customWidth="1"/>
    <col min="2053" max="2053" width="11.7109375" style="373" customWidth="1"/>
    <col min="2054" max="2054" width="9.140625" style="373"/>
    <col min="2055" max="2055" width="2.85546875" style="373" customWidth="1"/>
    <col min="2056" max="2056" width="18.5703125" style="373" customWidth="1"/>
    <col min="2057" max="2057" width="14.42578125" style="373" customWidth="1"/>
    <col min="2058" max="2058" width="13.7109375" style="373" customWidth="1"/>
    <col min="2059" max="2059" width="10.140625" style="373" customWidth="1"/>
    <col min="2060" max="2060" width="4.42578125" style="373" customWidth="1"/>
    <col min="2061" max="2061" width="24" style="373" customWidth="1"/>
    <col min="2062" max="2062" width="13.140625" style="373" customWidth="1"/>
    <col min="2063" max="2063" width="13" style="373" customWidth="1"/>
    <col min="2064" max="2064" width="10.42578125" style="373" customWidth="1"/>
    <col min="2065" max="2300" width="9.140625" style="373"/>
    <col min="2301" max="2301" width="5" style="373" customWidth="1"/>
    <col min="2302" max="2302" width="17.7109375" style="373" customWidth="1"/>
    <col min="2303" max="2303" width="13.85546875" style="373" customWidth="1"/>
    <col min="2304" max="2304" width="13.140625" style="373" customWidth="1"/>
    <col min="2305" max="2305" width="12.28515625" style="373" customWidth="1"/>
    <col min="2306" max="2306" width="3" style="373" customWidth="1"/>
    <col min="2307" max="2307" width="20.28515625" style="373" customWidth="1"/>
    <col min="2308" max="2308" width="12.5703125" style="373" customWidth="1"/>
    <col min="2309" max="2309" width="11.7109375" style="373" customWidth="1"/>
    <col min="2310" max="2310" width="9.140625" style="373"/>
    <col min="2311" max="2311" width="2.85546875" style="373" customWidth="1"/>
    <col min="2312" max="2312" width="18.5703125" style="373" customWidth="1"/>
    <col min="2313" max="2313" width="14.42578125" style="373" customWidth="1"/>
    <col min="2314" max="2314" width="13.7109375" style="373" customWidth="1"/>
    <col min="2315" max="2315" width="10.140625" style="373" customWidth="1"/>
    <col min="2316" max="2316" width="4.42578125" style="373" customWidth="1"/>
    <col min="2317" max="2317" width="24" style="373" customWidth="1"/>
    <col min="2318" max="2318" width="13.140625" style="373" customWidth="1"/>
    <col min="2319" max="2319" width="13" style="373" customWidth="1"/>
    <col min="2320" max="2320" width="10.42578125" style="373" customWidth="1"/>
    <col min="2321" max="2556" width="9.140625" style="373"/>
    <col min="2557" max="2557" width="5" style="373" customWidth="1"/>
    <col min="2558" max="2558" width="17.7109375" style="373" customWidth="1"/>
    <col min="2559" max="2559" width="13.85546875" style="373" customWidth="1"/>
    <col min="2560" max="2560" width="13.140625" style="373" customWidth="1"/>
    <col min="2561" max="2561" width="12.28515625" style="373" customWidth="1"/>
    <col min="2562" max="2562" width="3" style="373" customWidth="1"/>
    <col min="2563" max="2563" width="20.28515625" style="373" customWidth="1"/>
    <col min="2564" max="2564" width="12.5703125" style="373" customWidth="1"/>
    <col min="2565" max="2565" width="11.7109375" style="373" customWidth="1"/>
    <col min="2566" max="2566" width="9.140625" style="373"/>
    <col min="2567" max="2567" width="2.85546875" style="373" customWidth="1"/>
    <col min="2568" max="2568" width="18.5703125" style="373" customWidth="1"/>
    <col min="2569" max="2569" width="14.42578125" style="373" customWidth="1"/>
    <col min="2570" max="2570" width="13.7109375" style="373" customWidth="1"/>
    <col min="2571" max="2571" width="10.140625" style="373" customWidth="1"/>
    <col min="2572" max="2572" width="4.42578125" style="373" customWidth="1"/>
    <col min="2573" max="2573" width="24" style="373" customWidth="1"/>
    <col min="2574" max="2574" width="13.140625" style="373" customWidth="1"/>
    <col min="2575" max="2575" width="13" style="373" customWidth="1"/>
    <col min="2576" max="2576" width="10.42578125" style="373" customWidth="1"/>
    <col min="2577" max="2812" width="9.140625" style="373"/>
    <col min="2813" max="2813" width="5" style="373" customWidth="1"/>
    <col min="2814" max="2814" width="17.7109375" style="373" customWidth="1"/>
    <col min="2815" max="2815" width="13.85546875" style="373" customWidth="1"/>
    <col min="2816" max="2816" width="13.140625" style="373" customWidth="1"/>
    <col min="2817" max="2817" width="12.28515625" style="373" customWidth="1"/>
    <col min="2818" max="2818" width="3" style="373" customWidth="1"/>
    <col min="2819" max="2819" width="20.28515625" style="373" customWidth="1"/>
    <col min="2820" max="2820" width="12.5703125" style="373" customWidth="1"/>
    <col min="2821" max="2821" width="11.7109375" style="373" customWidth="1"/>
    <col min="2822" max="2822" width="9.140625" style="373"/>
    <col min="2823" max="2823" width="2.85546875" style="373" customWidth="1"/>
    <col min="2824" max="2824" width="18.5703125" style="373" customWidth="1"/>
    <col min="2825" max="2825" width="14.42578125" style="373" customWidth="1"/>
    <col min="2826" max="2826" width="13.7109375" style="373" customWidth="1"/>
    <col min="2827" max="2827" width="10.140625" style="373" customWidth="1"/>
    <col min="2828" max="2828" width="4.42578125" style="373" customWidth="1"/>
    <col min="2829" max="2829" width="24" style="373" customWidth="1"/>
    <col min="2830" max="2830" width="13.140625" style="373" customWidth="1"/>
    <col min="2831" max="2831" width="13" style="373" customWidth="1"/>
    <col min="2832" max="2832" width="10.42578125" style="373" customWidth="1"/>
    <col min="2833" max="3068" width="9.140625" style="373"/>
    <col min="3069" max="3069" width="5" style="373" customWidth="1"/>
    <col min="3070" max="3070" width="17.7109375" style="373" customWidth="1"/>
    <col min="3071" max="3071" width="13.85546875" style="373" customWidth="1"/>
    <col min="3072" max="3072" width="13.140625" style="373" customWidth="1"/>
    <col min="3073" max="3073" width="12.28515625" style="373" customWidth="1"/>
    <col min="3074" max="3074" width="3" style="373" customWidth="1"/>
    <col min="3075" max="3075" width="20.28515625" style="373" customWidth="1"/>
    <col min="3076" max="3076" width="12.5703125" style="373" customWidth="1"/>
    <col min="3077" max="3077" width="11.7109375" style="373" customWidth="1"/>
    <col min="3078" max="3078" width="9.140625" style="373"/>
    <col min="3079" max="3079" width="2.85546875" style="373" customWidth="1"/>
    <col min="3080" max="3080" width="18.5703125" style="373" customWidth="1"/>
    <col min="3081" max="3081" width="14.42578125" style="373" customWidth="1"/>
    <col min="3082" max="3082" width="13.7109375" style="373" customWidth="1"/>
    <col min="3083" max="3083" width="10.140625" style="373" customWidth="1"/>
    <col min="3084" max="3084" width="4.42578125" style="373" customWidth="1"/>
    <col min="3085" max="3085" width="24" style="373" customWidth="1"/>
    <col min="3086" max="3086" width="13.140625" style="373" customWidth="1"/>
    <col min="3087" max="3087" width="13" style="373" customWidth="1"/>
    <col min="3088" max="3088" width="10.42578125" style="373" customWidth="1"/>
    <col min="3089" max="3324" width="9.140625" style="373"/>
    <col min="3325" max="3325" width="5" style="373" customWidth="1"/>
    <col min="3326" max="3326" width="17.7109375" style="373" customWidth="1"/>
    <col min="3327" max="3327" width="13.85546875" style="373" customWidth="1"/>
    <col min="3328" max="3328" width="13.140625" style="373" customWidth="1"/>
    <col min="3329" max="3329" width="12.28515625" style="373" customWidth="1"/>
    <col min="3330" max="3330" width="3" style="373" customWidth="1"/>
    <col min="3331" max="3331" width="20.28515625" style="373" customWidth="1"/>
    <col min="3332" max="3332" width="12.5703125" style="373" customWidth="1"/>
    <col min="3333" max="3333" width="11.7109375" style="373" customWidth="1"/>
    <col min="3334" max="3334" width="9.140625" style="373"/>
    <col min="3335" max="3335" width="2.85546875" style="373" customWidth="1"/>
    <col min="3336" max="3336" width="18.5703125" style="373" customWidth="1"/>
    <col min="3337" max="3337" width="14.42578125" style="373" customWidth="1"/>
    <col min="3338" max="3338" width="13.7109375" style="373" customWidth="1"/>
    <col min="3339" max="3339" width="10.140625" style="373" customWidth="1"/>
    <col min="3340" max="3340" width="4.42578125" style="373" customWidth="1"/>
    <col min="3341" max="3341" width="24" style="373" customWidth="1"/>
    <col min="3342" max="3342" width="13.140625" style="373" customWidth="1"/>
    <col min="3343" max="3343" width="13" style="373" customWidth="1"/>
    <col min="3344" max="3344" width="10.42578125" style="373" customWidth="1"/>
    <col min="3345" max="3580" width="9.140625" style="373"/>
    <col min="3581" max="3581" width="5" style="373" customWidth="1"/>
    <col min="3582" max="3582" width="17.7109375" style="373" customWidth="1"/>
    <col min="3583" max="3583" width="13.85546875" style="373" customWidth="1"/>
    <col min="3584" max="3584" width="13.140625" style="373" customWidth="1"/>
    <col min="3585" max="3585" width="12.28515625" style="373" customWidth="1"/>
    <col min="3586" max="3586" width="3" style="373" customWidth="1"/>
    <col min="3587" max="3587" width="20.28515625" style="373" customWidth="1"/>
    <col min="3588" max="3588" width="12.5703125" style="373" customWidth="1"/>
    <col min="3589" max="3589" width="11.7109375" style="373" customWidth="1"/>
    <col min="3590" max="3590" width="9.140625" style="373"/>
    <col min="3591" max="3591" width="2.85546875" style="373" customWidth="1"/>
    <col min="3592" max="3592" width="18.5703125" style="373" customWidth="1"/>
    <col min="3593" max="3593" width="14.42578125" style="373" customWidth="1"/>
    <col min="3594" max="3594" width="13.7109375" style="373" customWidth="1"/>
    <col min="3595" max="3595" width="10.140625" style="373" customWidth="1"/>
    <col min="3596" max="3596" width="4.42578125" style="373" customWidth="1"/>
    <col min="3597" max="3597" width="24" style="373" customWidth="1"/>
    <col min="3598" max="3598" width="13.140625" style="373" customWidth="1"/>
    <col min="3599" max="3599" width="13" style="373" customWidth="1"/>
    <col min="3600" max="3600" width="10.42578125" style="373" customWidth="1"/>
    <col min="3601" max="3836" width="9.140625" style="373"/>
    <col min="3837" max="3837" width="5" style="373" customWidth="1"/>
    <col min="3838" max="3838" width="17.7109375" style="373" customWidth="1"/>
    <col min="3839" max="3839" width="13.85546875" style="373" customWidth="1"/>
    <col min="3840" max="3840" width="13.140625" style="373" customWidth="1"/>
    <col min="3841" max="3841" width="12.28515625" style="373" customWidth="1"/>
    <col min="3842" max="3842" width="3" style="373" customWidth="1"/>
    <col min="3843" max="3843" width="20.28515625" style="373" customWidth="1"/>
    <col min="3844" max="3844" width="12.5703125" style="373" customWidth="1"/>
    <col min="3845" max="3845" width="11.7109375" style="373" customWidth="1"/>
    <col min="3846" max="3846" width="9.140625" style="373"/>
    <col min="3847" max="3847" width="2.85546875" style="373" customWidth="1"/>
    <col min="3848" max="3848" width="18.5703125" style="373" customWidth="1"/>
    <col min="3849" max="3849" width="14.42578125" style="373" customWidth="1"/>
    <col min="3850" max="3850" width="13.7109375" style="373" customWidth="1"/>
    <col min="3851" max="3851" width="10.140625" style="373" customWidth="1"/>
    <col min="3852" max="3852" width="4.42578125" style="373" customWidth="1"/>
    <col min="3853" max="3853" width="24" style="373" customWidth="1"/>
    <col min="3854" max="3854" width="13.140625" style="373" customWidth="1"/>
    <col min="3855" max="3855" width="13" style="373" customWidth="1"/>
    <col min="3856" max="3856" width="10.42578125" style="373" customWidth="1"/>
    <col min="3857" max="4092" width="9.140625" style="373"/>
    <col min="4093" max="4093" width="5" style="373" customWidth="1"/>
    <col min="4094" max="4094" width="17.7109375" style="373" customWidth="1"/>
    <col min="4095" max="4095" width="13.85546875" style="373" customWidth="1"/>
    <col min="4096" max="4096" width="13.140625" style="373" customWidth="1"/>
    <col min="4097" max="4097" width="12.28515625" style="373" customWidth="1"/>
    <col min="4098" max="4098" width="3" style="373" customWidth="1"/>
    <col min="4099" max="4099" width="20.28515625" style="373" customWidth="1"/>
    <col min="4100" max="4100" width="12.5703125" style="373" customWidth="1"/>
    <col min="4101" max="4101" width="11.7109375" style="373" customWidth="1"/>
    <col min="4102" max="4102" width="9.140625" style="373"/>
    <col min="4103" max="4103" width="2.85546875" style="373" customWidth="1"/>
    <col min="4104" max="4104" width="18.5703125" style="373" customWidth="1"/>
    <col min="4105" max="4105" width="14.42578125" style="373" customWidth="1"/>
    <col min="4106" max="4106" width="13.7109375" style="373" customWidth="1"/>
    <col min="4107" max="4107" width="10.140625" style="373" customWidth="1"/>
    <col min="4108" max="4108" width="4.42578125" style="373" customWidth="1"/>
    <col min="4109" max="4109" width="24" style="373" customWidth="1"/>
    <col min="4110" max="4110" width="13.140625" style="373" customWidth="1"/>
    <col min="4111" max="4111" width="13" style="373" customWidth="1"/>
    <col min="4112" max="4112" width="10.42578125" style="373" customWidth="1"/>
    <col min="4113" max="4348" width="9.140625" style="373"/>
    <col min="4349" max="4349" width="5" style="373" customWidth="1"/>
    <col min="4350" max="4350" width="17.7109375" style="373" customWidth="1"/>
    <col min="4351" max="4351" width="13.85546875" style="373" customWidth="1"/>
    <col min="4352" max="4352" width="13.140625" style="373" customWidth="1"/>
    <col min="4353" max="4353" width="12.28515625" style="373" customWidth="1"/>
    <col min="4354" max="4354" width="3" style="373" customWidth="1"/>
    <col min="4355" max="4355" width="20.28515625" style="373" customWidth="1"/>
    <col min="4356" max="4356" width="12.5703125" style="373" customWidth="1"/>
    <col min="4357" max="4357" width="11.7109375" style="373" customWidth="1"/>
    <col min="4358" max="4358" width="9.140625" style="373"/>
    <col min="4359" max="4359" width="2.85546875" style="373" customWidth="1"/>
    <col min="4360" max="4360" width="18.5703125" style="373" customWidth="1"/>
    <col min="4361" max="4361" width="14.42578125" style="373" customWidth="1"/>
    <col min="4362" max="4362" width="13.7109375" style="373" customWidth="1"/>
    <col min="4363" max="4363" width="10.140625" style="373" customWidth="1"/>
    <col min="4364" max="4364" width="4.42578125" style="373" customWidth="1"/>
    <col min="4365" max="4365" width="24" style="373" customWidth="1"/>
    <col min="4366" max="4366" width="13.140625" style="373" customWidth="1"/>
    <col min="4367" max="4367" width="13" style="373" customWidth="1"/>
    <col min="4368" max="4368" width="10.42578125" style="373" customWidth="1"/>
    <col min="4369" max="4604" width="9.140625" style="373"/>
    <col min="4605" max="4605" width="5" style="373" customWidth="1"/>
    <col min="4606" max="4606" width="17.7109375" style="373" customWidth="1"/>
    <col min="4607" max="4607" width="13.85546875" style="373" customWidth="1"/>
    <col min="4608" max="4608" width="13.140625" style="373" customWidth="1"/>
    <col min="4609" max="4609" width="12.28515625" style="373" customWidth="1"/>
    <col min="4610" max="4610" width="3" style="373" customWidth="1"/>
    <col min="4611" max="4611" width="20.28515625" style="373" customWidth="1"/>
    <col min="4612" max="4612" width="12.5703125" style="373" customWidth="1"/>
    <col min="4613" max="4613" width="11.7109375" style="373" customWidth="1"/>
    <col min="4614" max="4614" width="9.140625" style="373"/>
    <col min="4615" max="4615" width="2.85546875" style="373" customWidth="1"/>
    <col min="4616" max="4616" width="18.5703125" style="373" customWidth="1"/>
    <col min="4617" max="4617" width="14.42578125" style="373" customWidth="1"/>
    <col min="4618" max="4618" width="13.7109375" style="373" customWidth="1"/>
    <col min="4619" max="4619" width="10.140625" style="373" customWidth="1"/>
    <col min="4620" max="4620" width="4.42578125" style="373" customWidth="1"/>
    <col min="4621" max="4621" width="24" style="373" customWidth="1"/>
    <col min="4622" max="4622" width="13.140625" style="373" customWidth="1"/>
    <col min="4623" max="4623" width="13" style="373" customWidth="1"/>
    <col min="4624" max="4624" width="10.42578125" style="373" customWidth="1"/>
    <col min="4625" max="4860" width="9.140625" style="373"/>
    <col min="4861" max="4861" width="5" style="373" customWidth="1"/>
    <col min="4862" max="4862" width="17.7109375" style="373" customWidth="1"/>
    <col min="4863" max="4863" width="13.85546875" style="373" customWidth="1"/>
    <col min="4864" max="4864" width="13.140625" style="373" customWidth="1"/>
    <col min="4865" max="4865" width="12.28515625" style="373" customWidth="1"/>
    <col min="4866" max="4866" width="3" style="373" customWidth="1"/>
    <col min="4867" max="4867" width="20.28515625" style="373" customWidth="1"/>
    <col min="4868" max="4868" width="12.5703125" style="373" customWidth="1"/>
    <col min="4869" max="4869" width="11.7109375" style="373" customWidth="1"/>
    <col min="4870" max="4870" width="9.140625" style="373"/>
    <col min="4871" max="4871" width="2.85546875" style="373" customWidth="1"/>
    <col min="4872" max="4872" width="18.5703125" style="373" customWidth="1"/>
    <col min="4873" max="4873" width="14.42578125" style="373" customWidth="1"/>
    <col min="4874" max="4874" width="13.7109375" style="373" customWidth="1"/>
    <col min="4875" max="4875" width="10.140625" style="373" customWidth="1"/>
    <col min="4876" max="4876" width="4.42578125" style="373" customWidth="1"/>
    <col min="4877" max="4877" width="24" style="373" customWidth="1"/>
    <col min="4878" max="4878" width="13.140625" style="373" customWidth="1"/>
    <col min="4879" max="4879" width="13" style="373" customWidth="1"/>
    <col min="4880" max="4880" width="10.42578125" style="373" customWidth="1"/>
    <col min="4881" max="5116" width="9.140625" style="373"/>
    <col min="5117" max="5117" width="5" style="373" customWidth="1"/>
    <col min="5118" max="5118" width="17.7109375" style="373" customWidth="1"/>
    <col min="5119" max="5119" width="13.85546875" style="373" customWidth="1"/>
    <col min="5120" max="5120" width="13.140625" style="373" customWidth="1"/>
    <col min="5121" max="5121" width="12.28515625" style="373" customWidth="1"/>
    <col min="5122" max="5122" width="3" style="373" customWidth="1"/>
    <col min="5123" max="5123" width="20.28515625" style="373" customWidth="1"/>
    <col min="5124" max="5124" width="12.5703125" style="373" customWidth="1"/>
    <col min="5125" max="5125" width="11.7109375" style="373" customWidth="1"/>
    <col min="5126" max="5126" width="9.140625" style="373"/>
    <col min="5127" max="5127" width="2.85546875" style="373" customWidth="1"/>
    <col min="5128" max="5128" width="18.5703125" style="373" customWidth="1"/>
    <col min="5129" max="5129" width="14.42578125" style="373" customWidth="1"/>
    <col min="5130" max="5130" width="13.7109375" style="373" customWidth="1"/>
    <col min="5131" max="5131" width="10.140625" style="373" customWidth="1"/>
    <col min="5132" max="5132" width="4.42578125" style="373" customWidth="1"/>
    <col min="5133" max="5133" width="24" style="373" customWidth="1"/>
    <col min="5134" max="5134" width="13.140625" style="373" customWidth="1"/>
    <col min="5135" max="5135" width="13" style="373" customWidth="1"/>
    <col min="5136" max="5136" width="10.42578125" style="373" customWidth="1"/>
    <col min="5137" max="5372" width="9.140625" style="373"/>
    <col min="5373" max="5373" width="5" style="373" customWidth="1"/>
    <col min="5374" max="5374" width="17.7109375" style="373" customWidth="1"/>
    <col min="5375" max="5375" width="13.85546875" style="373" customWidth="1"/>
    <col min="5376" max="5376" width="13.140625" style="373" customWidth="1"/>
    <col min="5377" max="5377" width="12.28515625" style="373" customWidth="1"/>
    <col min="5378" max="5378" width="3" style="373" customWidth="1"/>
    <col min="5379" max="5379" width="20.28515625" style="373" customWidth="1"/>
    <col min="5380" max="5380" width="12.5703125" style="373" customWidth="1"/>
    <col min="5381" max="5381" width="11.7109375" style="373" customWidth="1"/>
    <col min="5382" max="5382" width="9.140625" style="373"/>
    <col min="5383" max="5383" width="2.85546875" style="373" customWidth="1"/>
    <col min="5384" max="5384" width="18.5703125" style="373" customWidth="1"/>
    <col min="5385" max="5385" width="14.42578125" style="373" customWidth="1"/>
    <col min="5386" max="5386" width="13.7109375" style="373" customWidth="1"/>
    <col min="5387" max="5387" width="10.140625" style="373" customWidth="1"/>
    <col min="5388" max="5388" width="4.42578125" style="373" customWidth="1"/>
    <col min="5389" max="5389" width="24" style="373" customWidth="1"/>
    <col min="5390" max="5390" width="13.140625" style="373" customWidth="1"/>
    <col min="5391" max="5391" width="13" style="373" customWidth="1"/>
    <col min="5392" max="5392" width="10.42578125" style="373" customWidth="1"/>
    <col min="5393" max="5628" width="9.140625" style="373"/>
    <col min="5629" max="5629" width="5" style="373" customWidth="1"/>
    <col min="5630" max="5630" width="17.7109375" style="373" customWidth="1"/>
    <col min="5631" max="5631" width="13.85546875" style="373" customWidth="1"/>
    <col min="5632" max="5632" width="13.140625" style="373" customWidth="1"/>
    <col min="5633" max="5633" width="12.28515625" style="373" customWidth="1"/>
    <col min="5634" max="5634" width="3" style="373" customWidth="1"/>
    <col min="5635" max="5635" width="20.28515625" style="373" customWidth="1"/>
    <col min="5636" max="5636" width="12.5703125" style="373" customWidth="1"/>
    <col min="5637" max="5637" width="11.7109375" style="373" customWidth="1"/>
    <col min="5638" max="5638" width="9.140625" style="373"/>
    <col min="5639" max="5639" width="2.85546875" style="373" customWidth="1"/>
    <col min="5640" max="5640" width="18.5703125" style="373" customWidth="1"/>
    <col min="5641" max="5641" width="14.42578125" style="373" customWidth="1"/>
    <col min="5642" max="5642" width="13.7109375" style="373" customWidth="1"/>
    <col min="5643" max="5643" width="10.140625" style="373" customWidth="1"/>
    <col min="5644" max="5644" width="4.42578125" style="373" customWidth="1"/>
    <col min="5645" max="5645" width="24" style="373" customWidth="1"/>
    <col min="5646" max="5646" width="13.140625" style="373" customWidth="1"/>
    <col min="5647" max="5647" width="13" style="373" customWidth="1"/>
    <col min="5648" max="5648" width="10.42578125" style="373" customWidth="1"/>
    <col min="5649" max="5884" width="9.140625" style="373"/>
    <col min="5885" max="5885" width="5" style="373" customWidth="1"/>
    <col min="5886" max="5886" width="17.7109375" style="373" customWidth="1"/>
    <col min="5887" max="5887" width="13.85546875" style="373" customWidth="1"/>
    <col min="5888" max="5888" width="13.140625" style="373" customWidth="1"/>
    <col min="5889" max="5889" width="12.28515625" style="373" customWidth="1"/>
    <col min="5890" max="5890" width="3" style="373" customWidth="1"/>
    <col min="5891" max="5891" width="20.28515625" style="373" customWidth="1"/>
    <col min="5892" max="5892" width="12.5703125" style="373" customWidth="1"/>
    <col min="5893" max="5893" width="11.7109375" style="373" customWidth="1"/>
    <col min="5894" max="5894" width="9.140625" style="373"/>
    <col min="5895" max="5895" width="2.85546875" style="373" customWidth="1"/>
    <col min="5896" max="5896" width="18.5703125" style="373" customWidth="1"/>
    <col min="5897" max="5897" width="14.42578125" style="373" customWidth="1"/>
    <col min="5898" max="5898" width="13.7109375" style="373" customWidth="1"/>
    <col min="5899" max="5899" width="10.140625" style="373" customWidth="1"/>
    <col min="5900" max="5900" width="4.42578125" style="373" customWidth="1"/>
    <col min="5901" max="5901" width="24" style="373" customWidth="1"/>
    <col min="5902" max="5902" width="13.140625" style="373" customWidth="1"/>
    <col min="5903" max="5903" width="13" style="373" customWidth="1"/>
    <col min="5904" max="5904" width="10.42578125" style="373" customWidth="1"/>
    <col min="5905" max="6140" width="9.140625" style="373"/>
    <col min="6141" max="6141" width="5" style="373" customWidth="1"/>
    <col min="6142" max="6142" width="17.7109375" style="373" customWidth="1"/>
    <col min="6143" max="6143" width="13.85546875" style="373" customWidth="1"/>
    <col min="6144" max="6144" width="13.140625" style="373" customWidth="1"/>
    <col min="6145" max="6145" width="12.28515625" style="373" customWidth="1"/>
    <col min="6146" max="6146" width="3" style="373" customWidth="1"/>
    <col min="6147" max="6147" width="20.28515625" style="373" customWidth="1"/>
    <col min="6148" max="6148" width="12.5703125" style="373" customWidth="1"/>
    <col min="6149" max="6149" width="11.7109375" style="373" customWidth="1"/>
    <col min="6150" max="6150" width="9.140625" style="373"/>
    <col min="6151" max="6151" width="2.85546875" style="373" customWidth="1"/>
    <col min="6152" max="6152" width="18.5703125" style="373" customWidth="1"/>
    <col min="6153" max="6153" width="14.42578125" style="373" customWidth="1"/>
    <col min="6154" max="6154" width="13.7109375" style="373" customWidth="1"/>
    <col min="6155" max="6155" width="10.140625" style="373" customWidth="1"/>
    <col min="6156" max="6156" width="4.42578125" style="373" customWidth="1"/>
    <col min="6157" max="6157" width="24" style="373" customWidth="1"/>
    <col min="6158" max="6158" width="13.140625" style="373" customWidth="1"/>
    <col min="6159" max="6159" width="13" style="373" customWidth="1"/>
    <col min="6160" max="6160" width="10.42578125" style="373" customWidth="1"/>
    <col min="6161" max="6396" width="9.140625" style="373"/>
    <col min="6397" max="6397" width="5" style="373" customWidth="1"/>
    <col min="6398" max="6398" width="17.7109375" style="373" customWidth="1"/>
    <col min="6399" max="6399" width="13.85546875" style="373" customWidth="1"/>
    <col min="6400" max="6400" width="13.140625" style="373" customWidth="1"/>
    <col min="6401" max="6401" width="12.28515625" style="373" customWidth="1"/>
    <col min="6402" max="6402" width="3" style="373" customWidth="1"/>
    <col min="6403" max="6403" width="20.28515625" style="373" customWidth="1"/>
    <col min="6404" max="6404" width="12.5703125" style="373" customWidth="1"/>
    <col min="6405" max="6405" width="11.7109375" style="373" customWidth="1"/>
    <col min="6406" max="6406" width="9.140625" style="373"/>
    <col min="6407" max="6407" width="2.85546875" style="373" customWidth="1"/>
    <col min="6408" max="6408" width="18.5703125" style="373" customWidth="1"/>
    <col min="6409" max="6409" width="14.42578125" style="373" customWidth="1"/>
    <col min="6410" max="6410" width="13.7109375" style="373" customWidth="1"/>
    <col min="6411" max="6411" width="10.140625" style="373" customWidth="1"/>
    <col min="6412" max="6412" width="4.42578125" style="373" customWidth="1"/>
    <col min="6413" max="6413" width="24" style="373" customWidth="1"/>
    <col min="6414" max="6414" width="13.140625" style="373" customWidth="1"/>
    <col min="6415" max="6415" width="13" style="373" customWidth="1"/>
    <col min="6416" max="6416" width="10.42578125" style="373" customWidth="1"/>
    <col min="6417" max="6652" width="9.140625" style="373"/>
    <col min="6653" max="6653" width="5" style="373" customWidth="1"/>
    <col min="6654" max="6654" width="17.7109375" style="373" customWidth="1"/>
    <col min="6655" max="6655" width="13.85546875" style="373" customWidth="1"/>
    <col min="6656" max="6656" width="13.140625" style="373" customWidth="1"/>
    <col min="6657" max="6657" width="12.28515625" style="373" customWidth="1"/>
    <col min="6658" max="6658" width="3" style="373" customWidth="1"/>
    <col min="6659" max="6659" width="20.28515625" style="373" customWidth="1"/>
    <col min="6660" max="6660" width="12.5703125" style="373" customWidth="1"/>
    <col min="6661" max="6661" width="11.7109375" style="373" customWidth="1"/>
    <col min="6662" max="6662" width="9.140625" style="373"/>
    <col min="6663" max="6663" width="2.85546875" style="373" customWidth="1"/>
    <col min="6664" max="6664" width="18.5703125" style="373" customWidth="1"/>
    <col min="6665" max="6665" width="14.42578125" style="373" customWidth="1"/>
    <col min="6666" max="6666" width="13.7109375" style="373" customWidth="1"/>
    <col min="6667" max="6667" width="10.140625" style="373" customWidth="1"/>
    <col min="6668" max="6668" width="4.42578125" style="373" customWidth="1"/>
    <col min="6669" max="6669" width="24" style="373" customWidth="1"/>
    <col min="6670" max="6670" width="13.140625" style="373" customWidth="1"/>
    <col min="6671" max="6671" width="13" style="373" customWidth="1"/>
    <col min="6672" max="6672" width="10.42578125" style="373" customWidth="1"/>
    <col min="6673" max="6908" width="9.140625" style="373"/>
    <col min="6909" max="6909" width="5" style="373" customWidth="1"/>
    <col min="6910" max="6910" width="17.7109375" style="373" customWidth="1"/>
    <col min="6911" max="6911" width="13.85546875" style="373" customWidth="1"/>
    <col min="6912" max="6912" width="13.140625" style="373" customWidth="1"/>
    <col min="6913" max="6913" width="12.28515625" style="373" customWidth="1"/>
    <col min="6914" max="6914" width="3" style="373" customWidth="1"/>
    <col min="6915" max="6915" width="20.28515625" style="373" customWidth="1"/>
    <col min="6916" max="6916" width="12.5703125" style="373" customWidth="1"/>
    <col min="6917" max="6917" width="11.7109375" style="373" customWidth="1"/>
    <col min="6918" max="6918" width="9.140625" style="373"/>
    <col min="6919" max="6919" width="2.85546875" style="373" customWidth="1"/>
    <col min="6920" max="6920" width="18.5703125" style="373" customWidth="1"/>
    <col min="6921" max="6921" width="14.42578125" style="373" customWidth="1"/>
    <col min="6922" max="6922" width="13.7109375" style="373" customWidth="1"/>
    <col min="6923" max="6923" width="10.140625" style="373" customWidth="1"/>
    <col min="6924" max="6924" width="4.42578125" style="373" customWidth="1"/>
    <col min="6925" max="6925" width="24" style="373" customWidth="1"/>
    <col min="6926" max="6926" width="13.140625" style="373" customWidth="1"/>
    <col min="6927" max="6927" width="13" style="373" customWidth="1"/>
    <col min="6928" max="6928" width="10.42578125" style="373" customWidth="1"/>
    <col min="6929" max="7164" width="9.140625" style="373"/>
    <col min="7165" max="7165" width="5" style="373" customWidth="1"/>
    <col min="7166" max="7166" width="17.7109375" style="373" customWidth="1"/>
    <col min="7167" max="7167" width="13.85546875" style="373" customWidth="1"/>
    <col min="7168" max="7168" width="13.140625" style="373" customWidth="1"/>
    <col min="7169" max="7169" width="12.28515625" style="373" customWidth="1"/>
    <col min="7170" max="7170" width="3" style="373" customWidth="1"/>
    <col min="7171" max="7171" width="20.28515625" style="373" customWidth="1"/>
    <col min="7172" max="7172" width="12.5703125" style="373" customWidth="1"/>
    <col min="7173" max="7173" width="11.7109375" style="373" customWidth="1"/>
    <col min="7174" max="7174" width="9.140625" style="373"/>
    <col min="7175" max="7175" width="2.85546875" style="373" customWidth="1"/>
    <col min="7176" max="7176" width="18.5703125" style="373" customWidth="1"/>
    <col min="7177" max="7177" width="14.42578125" style="373" customWidth="1"/>
    <col min="7178" max="7178" width="13.7109375" style="373" customWidth="1"/>
    <col min="7179" max="7179" width="10.140625" style="373" customWidth="1"/>
    <col min="7180" max="7180" width="4.42578125" style="373" customWidth="1"/>
    <col min="7181" max="7181" width="24" style="373" customWidth="1"/>
    <col min="7182" max="7182" width="13.140625" style="373" customWidth="1"/>
    <col min="7183" max="7183" width="13" style="373" customWidth="1"/>
    <col min="7184" max="7184" width="10.42578125" style="373" customWidth="1"/>
    <col min="7185" max="7420" width="9.140625" style="373"/>
    <col min="7421" max="7421" width="5" style="373" customWidth="1"/>
    <col min="7422" max="7422" width="17.7109375" style="373" customWidth="1"/>
    <col min="7423" max="7423" width="13.85546875" style="373" customWidth="1"/>
    <col min="7424" max="7424" width="13.140625" style="373" customWidth="1"/>
    <col min="7425" max="7425" width="12.28515625" style="373" customWidth="1"/>
    <col min="7426" max="7426" width="3" style="373" customWidth="1"/>
    <col min="7427" max="7427" width="20.28515625" style="373" customWidth="1"/>
    <col min="7428" max="7428" width="12.5703125" style="373" customWidth="1"/>
    <col min="7429" max="7429" width="11.7109375" style="373" customWidth="1"/>
    <col min="7430" max="7430" width="9.140625" style="373"/>
    <col min="7431" max="7431" width="2.85546875" style="373" customWidth="1"/>
    <col min="7432" max="7432" width="18.5703125" style="373" customWidth="1"/>
    <col min="7433" max="7433" width="14.42578125" style="373" customWidth="1"/>
    <col min="7434" max="7434" width="13.7109375" style="373" customWidth="1"/>
    <col min="7435" max="7435" width="10.140625" style="373" customWidth="1"/>
    <col min="7436" max="7436" width="4.42578125" style="373" customWidth="1"/>
    <col min="7437" max="7437" width="24" style="373" customWidth="1"/>
    <col min="7438" max="7438" width="13.140625" style="373" customWidth="1"/>
    <col min="7439" max="7439" width="13" style="373" customWidth="1"/>
    <col min="7440" max="7440" width="10.42578125" style="373" customWidth="1"/>
    <col min="7441" max="7676" width="9.140625" style="373"/>
    <col min="7677" max="7677" width="5" style="373" customWidth="1"/>
    <col min="7678" max="7678" width="17.7109375" style="373" customWidth="1"/>
    <col min="7679" max="7679" width="13.85546875" style="373" customWidth="1"/>
    <col min="7680" max="7680" width="13.140625" style="373" customWidth="1"/>
    <col min="7681" max="7681" width="12.28515625" style="373" customWidth="1"/>
    <col min="7682" max="7682" width="3" style="373" customWidth="1"/>
    <col min="7683" max="7683" width="20.28515625" style="373" customWidth="1"/>
    <col min="7684" max="7684" width="12.5703125" style="373" customWidth="1"/>
    <col min="7685" max="7685" width="11.7109375" style="373" customWidth="1"/>
    <col min="7686" max="7686" width="9.140625" style="373"/>
    <col min="7687" max="7687" width="2.85546875" style="373" customWidth="1"/>
    <col min="7688" max="7688" width="18.5703125" style="373" customWidth="1"/>
    <col min="7689" max="7689" width="14.42578125" style="373" customWidth="1"/>
    <col min="7690" max="7690" width="13.7109375" style="373" customWidth="1"/>
    <col min="7691" max="7691" width="10.140625" style="373" customWidth="1"/>
    <col min="7692" max="7692" width="4.42578125" style="373" customWidth="1"/>
    <col min="7693" max="7693" width="24" style="373" customWidth="1"/>
    <col min="7694" max="7694" width="13.140625" style="373" customWidth="1"/>
    <col min="7695" max="7695" width="13" style="373" customWidth="1"/>
    <col min="7696" max="7696" width="10.42578125" style="373" customWidth="1"/>
    <col min="7697" max="7932" width="9.140625" style="373"/>
    <col min="7933" max="7933" width="5" style="373" customWidth="1"/>
    <col min="7934" max="7934" width="17.7109375" style="373" customWidth="1"/>
    <col min="7935" max="7935" width="13.85546875" style="373" customWidth="1"/>
    <col min="7936" max="7936" width="13.140625" style="373" customWidth="1"/>
    <col min="7937" max="7937" width="12.28515625" style="373" customWidth="1"/>
    <col min="7938" max="7938" width="3" style="373" customWidth="1"/>
    <col min="7939" max="7939" width="20.28515625" style="373" customWidth="1"/>
    <col min="7940" max="7940" width="12.5703125" style="373" customWidth="1"/>
    <col min="7941" max="7941" width="11.7109375" style="373" customWidth="1"/>
    <col min="7942" max="7942" width="9.140625" style="373"/>
    <col min="7943" max="7943" width="2.85546875" style="373" customWidth="1"/>
    <col min="7944" max="7944" width="18.5703125" style="373" customWidth="1"/>
    <col min="7945" max="7945" width="14.42578125" style="373" customWidth="1"/>
    <col min="7946" max="7946" width="13.7109375" style="373" customWidth="1"/>
    <col min="7947" max="7947" width="10.140625" style="373" customWidth="1"/>
    <col min="7948" max="7948" width="4.42578125" style="373" customWidth="1"/>
    <col min="7949" max="7949" width="24" style="373" customWidth="1"/>
    <col min="7950" max="7950" width="13.140625" style="373" customWidth="1"/>
    <col min="7951" max="7951" width="13" style="373" customWidth="1"/>
    <col min="7952" max="7952" width="10.42578125" style="373" customWidth="1"/>
    <col min="7953" max="8188" width="9.140625" style="373"/>
    <col min="8189" max="8189" width="5" style="373" customWidth="1"/>
    <col min="8190" max="8190" width="17.7109375" style="373" customWidth="1"/>
    <col min="8191" max="8191" width="13.85546875" style="373" customWidth="1"/>
    <col min="8192" max="8192" width="13.140625" style="373" customWidth="1"/>
    <col min="8193" max="8193" width="12.28515625" style="373" customWidth="1"/>
    <col min="8194" max="8194" width="3" style="373" customWidth="1"/>
    <col min="8195" max="8195" width="20.28515625" style="373" customWidth="1"/>
    <col min="8196" max="8196" width="12.5703125" style="373" customWidth="1"/>
    <col min="8197" max="8197" width="11.7109375" style="373" customWidth="1"/>
    <col min="8198" max="8198" width="9.140625" style="373"/>
    <col min="8199" max="8199" width="2.85546875" style="373" customWidth="1"/>
    <col min="8200" max="8200" width="18.5703125" style="373" customWidth="1"/>
    <col min="8201" max="8201" width="14.42578125" style="373" customWidth="1"/>
    <col min="8202" max="8202" width="13.7109375" style="373" customWidth="1"/>
    <col min="8203" max="8203" width="10.140625" style="373" customWidth="1"/>
    <col min="8204" max="8204" width="4.42578125" style="373" customWidth="1"/>
    <col min="8205" max="8205" width="24" style="373" customWidth="1"/>
    <col min="8206" max="8206" width="13.140625" style="373" customWidth="1"/>
    <col min="8207" max="8207" width="13" style="373" customWidth="1"/>
    <col min="8208" max="8208" width="10.42578125" style="373" customWidth="1"/>
    <col min="8209" max="8444" width="9.140625" style="373"/>
    <col min="8445" max="8445" width="5" style="373" customWidth="1"/>
    <col min="8446" max="8446" width="17.7109375" style="373" customWidth="1"/>
    <col min="8447" max="8447" width="13.85546875" style="373" customWidth="1"/>
    <col min="8448" max="8448" width="13.140625" style="373" customWidth="1"/>
    <col min="8449" max="8449" width="12.28515625" style="373" customWidth="1"/>
    <col min="8450" max="8450" width="3" style="373" customWidth="1"/>
    <col min="8451" max="8451" width="20.28515625" style="373" customWidth="1"/>
    <col min="8452" max="8452" width="12.5703125" style="373" customWidth="1"/>
    <col min="8453" max="8453" width="11.7109375" style="373" customWidth="1"/>
    <col min="8454" max="8454" width="9.140625" style="373"/>
    <col min="8455" max="8455" width="2.85546875" style="373" customWidth="1"/>
    <col min="8456" max="8456" width="18.5703125" style="373" customWidth="1"/>
    <col min="8457" max="8457" width="14.42578125" style="373" customWidth="1"/>
    <col min="8458" max="8458" width="13.7109375" style="373" customWidth="1"/>
    <col min="8459" max="8459" width="10.140625" style="373" customWidth="1"/>
    <col min="8460" max="8460" width="4.42578125" style="373" customWidth="1"/>
    <col min="8461" max="8461" width="24" style="373" customWidth="1"/>
    <col min="8462" max="8462" width="13.140625" style="373" customWidth="1"/>
    <col min="8463" max="8463" width="13" style="373" customWidth="1"/>
    <col min="8464" max="8464" width="10.42578125" style="373" customWidth="1"/>
    <col min="8465" max="8700" width="9.140625" style="373"/>
    <col min="8701" max="8701" width="5" style="373" customWidth="1"/>
    <col min="8702" max="8702" width="17.7109375" style="373" customWidth="1"/>
    <col min="8703" max="8703" width="13.85546875" style="373" customWidth="1"/>
    <col min="8704" max="8704" width="13.140625" style="373" customWidth="1"/>
    <col min="8705" max="8705" width="12.28515625" style="373" customWidth="1"/>
    <col min="8706" max="8706" width="3" style="373" customWidth="1"/>
    <col min="8707" max="8707" width="20.28515625" style="373" customWidth="1"/>
    <col min="8708" max="8708" width="12.5703125" style="373" customWidth="1"/>
    <col min="8709" max="8709" width="11.7109375" style="373" customWidth="1"/>
    <col min="8710" max="8710" width="9.140625" style="373"/>
    <col min="8711" max="8711" width="2.85546875" style="373" customWidth="1"/>
    <col min="8712" max="8712" width="18.5703125" style="373" customWidth="1"/>
    <col min="8713" max="8713" width="14.42578125" style="373" customWidth="1"/>
    <col min="8714" max="8714" width="13.7109375" style="373" customWidth="1"/>
    <col min="8715" max="8715" width="10.140625" style="373" customWidth="1"/>
    <col min="8716" max="8716" width="4.42578125" style="373" customWidth="1"/>
    <col min="8717" max="8717" width="24" style="373" customWidth="1"/>
    <col min="8718" max="8718" width="13.140625" style="373" customWidth="1"/>
    <col min="8719" max="8719" width="13" style="373" customWidth="1"/>
    <col min="8720" max="8720" width="10.42578125" style="373" customWidth="1"/>
    <col min="8721" max="8956" width="9.140625" style="373"/>
    <col min="8957" max="8957" width="5" style="373" customWidth="1"/>
    <col min="8958" max="8958" width="17.7109375" style="373" customWidth="1"/>
    <col min="8959" max="8959" width="13.85546875" style="373" customWidth="1"/>
    <col min="8960" max="8960" width="13.140625" style="373" customWidth="1"/>
    <col min="8961" max="8961" width="12.28515625" style="373" customWidth="1"/>
    <col min="8962" max="8962" width="3" style="373" customWidth="1"/>
    <col min="8963" max="8963" width="20.28515625" style="373" customWidth="1"/>
    <col min="8964" max="8964" width="12.5703125" style="373" customWidth="1"/>
    <col min="8965" max="8965" width="11.7109375" style="373" customWidth="1"/>
    <col min="8966" max="8966" width="9.140625" style="373"/>
    <col min="8967" max="8967" width="2.85546875" style="373" customWidth="1"/>
    <col min="8968" max="8968" width="18.5703125" style="373" customWidth="1"/>
    <col min="8969" max="8969" width="14.42578125" style="373" customWidth="1"/>
    <col min="8970" max="8970" width="13.7109375" style="373" customWidth="1"/>
    <col min="8971" max="8971" width="10.140625" style="373" customWidth="1"/>
    <col min="8972" max="8972" width="4.42578125" style="373" customWidth="1"/>
    <col min="8973" max="8973" width="24" style="373" customWidth="1"/>
    <col min="8974" max="8974" width="13.140625" style="373" customWidth="1"/>
    <col min="8975" max="8975" width="13" style="373" customWidth="1"/>
    <col min="8976" max="8976" width="10.42578125" style="373" customWidth="1"/>
    <col min="8977" max="9212" width="9.140625" style="373"/>
    <col min="9213" max="9213" width="5" style="373" customWidth="1"/>
    <col min="9214" max="9214" width="17.7109375" style="373" customWidth="1"/>
    <col min="9215" max="9215" width="13.85546875" style="373" customWidth="1"/>
    <col min="9216" max="9216" width="13.140625" style="373" customWidth="1"/>
    <col min="9217" max="9217" width="12.28515625" style="373" customWidth="1"/>
    <col min="9218" max="9218" width="3" style="373" customWidth="1"/>
    <col min="9219" max="9219" width="20.28515625" style="373" customWidth="1"/>
    <col min="9220" max="9220" width="12.5703125" style="373" customWidth="1"/>
    <col min="9221" max="9221" width="11.7109375" style="373" customWidth="1"/>
    <col min="9222" max="9222" width="9.140625" style="373"/>
    <col min="9223" max="9223" width="2.85546875" style="373" customWidth="1"/>
    <col min="9224" max="9224" width="18.5703125" style="373" customWidth="1"/>
    <col min="9225" max="9225" width="14.42578125" style="373" customWidth="1"/>
    <col min="9226" max="9226" width="13.7109375" style="373" customWidth="1"/>
    <col min="9227" max="9227" width="10.140625" style="373" customWidth="1"/>
    <col min="9228" max="9228" width="4.42578125" style="373" customWidth="1"/>
    <col min="9229" max="9229" width="24" style="373" customWidth="1"/>
    <col min="9230" max="9230" width="13.140625" style="373" customWidth="1"/>
    <col min="9231" max="9231" width="13" style="373" customWidth="1"/>
    <col min="9232" max="9232" width="10.42578125" style="373" customWidth="1"/>
    <col min="9233" max="9468" width="9.140625" style="373"/>
    <col min="9469" max="9469" width="5" style="373" customWidth="1"/>
    <col min="9470" max="9470" width="17.7109375" style="373" customWidth="1"/>
    <col min="9471" max="9471" width="13.85546875" style="373" customWidth="1"/>
    <col min="9472" max="9472" width="13.140625" style="373" customWidth="1"/>
    <col min="9473" max="9473" width="12.28515625" style="373" customWidth="1"/>
    <col min="9474" max="9474" width="3" style="373" customWidth="1"/>
    <col min="9475" max="9475" width="20.28515625" style="373" customWidth="1"/>
    <col min="9476" max="9476" width="12.5703125" style="373" customWidth="1"/>
    <col min="9477" max="9477" width="11.7109375" style="373" customWidth="1"/>
    <col min="9478" max="9478" width="9.140625" style="373"/>
    <col min="9479" max="9479" width="2.85546875" style="373" customWidth="1"/>
    <col min="9480" max="9480" width="18.5703125" style="373" customWidth="1"/>
    <col min="9481" max="9481" width="14.42578125" style="373" customWidth="1"/>
    <col min="9482" max="9482" width="13.7109375" style="373" customWidth="1"/>
    <col min="9483" max="9483" width="10.140625" style="373" customWidth="1"/>
    <col min="9484" max="9484" width="4.42578125" style="373" customWidth="1"/>
    <col min="9485" max="9485" width="24" style="373" customWidth="1"/>
    <col min="9486" max="9486" width="13.140625" style="373" customWidth="1"/>
    <col min="9487" max="9487" width="13" style="373" customWidth="1"/>
    <col min="9488" max="9488" width="10.42578125" style="373" customWidth="1"/>
    <col min="9489" max="9724" width="9.140625" style="373"/>
    <col min="9725" max="9725" width="5" style="373" customWidth="1"/>
    <col min="9726" max="9726" width="17.7109375" style="373" customWidth="1"/>
    <col min="9727" max="9727" width="13.85546875" style="373" customWidth="1"/>
    <col min="9728" max="9728" width="13.140625" style="373" customWidth="1"/>
    <col min="9729" max="9729" width="12.28515625" style="373" customWidth="1"/>
    <col min="9730" max="9730" width="3" style="373" customWidth="1"/>
    <col min="9731" max="9731" width="20.28515625" style="373" customWidth="1"/>
    <col min="9732" max="9732" width="12.5703125" style="373" customWidth="1"/>
    <col min="9733" max="9733" width="11.7109375" style="373" customWidth="1"/>
    <col min="9734" max="9734" width="9.140625" style="373"/>
    <col min="9735" max="9735" width="2.85546875" style="373" customWidth="1"/>
    <col min="9736" max="9736" width="18.5703125" style="373" customWidth="1"/>
    <col min="9737" max="9737" width="14.42578125" style="373" customWidth="1"/>
    <col min="9738" max="9738" width="13.7109375" style="373" customWidth="1"/>
    <col min="9739" max="9739" width="10.140625" style="373" customWidth="1"/>
    <col min="9740" max="9740" width="4.42578125" style="373" customWidth="1"/>
    <col min="9741" max="9741" width="24" style="373" customWidth="1"/>
    <col min="9742" max="9742" width="13.140625" style="373" customWidth="1"/>
    <col min="9743" max="9743" width="13" style="373" customWidth="1"/>
    <col min="9744" max="9744" width="10.42578125" style="373" customWidth="1"/>
    <col min="9745" max="9980" width="9.140625" style="373"/>
    <col min="9981" max="9981" width="5" style="373" customWidth="1"/>
    <col min="9982" max="9982" width="17.7109375" style="373" customWidth="1"/>
    <col min="9983" max="9983" width="13.85546875" style="373" customWidth="1"/>
    <col min="9984" max="9984" width="13.140625" style="373" customWidth="1"/>
    <col min="9985" max="9985" width="12.28515625" style="373" customWidth="1"/>
    <col min="9986" max="9986" width="3" style="373" customWidth="1"/>
    <col min="9987" max="9987" width="20.28515625" style="373" customWidth="1"/>
    <col min="9988" max="9988" width="12.5703125" style="373" customWidth="1"/>
    <col min="9989" max="9989" width="11.7109375" style="373" customWidth="1"/>
    <col min="9990" max="9990" width="9.140625" style="373"/>
    <col min="9991" max="9991" width="2.85546875" style="373" customWidth="1"/>
    <col min="9992" max="9992" width="18.5703125" style="373" customWidth="1"/>
    <col min="9993" max="9993" width="14.42578125" style="373" customWidth="1"/>
    <col min="9994" max="9994" width="13.7109375" style="373" customWidth="1"/>
    <col min="9995" max="9995" width="10.140625" style="373" customWidth="1"/>
    <col min="9996" max="9996" width="4.42578125" style="373" customWidth="1"/>
    <col min="9997" max="9997" width="24" style="373" customWidth="1"/>
    <col min="9998" max="9998" width="13.140625" style="373" customWidth="1"/>
    <col min="9999" max="9999" width="13" style="373" customWidth="1"/>
    <col min="10000" max="10000" width="10.42578125" style="373" customWidth="1"/>
    <col min="10001" max="10236" width="9.140625" style="373"/>
    <col min="10237" max="10237" width="5" style="373" customWidth="1"/>
    <col min="10238" max="10238" width="17.7109375" style="373" customWidth="1"/>
    <col min="10239" max="10239" width="13.85546875" style="373" customWidth="1"/>
    <col min="10240" max="10240" width="13.140625" style="373" customWidth="1"/>
    <col min="10241" max="10241" width="12.28515625" style="373" customWidth="1"/>
    <col min="10242" max="10242" width="3" style="373" customWidth="1"/>
    <col min="10243" max="10243" width="20.28515625" style="373" customWidth="1"/>
    <col min="10244" max="10244" width="12.5703125" style="373" customWidth="1"/>
    <col min="10245" max="10245" width="11.7109375" style="373" customWidth="1"/>
    <col min="10246" max="10246" width="9.140625" style="373"/>
    <col min="10247" max="10247" width="2.85546875" style="373" customWidth="1"/>
    <col min="10248" max="10248" width="18.5703125" style="373" customWidth="1"/>
    <col min="10249" max="10249" width="14.42578125" style="373" customWidth="1"/>
    <col min="10250" max="10250" width="13.7109375" style="373" customWidth="1"/>
    <col min="10251" max="10251" width="10.140625" style="373" customWidth="1"/>
    <col min="10252" max="10252" width="4.42578125" style="373" customWidth="1"/>
    <col min="10253" max="10253" width="24" style="373" customWidth="1"/>
    <col min="10254" max="10254" width="13.140625" style="373" customWidth="1"/>
    <col min="10255" max="10255" width="13" style="373" customWidth="1"/>
    <col min="10256" max="10256" width="10.42578125" style="373" customWidth="1"/>
    <col min="10257" max="10492" width="9.140625" style="373"/>
    <col min="10493" max="10493" width="5" style="373" customWidth="1"/>
    <col min="10494" max="10494" width="17.7109375" style="373" customWidth="1"/>
    <col min="10495" max="10495" width="13.85546875" style="373" customWidth="1"/>
    <col min="10496" max="10496" width="13.140625" style="373" customWidth="1"/>
    <col min="10497" max="10497" width="12.28515625" style="373" customWidth="1"/>
    <col min="10498" max="10498" width="3" style="373" customWidth="1"/>
    <col min="10499" max="10499" width="20.28515625" style="373" customWidth="1"/>
    <col min="10500" max="10500" width="12.5703125" style="373" customWidth="1"/>
    <col min="10501" max="10501" width="11.7109375" style="373" customWidth="1"/>
    <col min="10502" max="10502" width="9.140625" style="373"/>
    <col min="10503" max="10503" width="2.85546875" style="373" customWidth="1"/>
    <col min="10504" max="10504" width="18.5703125" style="373" customWidth="1"/>
    <col min="10505" max="10505" width="14.42578125" style="373" customWidth="1"/>
    <col min="10506" max="10506" width="13.7109375" style="373" customWidth="1"/>
    <col min="10507" max="10507" width="10.140625" style="373" customWidth="1"/>
    <col min="10508" max="10508" width="4.42578125" style="373" customWidth="1"/>
    <col min="10509" max="10509" width="24" style="373" customWidth="1"/>
    <col min="10510" max="10510" width="13.140625" style="373" customWidth="1"/>
    <col min="10511" max="10511" width="13" style="373" customWidth="1"/>
    <col min="10512" max="10512" width="10.42578125" style="373" customWidth="1"/>
    <col min="10513" max="10748" width="9.140625" style="373"/>
    <col min="10749" max="10749" width="5" style="373" customWidth="1"/>
    <col min="10750" max="10750" width="17.7109375" style="373" customWidth="1"/>
    <col min="10751" max="10751" width="13.85546875" style="373" customWidth="1"/>
    <col min="10752" max="10752" width="13.140625" style="373" customWidth="1"/>
    <col min="10753" max="10753" width="12.28515625" style="373" customWidth="1"/>
    <col min="10754" max="10754" width="3" style="373" customWidth="1"/>
    <col min="10755" max="10755" width="20.28515625" style="373" customWidth="1"/>
    <col min="10756" max="10756" width="12.5703125" style="373" customWidth="1"/>
    <col min="10757" max="10757" width="11.7109375" style="373" customWidth="1"/>
    <col min="10758" max="10758" width="9.140625" style="373"/>
    <col min="10759" max="10759" width="2.85546875" style="373" customWidth="1"/>
    <col min="10760" max="10760" width="18.5703125" style="373" customWidth="1"/>
    <col min="10761" max="10761" width="14.42578125" style="373" customWidth="1"/>
    <col min="10762" max="10762" width="13.7109375" style="373" customWidth="1"/>
    <col min="10763" max="10763" width="10.140625" style="373" customWidth="1"/>
    <col min="10764" max="10764" width="4.42578125" style="373" customWidth="1"/>
    <col min="10765" max="10765" width="24" style="373" customWidth="1"/>
    <col min="10766" max="10766" width="13.140625" style="373" customWidth="1"/>
    <col min="10767" max="10767" width="13" style="373" customWidth="1"/>
    <col min="10768" max="10768" width="10.42578125" style="373" customWidth="1"/>
    <col min="10769" max="11004" width="9.140625" style="373"/>
    <col min="11005" max="11005" width="5" style="373" customWidth="1"/>
    <col min="11006" max="11006" width="17.7109375" style="373" customWidth="1"/>
    <col min="11007" max="11007" width="13.85546875" style="373" customWidth="1"/>
    <col min="11008" max="11008" width="13.140625" style="373" customWidth="1"/>
    <col min="11009" max="11009" width="12.28515625" style="373" customWidth="1"/>
    <col min="11010" max="11010" width="3" style="373" customWidth="1"/>
    <col min="11011" max="11011" width="20.28515625" style="373" customWidth="1"/>
    <col min="11012" max="11012" width="12.5703125" style="373" customWidth="1"/>
    <col min="11013" max="11013" width="11.7109375" style="373" customWidth="1"/>
    <col min="11014" max="11014" width="9.140625" style="373"/>
    <col min="11015" max="11015" width="2.85546875" style="373" customWidth="1"/>
    <col min="11016" max="11016" width="18.5703125" style="373" customWidth="1"/>
    <col min="11017" max="11017" width="14.42578125" style="373" customWidth="1"/>
    <col min="11018" max="11018" width="13.7109375" style="373" customWidth="1"/>
    <col min="11019" max="11019" width="10.140625" style="373" customWidth="1"/>
    <col min="11020" max="11020" width="4.42578125" style="373" customWidth="1"/>
    <col min="11021" max="11021" width="24" style="373" customWidth="1"/>
    <col min="11022" max="11022" width="13.140625" style="373" customWidth="1"/>
    <col min="11023" max="11023" width="13" style="373" customWidth="1"/>
    <col min="11024" max="11024" width="10.42578125" style="373" customWidth="1"/>
    <col min="11025" max="11260" width="9.140625" style="373"/>
    <col min="11261" max="11261" width="5" style="373" customWidth="1"/>
    <col min="11262" max="11262" width="17.7109375" style="373" customWidth="1"/>
    <col min="11263" max="11263" width="13.85546875" style="373" customWidth="1"/>
    <col min="11264" max="11264" width="13.140625" style="373" customWidth="1"/>
    <col min="11265" max="11265" width="12.28515625" style="373" customWidth="1"/>
    <col min="11266" max="11266" width="3" style="373" customWidth="1"/>
    <col min="11267" max="11267" width="20.28515625" style="373" customWidth="1"/>
    <col min="11268" max="11268" width="12.5703125" style="373" customWidth="1"/>
    <col min="11269" max="11269" width="11.7109375" style="373" customWidth="1"/>
    <col min="11270" max="11270" width="9.140625" style="373"/>
    <col min="11271" max="11271" width="2.85546875" style="373" customWidth="1"/>
    <col min="11272" max="11272" width="18.5703125" style="373" customWidth="1"/>
    <col min="11273" max="11273" width="14.42578125" style="373" customWidth="1"/>
    <col min="11274" max="11274" width="13.7109375" style="373" customWidth="1"/>
    <col min="11275" max="11275" width="10.140625" style="373" customWidth="1"/>
    <col min="11276" max="11276" width="4.42578125" style="373" customWidth="1"/>
    <col min="11277" max="11277" width="24" style="373" customWidth="1"/>
    <col min="11278" max="11278" width="13.140625" style="373" customWidth="1"/>
    <col min="11279" max="11279" width="13" style="373" customWidth="1"/>
    <col min="11280" max="11280" width="10.42578125" style="373" customWidth="1"/>
    <col min="11281" max="11516" width="9.140625" style="373"/>
    <col min="11517" max="11517" width="5" style="373" customWidth="1"/>
    <col min="11518" max="11518" width="17.7109375" style="373" customWidth="1"/>
    <col min="11519" max="11519" width="13.85546875" style="373" customWidth="1"/>
    <col min="11520" max="11520" width="13.140625" style="373" customWidth="1"/>
    <col min="11521" max="11521" width="12.28515625" style="373" customWidth="1"/>
    <col min="11522" max="11522" width="3" style="373" customWidth="1"/>
    <col min="11523" max="11523" width="20.28515625" style="373" customWidth="1"/>
    <col min="11524" max="11524" width="12.5703125" style="373" customWidth="1"/>
    <col min="11525" max="11525" width="11.7109375" style="373" customWidth="1"/>
    <col min="11526" max="11526" width="9.140625" style="373"/>
    <col min="11527" max="11527" width="2.85546875" style="373" customWidth="1"/>
    <col min="11528" max="11528" width="18.5703125" style="373" customWidth="1"/>
    <col min="11529" max="11529" width="14.42578125" style="373" customWidth="1"/>
    <col min="11530" max="11530" width="13.7109375" style="373" customWidth="1"/>
    <col min="11531" max="11531" width="10.140625" style="373" customWidth="1"/>
    <col min="11532" max="11532" width="4.42578125" style="373" customWidth="1"/>
    <col min="11533" max="11533" width="24" style="373" customWidth="1"/>
    <col min="11534" max="11534" width="13.140625" style="373" customWidth="1"/>
    <col min="11535" max="11535" width="13" style="373" customWidth="1"/>
    <col min="11536" max="11536" width="10.42578125" style="373" customWidth="1"/>
    <col min="11537" max="11772" width="9.140625" style="373"/>
    <col min="11773" max="11773" width="5" style="373" customWidth="1"/>
    <col min="11774" max="11774" width="17.7109375" style="373" customWidth="1"/>
    <col min="11775" max="11775" width="13.85546875" style="373" customWidth="1"/>
    <col min="11776" max="11776" width="13.140625" style="373" customWidth="1"/>
    <col min="11777" max="11777" width="12.28515625" style="373" customWidth="1"/>
    <col min="11778" max="11778" width="3" style="373" customWidth="1"/>
    <col min="11779" max="11779" width="20.28515625" style="373" customWidth="1"/>
    <col min="11780" max="11780" width="12.5703125" style="373" customWidth="1"/>
    <col min="11781" max="11781" width="11.7109375" style="373" customWidth="1"/>
    <col min="11782" max="11782" width="9.140625" style="373"/>
    <col min="11783" max="11783" width="2.85546875" style="373" customWidth="1"/>
    <col min="11784" max="11784" width="18.5703125" style="373" customWidth="1"/>
    <col min="11785" max="11785" width="14.42578125" style="373" customWidth="1"/>
    <col min="11786" max="11786" width="13.7109375" style="373" customWidth="1"/>
    <col min="11787" max="11787" width="10.140625" style="373" customWidth="1"/>
    <col min="11788" max="11788" width="4.42578125" style="373" customWidth="1"/>
    <col min="11789" max="11789" width="24" style="373" customWidth="1"/>
    <col min="11790" max="11790" width="13.140625" style="373" customWidth="1"/>
    <col min="11791" max="11791" width="13" style="373" customWidth="1"/>
    <col min="11792" max="11792" width="10.42578125" style="373" customWidth="1"/>
    <col min="11793" max="12028" width="9.140625" style="373"/>
    <col min="12029" max="12029" width="5" style="373" customWidth="1"/>
    <col min="12030" max="12030" width="17.7109375" style="373" customWidth="1"/>
    <col min="12031" max="12031" width="13.85546875" style="373" customWidth="1"/>
    <col min="12032" max="12032" width="13.140625" style="373" customWidth="1"/>
    <col min="12033" max="12033" width="12.28515625" style="373" customWidth="1"/>
    <col min="12034" max="12034" width="3" style="373" customWidth="1"/>
    <col min="12035" max="12035" width="20.28515625" style="373" customWidth="1"/>
    <col min="12036" max="12036" width="12.5703125" style="373" customWidth="1"/>
    <col min="12037" max="12037" width="11.7109375" style="373" customWidth="1"/>
    <col min="12038" max="12038" width="9.140625" style="373"/>
    <col min="12039" max="12039" width="2.85546875" style="373" customWidth="1"/>
    <col min="12040" max="12040" width="18.5703125" style="373" customWidth="1"/>
    <col min="12041" max="12041" width="14.42578125" style="373" customWidth="1"/>
    <col min="12042" max="12042" width="13.7109375" style="373" customWidth="1"/>
    <col min="12043" max="12043" width="10.140625" style="373" customWidth="1"/>
    <col min="12044" max="12044" width="4.42578125" style="373" customWidth="1"/>
    <col min="12045" max="12045" width="24" style="373" customWidth="1"/>
    <col min="12046" max="12046" width="13.140625" style="373" customWidth="1"/>
    <col min="12047" max="12047" width="13" style="373" customWidth="1"/>
    <col min="12048" max="12048" width="10.42578125" style="373" customWidth="1"/>
    <col min="12049" max="12284" width="9.140625" style="373"/>
    <col min="12285" max="12285" width="5" style="373" customWidth="1"/>
    <col min="12286" max="12286" width="17.7109375" style="373" customWidth="1"/>
    <col min="12287" max="12287" width="13.85546875" style="373" customWidth="1"/>
    <col min="12288" max="12288" width="13.140625" style="373" customWidth="1"/>
    <col min="12289" max="12289" width="12.28515625" style="373" customWidth="1"/>
    <col min="12290" max="12290" width="3" style="373" customWidth="1"/>
    <col min="12291" max="12291" width="20.28515625" style="373" customWidth="1"/>
    <col min="12292" max="12292" width="12.5703125" style="373" customWidth="1"/>
    <col min="12293" max="12293" width="11.7109375" style="373" customWidth="1"/>
    <col min="12294" max="12294" width="9.140625" style="373"/>
    <col min="12295" max="12295" width="2.85546875" style="373" customWidth="1"/>
    <col min="12296" max="12296" width="18.5703125" style="373" customWidth="1"/>
    <col min="12297" max="12297" width="14.42578125" style="373" customWidth="1"/>
    <col min="12298" max="12298" width="13.7109375" style="373" customWidth="1"/>
    <col min="12299" max="12299" width="10.140625" style="373" customWidth="1"/>
    <col min="12300" max="12300" width="4.42578125" style="373" customWidth="1"/>
    <col min="12301" max="12301" width="24" style="373" customWidth="1"/>
    <col min="12302" max="12302" width="13.140625" style="373" customWidth="1"/>
    <col min="12303" max="12303" width="13" style="373" customWidth="1"/>
    <col min="12304" max="12304" width="10.42578125" style="373" customWidth="1"/>
    <col min="12305" max="12540" width="9.140625" style="373"/>
    <col min="12541" max="12541" width="5" style="373" customWidth="1"/>
    <col min="12542" max="12542" width="17.7109375" style="373" customWidth="1"/>
    <col min="12543" max="12543" width="13.85546875" style="373" customWidth="1"/>
    <col min="12544" max="12544" width="13.140625" style="373" customWidth="1"/>
    <col min="12545" max="12545" width="12.28515625" style="373" customWidth="1"/>
    <col min="12546" max="12546" width="3" style="373" customWidth="1"/>
    <col min="12547" max="12547" width="20.28515625" style="373" customWidth="1"/>
    <col min="12548" max="12548" width="12.5703125" style="373" customWidth="1"/>
    <col min="12549" max="12549" width="11.7109375" style="373" customWidth="1"/>
    <col min="12550" max="12550" width="9.140625" style="373"/>
    <col min="12551" max="12551" width="2.85546875" style="373" customWidth="1"/>
    <col min="12552" max="12552" width="18.5703125" style="373" customWidth="1"/>
    <col min="12553" max="12553" width="14.42578125" style="373" customWidth="1"/>
    <col min="12554" max="12554" width="13.7109375" style="373" customWidth="1"/>
    <col min="12555" max="12555" width="10.140625" style="373" customWidth="1"/>
    <col min="12556" max="12556" width="4.42578125" style="373" customWidth="1"/>
    <col min="12557" max="12557" width="24" style="373" customWidth="1"/>
    <col min="12558" max="12558" width="13.140625" style="373" customWidth="1"/>
    <col min="12559" max="12559" width="13" style="373" customWidth="1"/>
    <col min="12560" max="12560" width="10.42578125" style="373" customWidth="1"/>
    <col min="12561" max="12796" width="9.140625" style="373"/>
    <col min="12797" max="12797" width="5" style="373" customWidth="1"/>
    <col min="12798" max="12798" width="17.7109375" style="373" customWidth="1"/>
    <col min="12799" max="12799" width="13.85546875" style="373" customWidth="1"/>
    <col min="12800" max="12800" width="13.140625" style="373" customWidth="1"/>
    <col min="12801" max="12801" width="12.28515625" style="373" customWidth="1"/>
    <col min="12802" max="12802" width="3" style="373" customWidth="1"/>
    <col min="12803" max="12803" width="20.28515625" style="373" customWidth="1"/>
    <col min="12804" max="12804" width="12.5703125" style="373" customWidth="1"/>
    <col min="12805" max="12805" width="11.7109375" style="373" customWidth="1"/>
    <col min="12806" max="12806" width="9.140625" style="373"/>
    <col min="12807" max="12807" width="2.85546875" style="373" customWidth="1"/>
    <col min="12808" max="12808" width="18.5703125" style="373" customWidth="1"/>
    <col min="12809" max="12809" width="14.42578125" style="373" customWidth="1"/>
    <col min="12810" max="12810" width="13.7109375" style="373" customWidth="1"/>
    <col min="12811" max="12811" width="10.140625" style="373" customWidth="1"/>
    <col min="12812" max="12812" width="4.42578125" style="373" customWidth="1"/>
    <col min="12813" max="12813" width="24" style="373" customWidth="1"/>
    <col min="12814" max="12814" width="13.140625" style="373" customWidth="1"/>
    <col min="12815" max="12815" width="13" style="373" customWidth="1"/>
    <col min="12816" max="12816" width="10.42578125" style="373" customWidth="1"/>
    <col min="12817" max="13052" width="9.140625" style="373"/>
    <col min="13053" max="13053" width="5" style="373" customWidth="1"/>
    <col min="13054" max="13054" width="17.7109375" style="373" customWidth="1"/>
    <col min="13055" max="13055" width="13.85546875" style="373" customWidth="1"/>
    <col min="13056" max="13056" width="13.140625" style="373" customWidth="1"/>
    <col min="13057" max="13057" width="12.28515625" style="373" customWidth="1"/>
    <col min="13058" max="13058" width="3" style="373" customWidth="1"/>
    <col min="13059" max="13059" width="20.28515625" style="373" customWidth="1"/>
    <col min="13060" max="13060" width="12.5703125" style="373" customWidth="1"/>
    <col min="13061" max="13061" width="11.7109375" style="373" customWidth="1"/>
    <col min="13062" max="13062" width="9.140625" style="373"/>
    <col min="13063" max="13063" width="2.85546875" style="373" customWidth="1"/>
    <col min="13064" max="13064" width="18.5703125" style="373" customWidth="1"/>
    <col min="13065" max="13065" width="14.42578125" style="373" customWidth="1"/>
    <col min="13066" max="13066" width="13.7109375" style="373" customWidth="1"/>
    <col min="13067" max="13067" width="10.140625" style="373" customWidth="1"/>
    <col min="13068" max="13068" width="4.42578125" style="373" customWidth="1"/>
    <col min="13069" max="13069" width="24" style="373" customWidth="1"/>
    <col min="13070" max="13070" width="13.140625" style="373" customWidth="1"/>
    <col min="13071" max="13071" width="13" style="373" customWidth="1"/>
    <col min="13072" max="13072" width="10.42578125" style="373" customWidth="1"/>
    <col min="13073" max="13308" width="9.140625" style="373"/>
    <col min="13309" max="13309" width="5" style="373" customWidth="1"/>
    <col min="13310" max="13310" width="17.7109375" style="373" customWidth="1"/>
    <col min="13311" max="13311" width="13.85546875" style="373" customWidth="1"/>
    <col min="13312" max="13312" width="13.140625" style="373" customWidth="1"/>
    <col min="13313" max="13313" width="12.28515625" style="373" customWidth="1"/>
    <col min="13314" max="13314" width="3" style="373" customWidth="1"/>
    <col min="13315" max="13315" width="20.28515625" style="373" customWidth="1"/>
    <col min="13316" max="13316" width="12.5703125" style="373" customWidth="1"/>
    <col min="13317" max="13317" width="11.7109375" style="373" customWidth="1"/>
    <col min="13318" max="13318" width="9.140625" style="373"/>
    <col min="13319" max="13319" width="2.85546875" style="373" customWidth="1"/>
    <col min="13320" max="13320" width="18.5703125" style="373" customWidth="1"/>
    <col min="13321" max="13321" width="14.42578125" style="373" customWidth="1"/>
    <col min="13322" max="13322" width="13.7109375" style="373" customWidth="1"/>
    <col min="13323" max="13323" width="10.140625" style="373" customWidth="1"/>
    <col min="13324" max="13324" width="4.42578125" style="373" customWidth="1"/>
    <col min="13325" max="13325" width="24" style="373" customWidth="1"/>
    <col min="13326" max="13326" width="13.140625" style="373" customWidth="1"/>
    <col min="13327" max="13327" width="13" style="373" customWidth="1"/>
    <col min="13328" max="13328" width="10.42578125" style="373" customWidth="1"/>
    <col min="13329" max="13564" width="9.140625" style="373"/>
    <col min="13565" max="13565" width="5" style="373" customWidth="1"/>
    <col min="13566" max="13566" width="17.7109375" style="373" customWidth="1"/>
    <col min="13567" max="13567" width="13.85546875" style="373" customWidth="1"/>
    <col min="13568" max="13568" width="13.140625" style="373" customWidth="1"/>
    <col min="13569" max="13569" width="12.28515625" style="373" customWidth="1"/>
    <col min="13570" max="13570" width="3" style="373" customWidth="1"/>
    <col min="13571" max="13571" width="20.28515625" style="373" customWidth="1"/>
    <col min="13572" max="13572" width="12.5703125" style="373" customWidth="1"/>
    <col min="13573" max="13573" width="11.7109375" style="373" customWidth="1"/>
    <col min="13574" max="13574" width="9.140625" style="373"/>
    <col min="13575" max="13575" width="2.85546875" style="373" customWidth="1"/>
    <col min="13576" max="13576" width="18.5703125" style="373" customWidth="1"/>
    <col min="13577" max="13577" width="14.42578125" style="373" customWidth="1"/>
    <col min="13578" max="13578" width="13.7109375" style="373" customWidth="1"/>
    <col min="13579" max="13579" width="10.140625" style="373" customWidth="1"/>
    <col min="13580" max="13580" width="4.42578125" style="373" customWidth="1"/>
    <col min="13581" max="13581" width="24" style="373" customWidth="1"/>
    <col min="13582" max="13582" width="13.140625" style="373" customWidth="1"/>
    <col min="13583" max="13583" width="13" style="373" customWidth="1"/>
    <col min="13584" max="13584" width="10.42578125" style="373" customWidth="1"/>
    <col min="13585" max="13820" width="9.140625" style="373"/>
    <col min="13821" max="13821" width="5" style="373" customWidth="1"/>
    <col min="13822" max="13822" width="17.7109375" style="373" customWidth="1"/>
    <col min="13823" max="13823" width="13.85546875" style="373" customWidth="1"/>
    <col min="13824" max="13824" width="13.140625" style="373" customWidth="1"/>
    <col min="13825" max="13825" width="12.28515625" style="373" customWidth="1"/>
    <col min="13826" max="13826" width="3" style="373" customWidth="1"/>
    <col min="13827" max="13827" width="20.28515625" style="373" customWidth="1"/>
    <col min="13828" max="13828" width="12.5703125" style="373" customWidth="1"/>
    <col min="13829" max="13829" width="11.7109375" style="373" customWidth="1"/>
    <col min="13830" max="13830" width="9.140625" style="373"/>
    <col min="13831" max="13831" width="2.85546875" style="373" customWidth="1"/>
    <col min="13832" max="13832" width="18.5703125" style="373" customWidth="1"/>
    <col min="13833" max="13833" width="14.42578125" style="373" customWidth="1"/>
    <col min="13834" max="13834" width="13.7109375" style="373" customWidth="1"/>
    <col min="13835" max="13835" width="10.140625" style="373" customWidth="1"/>
    <col min="13836" max="13836" width="4.42578125" style="373" customWidth="1"/>
    <col min="13837" max="13837" width="24" style="373" customWidth="1"/>
    <col min="13838" max="13838" width="13.140625" style="373" customWidth="1"/>
    <col min="13839" max="13839" width="13" style="373" customWidth="1"/>
    <col min="13840" max="13840" width="10.42578125" style="373" customWidth="1"/>
    <col min="13841" max="14076" width="9.140625" style="373"/>
    <col min="14077" max="14077" width="5" style="373" customWidth="1"/>
    <col min="14078" max="14078" width="17.7109375" style="373" customWidth="1"/>
    <col min="14079" max="14079" width="13.85546875" style="373" customWidth="1"/>
    <col min="14080" max="14080" width="13.140625" style="373" customWidth="1"/>
    <col min="14081" max="14081" width="12.28515625" style="373" customWidth="1"/>
    <col min="14082" max="14082" width="3" style="373" customWidth="1"/>
    <col min="14083" max="14083" width="20.28515625" style="373" customWidth="1"/>
    <col min="14084" max="14084" width="12.5703125" style="373" customWidth="1"/>
    <col min="14085" max="14085" width="11.7109375" style="373" customWidth="1"/>
    <col min="14086" max="14086" width="9.140625" style="373"/>
    <col min="14087" max="14087" width="2.85546875" style="373" customWidth="1"/>
    <col min="14088" max="14088" width="18.5703125" style="373" customWidth="1"/>
    <col min="14089" max="14089" width="14.42578125" style="373" customWidth="1"/>
    <col min="14090" max="14090" width="13.7109375" style="373" customWidth="1"/>
    <col min="14091" max="14091" width="10.140625" style="373" customWidth="1"/>
    <col min="14092" max="14092" width="4.42578125" style="373" customWidth="1"/>
    <col min="14093" max="14093" width="24" style="373" customWidth="1"/>
    <col min="14094" max="14094" width="13.140625" style="373" customWidth="1"/>
    <col min="14095" max="14095" width="13" style="373" customWidth="1"/>
    <col min="14096" max="14096" width="10.42578125" style="373" customWidth="1"/>
    <col min="14097" max="14332" width="9.140625" style="373"/>
    <col min="14333" max="14333" width="5" style="373" customWidth="1"/>
    <col min="14334" max="14334" width="17.7109375" style="373" customWidth="1"/>
    <col min="14335" max="14335" width="13.85546875" style="373" customWidth="1"/>
    <col min="14336" max="14336" width="13.140625" style="373" customWidth="1"/>
    <col min="14337" max="14337" width="12.28515625" style="373" customWidth="1"/>
    <col min="14338" max="14338" width="3" style="373" customWidth="1"/>
    <col min="14339" max="14339" width="20.28515625" style="373" customWidth="1"/>
    <col min="14340" max="14340" width="12.5703125" style="373" customWidth="1"/>
    <col min="14341" max="14341" width="11.7109375" style="373" customWidth="1"/>
    <col min="14342" max="14342" width="9.140625" style="373"/>
    <col min="14343" max="14343" width="2.85546875" style="373" customWidth="1"/>
    <col min="14344" max="14344" width="18.5703125" style="373" customWidth="1"/>
    <col min="14345" max="14345" width="14.42578125" style="373" customWidth="1"/>
    <col min="14346" max="14346" width="13.7109375" style="373" customWidth="1"/>
    <col min="14347" max="14347" width="10.140625" style="373" customWidth="1"/>
    <col min="14348" max="14348" width="4.42578125" style="373" customWidth="1"/>
    <col min="14349" max="14349" width="24" style="373" customWidth="1"/>
    <col min="14350" max="14350" width="13.140625" style="373" customWidth="1"/>
    <col min="14351" max="14351" width="13" style="373" customWidth="1"/>
    <col min="14352" max="14352" width="10.42578125" style="373" customWidth="1"/>
    <col min="14353" max="14588" width="9.140625" style="373"/>
    <col min="14589" max="14589" width="5" style="373" customWidth="1"/>
    <col min="14590" max="14590" width="17.7109375" style="373" customWidth="1"/>
    <col min="14591" max="14591" width="13.85546875" style="373" customWidth="1"/>
    <col min="14592" max="14592" width="13.140625" style="373" customWidth="1"/>
    <col min="14593" max="14593" width="12.28515625" style="373" customWidth="1"/>
    <col min="14594" max="14594" width="3" style="373" customWidth="1"/>
    <col min="14595" max="14595" width="20.28515625" style="373" customWidth="1"/>
    <col min="14596" max="14596" width="12.5703125" style="373" customWidth="1"/>
    <col min="14597" max="14597" width="11.7109375" style="373" customWidth="1"/>
    <col min="14598" max="14598" width="9.140625" style="373"/>
    <col min="14599" max="14599" width="2.85546875" style="373" customWidth="1"/>
    <col min="14600" max="14600" width="18.5703125" style="373" customWidth="1"/>
    <col min="14601" max="14601" width="14.42578125" style="373" customWidth="1"/>
    <col min="14602" max="14602" width="13.7109375" style="373" customWidth="1"/>
    <col min="14603" max="14603" width="10.140625" style="373" customWidth="1"/>
    <col min="14604" max="14604" width="4.42578125" style="373" customWidth="1"/>
    <col min="14605" max="14605" width="24" style="373" customWidth="1"/>
    <col min="14606" max="14606" width="13.140625" style="373" customWidth="1"/>
    <col min="14607" max="14607" width="13" style="373" customWidth="1"/>
    <col min="14608" max="14608" width="10.42578125" style="373" customWidth="1"/>
    <col min="14609" max="14844" width="9.140625" style="373"/>
    <col min="14845" max="14845" width="5" style="373" customWidth="1"/>
    <col min="14846" max="14846" width="17.7109375" style="373" customWidth="1"/>
    <col min="14847" max="14847" width="13.85546875" style="373" customWidth="1"/>
    <col min="14848" max="14848" width="13.140625" style="373" customWidth="1"/>
    <col min="14849" max="14849" width="12.28515625" style="373" customWidth="1"/>
    <col min="14850" max="14850" width="3" style="373" customWidth="1"/>
    <col min="14851" max="14851" width="20.28515625" style="373" customWidth="1"/>
    <col min="14852" max="14852" width="12.5703125" style="373" customWidth="1"/>
    <col min="14853" max="14853" width="11.7109375" style="373" customWidth="1"/>
    <col min="14854" max="14854" width="9.140625" style="373"/>
    <col min="14855" max="14855" width="2.85546875" style="373" customWidth="1"/>
    <col min="14856" max="14856" width="18.5703125" style="373" customWidth="1"/>
    <col min="14857" max="14857" width="14.42578125" style="373" customWidth="1"/>
    <col min="14858" max="14858" width="13.7109375" style="373" customWidth="1"/>
    <col min="14859" max="14859" width="10.140625" style="373" customWidth="1"/>
    <col min="14860" max="14860" width="4.42578125" style="373" customWidth="1"/>
    <col min="14861" max="14861" width="24" style="373" customWidth="1"/>
    <col min="14862" max="14862" width="13.140625" style="373" customWidth="1"/>
    <col min="14863" max="14863" width="13" style="373" customWidth="1"/>
    <col min="14864" max="14864" width="10.42578125" style="373" customWidth="1"/>
    <col min="14865" max="15100" width="9.140625" style="373"/>
    <col min="15101" max="15101" width="5" style="373" customWidth="1"/>
    <col min="15102" max="15102" width="17.7109375" style="373" customWidth="1"/>
    <col min="15103" max="15103" width="13.85546875" style="373" customWidth="1"/>
    <col min="15104" max="15104" width="13.140625" style="373" customWidth="1"/>
    <col min="15105" max="15105" width="12.28515625" style="373" customWidth="1"/>
    <col min="15106" max="15106" width="3" style="373" customWidth="1"/>
    <col min="15107" max="15107" width="20.28515625" style="373" customWidth="1"/>
    <col min="15108" max="15108" width="12.5703125" style="373" customWidth="1"/>
    <col min="15109" max="15109" width="11.7109375" style="373" customWidth="1"/>
    <col min="15110" max="15110" width="9.140625" style="373"/>
    <col min="15111" max="15111" width="2.85546875" style="373" customWidth="1"/>
    <col min="15112" max="15112" width="18.5703125" style="373" customWidth="1"/>
    <col min="15113" max="15113" width="14.42578125" style="373" customWidth="1"/>
    <col min="15114" max="15114" width="13.7109375" style="373" customWidth="1"/>
    <col min="15115" max="15115" width="10.140625" style="373" customWidth="1"/>
    <col min="15116" max="15116" width="4.42578125" style="373" customWidth="1"/>
    <col min="15117" max="15117" width="24" style="373" customWidth="1"/>
    <col min="15118" max="15118" width="13.140625" style="373" customWidth="1"/>
    <col min="15119" max="15119" width="13" style="373" customWidth="1"/>
    <col min="15120" max="15120" width="10.42578125" style="373" customWidth="1"/>
    <col min="15121" max="15356" width="9.140625" style="373"/>
    <col min="15357" max="15357" width="5" style="373" customWidth="1"/>
    <col min="15358" max="15358" width="17.7109375" style="373" customWidth="1"/>
    <col min="15359" max="15359" width="13.85546875" style="373" customWidth="1"/>
    <col min="15360" max="15360" width="13.140625" style="373" customWidth="1"/>
    <col min="15361" max="15361" width="12.28515625" style="373" customWidth="1"/>
    <col min="15362" max="15362" width="3" style="373" customWidth="1"/>
    <col min="15363" max="15363" width="20.28515625" style="373" customWidth="1"/>
    <col min="15364" max="15364" width="12.5703125" style="373" customWidth="1"/>
    <col min="15365" max="15365" width="11.7109375" style="373" customWidth="1"/>
    <col min="15366" max="15366" width="9.140625" style="373"/>
    <col min="15367" max="15367" width="2.85546875" style="373" customWidth="1"/>
    <col min="15368" max="15368" width="18.5703125" style="373" customWidth="1"/>
    <col min="15369" max="15369" width="14.42578125" style="373" customWidth="1"/>
    <col min="15370" max="15370" width="13.7109375" style="373" customWidth="1"/>
    <col min="15371" max="15371" width="10.140625" style="373" customWidth="1"/>
    <col min="15372" max="15372" width="4.42578125" style="373" customWidth="1"/>
    <col min="15373" max="15373" width="24" style="373" customWidth="1"/>
    <col min="15374" max="15374" width="13.140625" style="373" customWidth="1"/>
    <col min="15375" max="15375" width="13" style="373" customWidth="1"/>
    <col min="15376" max="15376" width="10.42578125" style="373" customWidth="1"/>
    <col min="15377" max="15612" width="9.140625" style="373"/>
    <col min="15613" max="15613" width="5" style="373" customWidth="1"/>
    <col min="15614" max="15614" width="17.7109375" style="373" customWidth="1"/>
    <col min="15615" max="15615" width="13.85546875" style="373" customWidth="1"/>
    <col min="15616" max="15616" width="13.140625" style="373" customWidth="1"/>
    <col min="15617" max="15617" width="12.28515625" style="373" customWidth="1"/>
    <col min="15618" max="15618" width="3" style="373" customWidth="1"/>
    <col min="15619" max="15619" width="20.28515625" style="373" customWidth="1"/>
    <col min="15620" max="15620" width="12.5703125" style="373" customWidth="1"/>
    <col min="15621" max="15621" width="11.7109375" style="373" customWidth="1"/>
    <col min="15622" max="15622" width="9.140625" style="373"/>
    <col min="15623" max="15623" width="2.85546875" style="373" customWidth="1"/>
    <col min="15624" max="15624" width="18.5703125" style="373" customWidth="1"/>
    <col min="15625" max="15625" width="14.42578125" style="373" customWidth="1"/>
    <col min="15626" max="15626" width="13.7109375" style="373" customWidth="1"/>
    <col min="15627" max="15627" width="10.140625" style="373" customWidth="1"/>
    <col min="15628" max="15628" width="4.42578125" style="373" customWidth="1"/>
    <col min="15629" max="15629" width="24" style="373" customWidth="1"/>
    <col min="15630" max="15630" width="13.140625" style="373" customWidth="1"/>
    <col min="15631" max="15631" width="13" style="373" customWidth="1"/>
    <col min="15632" max="15632" width="10.42578125" style="373" customWidth="1"/>
    <col min="15633" max="15868" width="9.140625" style="373"/>
    <col min="15869" max="15869" width="5" style="373" customWidth="1"/>
    <col min="15870" max="15870" width="17.7109375" style="373" customWidth="1"/>
    <col min="15871" max="15871" width="13.85546875" style="373" customWidth="1"/>
    <col min="15872" max="15872" width="13.140625" style="373" customWidth="1"/>
    <col min="15873" max="15873" width="12.28515625" style="373" customWidth="1"/>
    <col min="15874" max="15874" width="3" style="373" customWidth="1"/>
    <col min="15875" max="15875" width="20.28515625" style="373" customWidth="1"/>
    <col min="15876" max="15876" width="12.5703125" style="373" customWidth="1"/>
    <col min="15877" max="15877" width="11.7109375" style="373" customWidth="1"/>
    <col min="15878" max="15878" width="9.140625" style="373"/>
    <col min="15879" max="15879" width="2.85546875" style="373" customWidth="1"/>
    <col min="15880" max="15880" width="18.5703125" style="373" customWidth="1"/>
    <col min="15881" max="15881" width="14.42578125" style="373" customWidth="1"/>
    <col min="15882" max="15882" width="13.7109375" style="373" customWidth="1"/>
    <col min="15883" max="15883" width="10.140625" style="373" customWidth="1"/>
    <col min="15884" max="15884" width="4.42578125" style="373" customWidth="1"/>
    <col min="15885" max="15885" width="24" style="373" customWidth="1"/>
    <col min="15886" max="15886" width="13.140625" style="373" customWidth="1"/>
    <col min="15887" max="15887" width="13" style="373" customWidth="1"/>
    <col min="15888" max="15888" width="10.42578125" style="373" customWidth="1"/>
    <col min="15889" max="16124" width="9.140625" style="373"/>
    <col min="16125" max="16125" width="5" style="373" customWidth="1"/>
    <col min="16126" max="16126" width="17.7109375" style="373" customWidth="1"/>
    <col min="16127" max="16127" width="13.85546875" style="373" customWidth="1"/>
    <col min="16128" max="16128" width="13.140625" style="373" customWidth="1"/>
    <col min="16129" max="16129" width="12.28515625" style="373" customWidth="1"/>
    <col min="16130" max="16130" width="3" style="373" customWidth="1"/>
    <col min="16131" max="16131" width="20.28515625" style="373" customWidth="1"/>
    <col min="16132" max="16132" width="12.5703125" style="373" customWidth="1"/>
    <col min="16133" max="16133" width="11.7109375" style="373" customWidth="1"/>
    <col min="16134" max="16134" width="9.140625" style="373"/>
    <col min="16135" max="16135" width="2.85546875" style="373" customWidth="1"/>
    <col min="16136" max="16136" width="18.5703125" style="373" customWidth="1"/>
    <col min="16137" max="16137" width="14.42578125" style="373" customWidth="1"/>
    <col min="16138" max="16138" width="13.7109375" style="373" customWidth="1"/>
    <col min="16139" max="16139" width="10.140625" style="373" customWidth="1"/>
    <col min="16140" max="16140" width="4.42578125" style="373" customWidth="1"/>
    <col min="16141" max="16141" width="24" style="373" customWidth="1"/>
    <col min="16142" max="16142" width="13.140625" style="373" customWidth="1"/>
    <col min="16143" max="16143" width="13" style="373" customWidth="1"/>
    <col min="16144" max="16144" width="10.42578125" style="373" customWidth="1"/>
    <col min="16145" max="16384" width="9.140625" style="373"/>
  </cols>
  <sheetData>
    <row r="1" spans="1:27" ht="18.75" customHeight="1">
      <c r="A1" s="496" t="s">
        <v>212</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row>
    <row r="2" spans="1:27" ht="28.5" customHeight="1">
      <c r="A2" s="1150" t="s">
        <v>538</v>
      </c>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row>
    <row r="3" spans="1:27" ht="15.75" customHeight="1">
      <c r="A3" s="1151" t="s">
        <v>515</v>
      </c>
      <c r="B3" s="1151"/>
      <c r="C3" s="1151"/>
      <c r="D3" s="1151"/>
      <c r="E3" s="1151"/>
      <c r="F3" s="1151"/>
      <c r="G3" s="1151"/>
      <c r="H3" s="443"/>
      <c r="I3" s="443"/>
      <c r="J3" s="443"/>
      <c r="K3" s="443"/>
      <c r="L3" s="443"/>
      <c r="M3" s="443"/>
      <c r="N3" s="443"/>
      <c r="O3" s="443"/>
      <c r="P3" s="443"/>
      <c r="Q3" s="443"/>
      <c r="R3" s="443"/>
      <c r="S3" s="443"/>
      <c r="T3" s="443"/>
      <c r="U3" s="443"/>
      <c r="V3" s="443"/>
      <c r="W3" s="443"/>
      <c r="X3" s="443"/>
      <c r="Y3" s="443"/>
      <c r="Z3" s="443"/>
      <c r="AA3" s="443"/>
    </row>
    <row r="4" spans="1:27" ht="10.5" customHeight="1">
      <c r="H4" s="373"/>
    </row>
    <row r="5" spans="1:27" ht="37.5" customHeight="1" thickBot="1">
      <c r="A5" s="720" t="s">
        <v>124</v>
      </c>
      <c r="B5" s="1152" t="s">
        <v>125</v>
      </c>
      <c r="C5" s="1152"/>
      <c r="D5" s="372"/>
      <c r="E5" s="372"/>
      <c r="F5" s="720" t="s">
        <v>126</v>
      </c>
      <c r="G5" s="721" t="s">
        <v>127</v>
      </c>
      <c r="H5" s="722"/>
      <c r="I5" s="372"/>
      <c r="J5" s="372"/>
      <c r="K5" s="720" t="s">
        <v>128</v>
      </c>
      <c r="L5" s="723" t="s">
        <v>129</v>
      </c>
      <c r="M5" s="372"/>
      <c r="N5" s="724"/>
      <c r="O5" s="320"/>
      <c r="P5" s="720" t="s">
        <v>130</v>
      </c>
      <c r="Q5" s="723" t="s">
        <v>131</v>
      </c>
      <c r="R5" s="372"/>
    </row>
    <row r="6" spans="1:27" ht="53.25" customHeight="1" thickBot="1">
      <c r="A6" s="884" t="s">
        <v>132</v>
      </c>
      <c r="B6" s="490" t="s">
        <v>133</v>
      </c>
      <c r="C6" s="491" t="s">
        <v>134</v>
      </c>
      <c r="D6" s="492" t="s">
        <v>135</v>
      </c>
      <c r="E6" s="493"/>
      <c r="F6" s="884" t="s">
        <v>132</v>
      </c>
      <c r="G6" s="490" t="s">
        <v>133</v>
      </c>
      <c r="H6" s="494" t="s">
        <v>134</v>
      </c>
      <c r="I6" s="492" t="s">
        <v>135</v>
      </c>
      <c r="J6" s="493"/>
      <c r="K6" s="486" t="s">
        <v>132</v>
      </c>
      <c r="L6" s="487" t="s">
        <v>133</v>
      </c>
      <c r="M6" s="488" t="s">
        <v>136</v>
      </c>
      <c r="N6" s="489" t="s">
        <v>135</v>
      </c>
      <c r="O6"/>
      <c r="P6" s="486" t="s">
        <v>132</v>
      </c>
      <c r="Q6" s="487" t="s">
        <v>460</v>
      </c>
      <c r="R6" s="488" t="s">
        <v>136</v>
      </c>
      <c r="S6" s="489" t="s">
        <v>135</v>
      </c>
    </row>
    <row r="7" spans="1:27" ht="15.75">
      <c r="A7" s="435" t="s">
        <v>150</v>
      </c>
      <c r="B7" s="436">
        <v>3070.279</v>
      </c>
      <c r="C7" s="436">
        <v>1563</v>
      </c>
      <c r="D7" s="437">
        <v>3.5849276249035249</v>
      </c>
      <c r="E7" s="493"/>
      <c r="F7" s="432" t="s">
        <v>137</v>
      </c>
      <c r="G7" s="433">
        <v>1656.6089999999999</v>
      </c>
      <c r="H7" s="433">
        <v>9952</v>
      </c>
      <c r="I7" s="434">
        <v>2.7802496941339161</v>
      </c>
      <c r="J7" s="493"/>
      <c r="K7" s="432" t="s">
        <v>137</v>
      </c>
      <c r="L7" s="433">
        <v>178065.78700000001</v>
      </c>
      <c r="M7" s="433">
        <v>31351.334999999999</v>
      </c>
      <c r="N7" s="434">
        <v>5.6796875475956607</v>
      </c>
      <c r="O7" s="357"/>
      <c r="P7" s="432" t="s">
        <v>138</v>
      </c>
      <c r="Q7" s="433">
        <v>44753.720999999998</v>
      </c>
      <c r="R7" s="433">
        <v>9084.3799999999992</v>
      </c>
      <c r="S7" s="434">
        <v>4.9264474845834281</v>
      </c>
    </row>
    <row r="8" spans="1:27" ht="16.5" thickBot="1">
      <c r="A8" s="432" t="s">
        <v>361</v>
      </c>
      <c r="B8" s="433">
        <v>2953.77</v>
      </c>
      <c r="C8" s="433">
        <v>1210</v>
      </c>
      <c r="D8" s="434">
        <v>4.9440528656482083</v>
      </c>
      <c r="E8" s="493"/>
      <c r="F8" s="432" t="s">
        <v>158</v>
      </c>
      <c r="G8" s="433">
        <v>11.619</v>
      </c>
      <c r="H8" s="433">
        <v>52</v>
      </c>
      <c r="I8" s="434">
        <v>3.1066844919786094</v>
      </c>
      <c r="J8" s="493"/>
      <c r="K8" s="432" t="s">
        <v>463</v>
      </c>
      <c r="L8" s="433">
        <v>132457.09599999999</v>
      </c>
      <c r="M8" s="433">
        <v>23995.440999999999</v>
      </c>
      <c r="N8" s="434">
        <v>5.5200942545711076</v>
      </c>
      <c r="O8" s="357"/>
      <c r="P8" s="432" t="s">
        <v>140</v>
      </c>
      <c r="Q8" s="433">
        <v>27842.863000000001</v>
      </c>
      <c r="R8" s="433">
        <v>5883.91</v>
      </c>
      <c r="S8" s="434">
        <v>4.7320341405629929</v>
      </c>
    </row>
    <row r="9" spans="1:27" ht="16.5" thickBot="1">
      <c r="A9" s="432" t="s">
        <v>137</v>
      </c>
      <c r="B9" s="433">
        <v>2656.37</v>
      </c>
      <c r="C9" s="433">
        <v>11806</v>
      </c>
      <c r="D9" s="434">
        <v>3.2002607078144876</v>
      </c>
      <c r="E9" s="493"/>
      <c r="F9" s="438" t="s">
        <v>222</v>
      </c>
      <c r="G9" s="439">
        <v>1668.3510000000001</v>
      </c>
      <c r="H9" s="439">
        <v>10005</v>
      </c>
      <c r="I9" s="440">
        <v>2.7822033149281835</v>
      </c>
      <c r="J9" s="493"/>
      <c r="K9" s="432" t="s">
        <v>140</v>
      </c>
      <c r="L9" s="433">
        <v>114739.435</v>
      </c>
      <c r="M9" s="433">
        <v>20595.579000000002</v>
      </c>
      <c r="N9" s="434">
        <v>5.5710711022011079</v>
      </c>
      <c r="O9"/>
      <c r="P9" s="432" t="s">
        <v>139</v>
      </c>
      <c r="Q9" s="433">
        <v>15229.882</v>
      </c>
      <c r="R9" s="433">
        <v>2998.2649999999999</v>
      </c>
      <c r="S9" s="434">
        <v>5.0795650151003997</v>
      </c>
    </row>
    <row r="10" spans="1:27" ht="15.75">
      <c r="A10" s="432" t="s">
        <v>513</v>
      </c>
      <c r="B10" s="433">
        <v>1713.0050000000001</v>
      </c>
      <c r="C10" s="433">
        <v>665</v>
      </c>
      <c r="D10" s="434">
        <v>3.8091579628513679</v>
      </c>
      <c r="E10" s="493"/>
      <c r="J10" s="493"/>
      <c r="K10" s="432" t="s">
        <v>139</v>
      </c>
      <c r="L10" s="433">
        <v>56473.254000000001</v>
      </c>
      <c r="M10" s="433">
        <v>9667.7430000000004</v>
      </c>
      <c r="N10" s="434">
        <v>5.841410347792654</v>
      </c>
      <c r="O10"/>
      <c r="P10" s="432" t="s">
        <v>137</v>
      </c>
      <c r="Q10" s="433">
        <v>15179.861000000001</v>
      </c>
      <c r="R10" s="433">
        <v>2972.694</v>
      </c>
      <c r="S10" s="434">
        <v>5.1064324145034776</v>
      </c>
    </row>
    <row r="11" spans="1:27" ht="15.75">
      <c r="A11" s="432" t="s">
        <v>145</v>
      </c>
      <c r="B11" s="433">
        <v>1465.55</v>
      </c>
      <c r="C11" s="433">
        <v>1478</v>
      </c>
      <c r="D11" s="434">
        <v>3.4588597362812683</v>
      </c>
      <c r="E11" s="493"/>
      <c r="F11"/>
      <c r="G11"/>
      <c r="H11"/>
      <c r="I11"/>
      <c r="J11" s="493"/>
      <c r="K11" s="432" t="s">
        <v>330</v>
      </c>
      <c r="L11" s="433">
        <v>49694.906000000003</v>
      </c>
      <c r="M11" s="433">
        <v>10869.83</v>
      </c>
      <c r="N11" s="434">
        <v>4.571819982465227</v>
      </c>
      <c r="O11"/>
      <c r="P11" s="432" t="s">
        <v>330</v>
      </c>
      <c r="Q11" s="433">
        <v>14017.198</v>
      </c>
      <c r="R11" s="433">
        <v>3185.4630000000002</v>
      </c>
      <c r="S11" s="434">
        <v>4.4003644054255222</v>
      </c>
    </row>
    <row r="12" spans="1:27" ht="15.75">
      <c r="A12" s="432" t="s">
        <v>329</v>
      </c>
      <c r="B12" s="433">
        <v>1305.97</v>
      </c>
      <c r="C12" s="433">
        <v>569</v>
      </c>
      <c r="D12" s="434">
        <v>4.3935810526669918</v>
      </c>
      <c r="E12" s="493"/>
      <c r="F12"/>
      <c r="G12"/>
      <c r="H12"/>
      <c r="I12"/>
      <c r="J12" s="493"/>
      <c r="K12" s="432" t="s">
        <v>146</v>
      </c>
      <c r="L12" s="433">
        <v>32422.523000000001</v>
      </c>
      <c r="M12" s="433">
        <v>4645.098</v>
      </c>
      <c r="N12" s="434">
        <v>6.9799438031232066</v>
      </c>
      <c r="O12" s="357"/>
      <c r="P12" s="432" t="s">
        <v>141</v>
      </c>
      <c r="Q12" s="433">
        <v>13058.986000000001</v>
      </c>
      <c r="R12" s="433">
        <v>2200.623</v>
      </c>
      <c r="S12" s="434">
        <v>5.9342222634226767</v>
      </c>
    </row>
    <row r="13" spans="1:27" ht="15.75">
      <c r="A13" s="432" t="s">
        <v>455</v>
      </c>
      <c r="B13" s="433">
        <v>1221</v>
      </c>
      <c r="C13" s="433">
        <v>408</v>
      </c>
      <c r="D13" s="434">
        <v>5.9852941176470589</v>
      </c>
      <c r="E13" s="493"/>
      <c r="F13"/>
      <c r="G13"/>
      <c r="H13"/>
      <c r="I13"/>
      <c r="J13" s="493"/>
      <c r="K13" s="432" t="s">
        <v>142</v>
      </c>
      <c r="L13" s="433">
        <v>26488.105</v>
      </c>
      <c r="M13" s="433">
        <v>4886.9160000000002</v>
      </c>
      <c r="N13" s="434">
        <v>5.4202087778877308</v>
      </c>
      <c r="O13"/>
      <c r="P13" s="432" t="s">
        <v>144</v>
      </c>
      <c r="Q13" s="433">
        <v>11467.302</v>
      </c>
      <c r="R13" s="433">
        <v>1561.4</v>
      </c>
      <c r="S13" s="434">
        <v>7.3442436275137695</v>
      </c>
    </row>
    <row r="14" spans="1:27" ht="15.75">
      <c r="A14" s="432" t="s">
        <v>147</v>
      </c>
      <c r="B14" s="433">
        <v>1104.94</v>
      </c>
      <c r="C14" s="433">
        <v>620</v>
      </c>
      <c r="D14" s="434">
        <v>3.2384603435592174</v>
      </c>
      <c r="E14" s="493"/>
      <c r="F14"/>
      <c r="G14"/>
      <c r="H14"/>
      <c r="I14"/>
      <c r="J14" s="493"/>
      <c r="K14" s="432" t="s">
        <v>138</v>
      </c>
      <c r="L14" s="433">
        <v>22195.657999999999</v>
      </c>
      <c r="M14" s="433">
        <v>3299.752</v>
      </c>
      <c r="N14" s="434">
        <v>6.7264624735434664</v>
      </c>
      <c r="O14"/>
      <c r="P14" s="432" t="s">
        <v>146</v>
      </c>
      <c r="Q14" s="433">
        <v>9105.2039999999997</v>
      </c>
      <c r="R14" s="433">
        <v>1978.4839999999999</v>
      </c>
      <c r="S14" s="434">
        <v>4.6021115156857473</v>
      </c>
    </row>
    <row r="15" spans="1:27" ht="15.75">
      <c r="A15" s="432" t="s">
        <v>268</v>
      </c>
      <c r="B15" s="433">
        <v>1004.85</v>
      </c>
      <c r="C15" s="433">
        <v>421</v>
      </c>
      <c r="D15" s="434">
        <v>4.4979856759176364</v>
      </c>
      <c r="E15" s="441"/>
      <c r="J15" s="493"/>
      <c r="K15" s="432" t="s">
        <v>154</v>
      </c>
      <c r="L15" s="433">
        <v>20462.319</v>
      </c>
      <c r="M15" s="433">
        <v>4002.7240000000002</v>
      </c>
      <c r="N15" s="434">
        <v>5.1120984109821208</v>
      </c>
      <c r="O15"/>
      <c r="P15" s="432" t="s">
        <v>151</v>
      </c>
      <c r="Q15" s="433">
        <v>7591.442</v>
      </c>
      <c r="R15" s="433">
        <v>1412.164</v>
      </c>
      <c r="S15" s="434">
        <v>5.3757509750992094</v>
      </c>
    </row>
    <row r="16" spans="1:27" ht="15.75">
      <c r="A16" s="432" t="s">
        <v>146</v>
      </c>
      <c r="B16" s="433">
        <v>731.79</v>
      </c>
      <c r="C16" s="433">
        <v>360</v>
      </c>
      <c r="D16" s="434">
        <v>3.8811455847255365</v>
      </c>
      <c r="E16" s="493"/>
      <c r="J16" s="493"/>
      <c r="K16" s="432" t="s">
        <v>144</v>
      </c>
      <c r="L16" s="433">
        <v>20032.63</v>
      </c>
      <c r="M16" s="433">
        <v>2373.5300000000002</v>
      </c>
      <c r="N16" s="434">
        <v>8.4400155043332088</v>
      </c>
      <c r="O16"/>
      <c r="P16" s="432" t="s">
        <v>371</v>
      </c>
      <c r="Q16" s="433">
        <v>7354.5810000000001</v>
      </c>
      <c r="R16" s="433">
        <v>1396.2919999999999</v>
      </c>
      <c r="S16" s="434">
        <v>5.2672227585633955</v>
      </c>
    </row>
    <row r="17" spans="1:19" ht="15.75">
      <c r="A17" s="432" t="s">
        <v>140</v>
      </c>
      <c r="B17" s="433">
        <v>213.12799999999999</v>
      </c>
      <c r="C17" s="433">
        <v>110</v>
      </c>
      <c r="D17" s="434">
        <v>4.5765084818552717</v>
      </c>
      <c r="E17" s="493"/>
      <c r="F17" s="493"/>
      <c r="G17" s="493"/>
      <c r="H17" s="495"/>
      <c r="I17" s="493"/>
      <c r="J17" s="493"/>
      <c r="K17" s="432" t="s">
        <v>147</v>
      </c>
      <c r="L17" s="433">
        <v>19581.663</v>
      </c>
      <c r="M17" s="433">
        <v>3144.5369999999998</v>
      </c>
      <c r="N17" s="434">
        <v>6.2272006975907743</v>
      </c>
      <c r="O17"/>
      <c r="P17" s="432" t="s">
        <v>147</v>
      </c>
      <c r="Q17" s="433">
        <v>6759.6580000000004</v>
      </c>
      <c r="R17" s="433">
        <v>1239.4059999999999</v>
      </c>
      <c r="S17" s="434">
        <v>5.4539497146213591</v>
      </c>
    </row>
    <row r="18" spans="1:19" ht="15.75">
      <c r="A18" s="432" t="s">
        <v>514</v>
      </c>
      <c r="B18" s="433">
        <v>202.08</v>
      </c>
      <c r="C18" s="433">
        <v>64</v>
      </c>
      <c r="D18" s="434">
        <v>6.0706560922855095</v>
      </c>
      <c r="E18" s="493"/>
      <c r="F18" s="493"/>
      <c r="G18" s="493"/>
      <c r="H18" s="495"/>
      <c r="I18" s="493"/>
      <c r="J18" s="493"/>
      <c r="K18" s="432" t="s">
        <v>248</v>
      </c>
      <c r="L18" s="433">
        <v>18594.833999999999</v>
      </c>
      <c r="M18" s="433">
        <v>2348.6030000000001</v>
      </c>
      <c r="N18" s="434">
        <v>7.9174019619322626</v>
      </c>
      <c r="O18"/>
      <c r="P18" s="432" t="s">
        <v>153</v>
      </c>
      <c r="Q18" s="433">
        <v>6530.9970000000003</v>
      </c>
      <c r="R18" s="433">
        <v>1600.6310000000001</v>
      </c>
      <c r="S18" s="434">
        <v>4.0802639708964774</v>
      </c>
    </row>
    <row r="19" spans="1:19" ht="16.5" thickBot="1">
      <c r="A19" s="432" t="s">
        <v>143</v>
      </c>
      <c r="B19" s="433">
        <v>196.12899999999999</v>
      </c>
      <c r="C19" s="433">
        <v>301</v>
      </c>
      <c r="D19" s="434">
        <v>3.3030583717875306</v>
      </c>
      <c r="E19" s="232"/>
      <c r="F19" s="493"/>
      <c r="G19" s="493"/>
      <c r="H19" s="495"/>
      <c r="I19" s="493"/>
      <c r="J19" s="493"/>
      <c r="K19" s="432" t="s">
        <v>145</v>
      </c>
      <c r="L19" s="433">
        <v>11729.781999999999</v>
      </c>
      <c r="M19" s="433">
        <v>2406.7109999999998</v>
      </c>
      <c r="N19" s="434">
        <v>4.8737808569454328</v>
      </c>
      <c r="O19"/>
      <c r="P19" s="432" t="s">
        <v>237</v>
      </c>
      <c r="Q19" s="433">
        <v>6355.3580000000002</v>
      </c>
      <c r="R19" s="433">
        <v>1179.731</v>
      </c>
      <c r="S19" s="434">
        <v>5.3871246919848677</v>
      </c>
    </row>
    <row r="20" spans="1:19" ht="16.5" thickBot="1">
      <c r="A20" s="438" t="s">
        <v>222</v>
      </c>
      <c r="B20" s="439">
        <v>17989.825000000001</v>
      </c>
      <c r="C20" s="439">
        <v>19728</v>
      </c>
      <c r="D20" s="440">
        <v>3.9193672219193889</v>
      </c>
      <c r="E20" s="232"/>
      <c r="F20" s="493"/>
      <c r="G20" s="493"/>
      <c r="H20" s="495"/>
      <c r="I20" s="493"/>
      <c r="J20" s="493"/>
      <c r="K20" s="432" t="s">
        <v>152</v>
      </c>
      <c r="L20" s="433">
        <v>10546.462</v>
      </c>
      <c r="M20" s="433">
        <v>1780.6420000000001</v>
      </c>
      <c r="N20" s="434">
        <v>5.9228424354811349</v>
      </c>
      <c r="O20"/>
      <c r="P20" s="432" t="s">
        <v>155</v>
      </c>
      <c r="Q20" s="433">
        <v>3341.1309999999999</v>
      </c>
      <c r="R20" s="433">
        <v>754.93899999999996</v>
      </c>
      <c r="S20" s="434">
        <v>4.4256966456892544</v>
      </c>
    </row>
    <row r="21" spans="1:19" ht="15.75">
      <c r="A21"/>
      <c r="B21"/>
      <c r="C21"/>
      <c r="D21"/>
      <c r="E21" s="232"/>
      <c r="F21" s="493"/>
      <c r="G21" s="493"/>
      <c r="H21" s="495"/>
      <c r="I21" s="493"/>
      <c r="J21" s="493"/>
      <c r="K21" s="432" t="s">
        <v>247</v>
      </c>
      <c r="L21" s="433">
        <v>10083.06</v>
      </c>
      <c r="M21" s="433">
        <v>1889.5889999999999</v>
      </c>
      <c r="N21" s="434">
        <v>5.3361127737301599</v>
      </c>
      <c r="O21"/>
      <c r="P21" s="432" t="s">
        <v>247</v>
      </c>
      <c r="Q21" s="433">
        <v>3186.0659999999998</v>
      </c>
      <c r="R21" s="433">
        <v>653.75199999999995</v>
      </c>
      <c r="S21" s="434">
        <v>4.8735086087690744</v>
      </c>
    </row>
    <row r="22" spans="1:19" ht="15.75">
      <c r="A22"/>
      <c r="B22"/>
      <c r="C22"/>
      <c r="D22"/>
      <c r="E22" s="232"/>
      <c r="F22" s="493"/>
      <c r="G22" s="493"/>
      <c r="H22" s="493"/>
      <c r="I22" s="493"/>
      <c r="J22" s="493"/>
      <c r="K22" s="432" t="s">
        <v>249</v>
      </c>
      <c r="L22" s="433">
        <v>7232.5789999999997</v>
      </c>
      <c r="M22" s="433">
        <v>1369.6210000000001</v>
      </c>
      <c r="N22" s="434">
        <v>5.28071561402753</v>
      </c>
      <c r="O22"/>
      <c r="P22" s="432" t="s">
        <v>158</v>
      </c>
      <c r="Q22" s="433">
        <v>2892.3780000000002</v>
      </c>
      <c r="R22" s="433">
        <v>789.67</v>
      </c>
      <c r="S22" s="434">
        <v>3.6627679916927329</v>
      </c>
    </row>
    <row r="23" spans="1:19" ht="15.75">
      <c r="A23"/>
      <c r="B23"/>
      <c r="C23"/>
      <c r="D23"/>
      <c r="E23" s="232"/>
      <c r="F23" s="493"/>
      <c r="G23" s="493"/>
      <c r="H23" s="493"/>
      <c r="I23" s="493"/>
      <c r="J23" s="493"/>
      <c r="K23" s="432" t="s">
        <v>141</v>
      </c>
      <c r="L23" s="433">
        <v>6843.4229999999998</v>
      </c>
      <c r="M23" s="433">
        <v>1173.961</v>
      </c>
      <c r="N23" s="434">
        <v>5.8293444160410779</v>
      </c>
      <c r="O23" s="320"/>
      <c r="P23" s="432" t="s">
        <v>142</v>
      </c>
      <c r="Q23" s="433">
        <v>2730.4009999999998</v>
      </c>
      <c r="R23" s="433">
        <v>635.42600000000004</v>
      </c>
      <c r="S23" s="434">
        <v>4.296961408566851</v>
      </c>
    </row>
    <row r="24" spans="1:19" ht="15.75">
      <c r="A24"/>
      <c r="B24"/>
      <c r="C24"/>
      <c r="D24"/>
      <c r="E24" s="232"/>
      <c r="F24" s="493"/>
      <c r="G24" s="493"/>
      <c r="H24" s="493"/>
      <c r="I24" s="493"/>
      <c r="J24" s="493"/>
      <c r="K24" s="432" t="s">
        <v>151</v>
      </c>
      <c r="L24" s="433">
        <v>6182.8720000000003</v>
      </c>
      <c r="M24" s="433">
        <v>930.70600000000002</v>
      </c>
      <c r="N24" s="434">
        <v>6.6432063401331893</v>
      </c>
      <c r="O24"/>
      <c r="P24" s="432" t="s">
        <v>248</v>
      </c>
      <c r="Q24" s="433">
        <v>2688.2350000000001</v>
      </c>
      <c r="R24" s="433">
        <v>518.47799999999995</v>
      </c>
      <c r="S24" s="434">
        <v>5.1848583739329355</v>
      </c>
    </row>
    <row r="25" spans="1:19" ht="15.75">
      <c r="A25"/>
      <c r="B25"/>
      <c r="C25"/>
      <c r="D25"/>
      <c r="E25" s="232"/>
      <c r="F25" s="493"/>
      <c r="G25" s="493"/>
      <c r="H25" s="493"/>
      <c r="I25" s="493"/>
      <c r="J25" s="493"/>
      <c r="K25" s="432" t="s">
        <v>158</v>
      </c>
      <c r="L25" s="433">
        <v>4407.5550000000003</v>
      </c>
      <c r="M25" s="433">
        <v>1046.45</v>
      </c>
      <c r="N25" s="434">
        <v>4.2119117014668639</v>
      </c>
      <c r="O25"/>
      <c r="P25" s="432" t="s">
        <v>150</v>
      </c>
      <c r="Q25" s="433">
        <v>2122.8449999999998</v>
      </c>
      <c r="R25" s="433">
        <v>452.29300000000001</v>
      </c>
      <c r="S25" s="434">
        <v>4.6935172554074454</v>
      </c>
    </row>
    <row r="26" spans="1:19" ht="15.75">
      <c r="E26" s="232"/>
      <c r="F26" s="493"/>
      <c r="G26" s="493"/>
      <c r="H26" s="493"/>
      <c r="I26" s="493"/>
      <c r="J26" s="493"/>
      <c r="K26" s="432" t="s">
        <v>143</v>
      </c>
      <c r="L26" s="433">
        <v>4352.2860000000001</v>
      </c>
      <c r="M26" s="433">
        <v>1072.636</v>
      </c>
      <c r="N26" s="434">
        <v>4.0575609992579027</v>
      </c>
      <c r="O26"/>
      <c r="P26" s="432" t="s">
        <v>156</v>
      </c>
      <c r="Q26" s="433">
        <v>1886.2809999999999</v>
      </c>
      <c r="R26" s="433">
        <v>430.709</v>
      </c>
      <c r="S26" s="434">
        <v>4.3794789521463446</v>
      </c>
    </row>
    <row r="27" spans="1:19" ht="15.75">
      <c r="A27" s="232" t="s">
        <v>328</v>
      </c>
      <c r="B27" s="232"/>
      <c r="C27"/>
      <c r="D27"/>
      <c r="E27" s="232"/>
      <c r="F27" s="493"/>
      <c r="G27" s="493"/>
      <c r="H27" s="493"/>
      <c r="I27" s="493"/>
      <c r="J27" s="493"/>
      <c r="K27" s="432" t="s">
        <v>155</v>
      </c>
      <c r="L27" s="433">
        <v>4344.6639999999998</v>
      </c>
      <c r="M27" s="433">
        <v>1078.9000000000001</v>
      </c>
      <c r="N27" s="434">
        <v>4.0269385485216418</v>
      </c>
      <c r="O27"/>
      <c r="P27" s="432" t="s">
        <v>154</v>
      </c>
      <c r="Q27" s="433">
        <v>1697.7539999999999</v>
      </c>
      <c r="R27" s="433">
        <v>382.63200000000001</v>
      </c>
      <c r="S27" s="434">
        <v>4.4370413347550643</v>
      </c>
    </row>
    <row r="28" spans="1:19" ht="16.5" thickBot="1">
      <c r="A28"/>
      <c r="B28"/>
      <c r="C28"/>
      <c r="D28"/>
      <c r="E28"/>
      <c r="F28"/>
      <c r="G28"/>
      <c r="H28"/>
      <c r="I28"/>
      <c r="J28" s="493"/>
      <c r="K28" s="432" t="s">
        <v>150</v>
      </c>
      <c r="L28" s="433">
        <v>3070.6689999999999</v>
      </c>
      <c r="M28" s="433">
        <v>518.75199999999995</v>
      </c>
      <c r="N28" s="434">
        <v>5.9193391061624823</v>
      </c>
      <c r="O28" s="357"/>
      <c r="P28" s="432" t="s">
        <v>463</v>
      </c>
      <c r="Q28" s="433">
        <v>1691.2190000000001</v>
      </c>
      <c r="R28" s="433">
        <v>179.578</v>
      </c>
      <c r="S28" s="434">
        <v>9.4177404804597451</v>
      </c>
    </row>
    <row r="29" spans="1:19" ht="16.5" thickBot="1">
      <c r="A29"/>
      <c r="B29"/>
      <c r="C29"/>
      <c r="D29"/>
      <c r="E29"/>
      <c r="F29"/>
      <c r="G29"/>
      <c r="H29"/>
      <c r="I29"/>
      <c r="J29" s="493"/>
      <c r="K29" s="438" t="s">
        <v>222</v>
      </c>
      <c r="L29" s="439">
        <v>766064.86300000001</v>
      </c>
      <c r="M29" s="439">
        <v>135257.12</v>
      </c>
      <c r="N29" s="440">
        <v>5.663767371359083</v>
      </c>
      <c r="O29"/>
      <c r="P29" s="432" t="s">
        <v>157</v>
      </c>
      <c r="Q29" s="433">
        <v>1573.117</v>
      </c>
      <c r="R29" s="433">
        <v>531.54100000000005</v>
      </c>
      <c r="S29" s="434">
        <v>2.959540280053655</v>
      </c>
    </row>
    <row r="30" spans="1:19" ht="16.5" thickBot="1">
      <c r="A30"/>
      <c r="B30"/>
      <c r="C30"/>
      <c r="D30"/>
      <c r="E30"/>
      <c r="F30"/>
      <c r="G30"/>
      <c r="H30"/>
      <c r="I30"/>
      <c r="J30" s="320"/>
      <c r="K30"/>
      <c r="L30"/>
      <c r="M30"/>
      <c r="N30"/>
      <c r="O30" s="320"/>
      <c r="P30" s="432" t="s">
        <v>152</v>
      </c>
      <c r="Q30" s="433">
        <v>1479.4079999999999</v>
      </c>
      <c r="R30" s="433">
        <v>287.721</v>
      </c>
      <c r="S30" s="434">
        <v>5.1418144660973644</v>
      </c>
    </row>
    <row r="31" spans="1:19" ht="16.5" thickBot="1">
      <c r="A31"/>
      <c r="B31"/>
      <c r="C31"/>
      <c r="D31"/>
      <c r="E31"/>
      <c r="F31"/>
      <c r="G31"/>
      <c r="H31"/>
      <c r="I31"/>
      <c r="J31" s="320"/>
      <c r="K31"/>
      <c r="L31"/>
      <c r="M31"/>
      <c r="N31"/>
      <c r="O31"/>
      <c r="P31" s="438" t="s">
        <v>222</v>
      </c>
      <c r="Q31" s="439">
        <v>219797.95699999999</v>
      </c>
      <c r="R31" s="439">
        <v>44447.406000000003</v>
      </c>
      <c r="S31" s="440">
        <v>4.9451245141280005</v>
      </c>
    </row>
    <row r="32" spans="1:19" ht="15.75">
      <c r="A32"/>
      <c r="B32"/>
      <c r="C32"/>
      <c r="D32"/>
      <c r="E32"/>
      <c r="F32"/>
      <c r="G32"/>
      <c r="H32"/>
      <c r="I32"/>
      <c r="J32" s="320"/>
      <c r="K32"/>
      <c r="L32"/>
      <c r="M32"/>
      <c r="N32"/>
      <c r="O32"/>
      <c r="P32"/>
      <c r="Q32"/>
      <c r="R32"/>
      <c r="S32"/>
    </row>
    <row r="33" spans="1:19">
      <c r="A33"/>
      <c r="B33"/>
      <c r="C33"/>
      <c r="D33"/>
      <c r="E33"/>
      <c r="F33"/>
      <c r="G33"/>
      <c r="H33"/>
      <c r="I33"/>
      <c r="J33" s="357"/>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O39" s="357"/>
      <c r="P39"/>
      <c r="Q39"/>
      <c r="R39"/>
      <c r="S39"/>
    </row>
    <row r="40" spans="1:19">
      <c r="A40"/>
      <c r="B40"/>
      <c r="C40"/>
      <c r="D40"/>
      <c r="E40"/>
      <c r="F40"/>
      <c r="G40"/>
      <c r="H40"/>
      <c r="I40"/>
      <c r="J40"/>
      <c r="K40"/>
      <c r="L40"/>
      <c r="M40"/>
      <c r="N40"/>
      <c r="O40" s="35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ht="15.75">
      <c r="A83"/>
      <c r="B83"/>
      <c r="C83"/>
      <c r="D83"/>
      <c r="E83"/>
      <c r="F83"/>
      <c r="G83"/>
      <c r="H83"/>
      <c r="I83"/>
      <c r="J83"/>
      <c r="K83"/>
      <c r="L83"/>
      <c r="M83" s="495"/>
      <c r="N83" s="448"/>
      <c r="O83"/>
      <c r="P83"/>
      <c r="Q83" s="357"/>
      <c r="R83" s="357"/>
    </row>
    <row r="84" spans="1:18" ht="15.75">
      <c r="A84"/>
      <c r="B84"/>
      <c r="C84"/>
      <c r="D84"/>
      <c r="E84"/>
      <c r="F84"/>
      <c r="G84"/>
      <c r="H84"/>
      <c r="I84"/>
      <c r="J84"/>
      <c r="K84"/>
      <c r="L84"/>
      <c r="M84" s="495"/>
      <c r="N84" s="448"/>
      <c r="O84"/>
      <c r="P84"/>
      <c r="Q84" s="357"/>
      <c r="R84" s="357"/>
    </row>
    <row r="85" spans="1:18" ht="15.75">
      <c r="A85"/>
      <c r="B85"/>
      <c r="C85"/>
      <c r="D85"/>
      <c r="E85"/>
      <c r="F85"/>
      <c r="G85"/>
      <c r="H85"/>
      <c r="I85"/>
      <c r="J85"/>
      <c r="K85"/>
      <c r="L85"/>
      <c r="M85" s="495"/>
      <c r="N85" s="448"/>
      <c r="O85"/>
      <c r="P85"/>
      <c r="Q85" s="357"/>
      <c r="R85" s="357"/>
    </row>
    <row r="86" spans="1:18" ht="15.75">
      <c r="A86"/>
      <c r="B86"/>
      <c r="C86"/>
      <c r="D86"/>
      <c r="E86"/>
      <c r="F86"/>
      <c r="G86"/>
      <c r="H86"/>
      <c r="I86"/>
      <c r="J86"/>
      <c r="K86"/>
      <c r="L86"/>
      <c r="M86" s="495"/>
      <c r="N86" s="448"/>
      <c r="O86"/>
      <c r="P86"/>
      <c r="Q86" s="357"/>
      <c r="R86" s="357"/>
    </row>
    <row r="87" spans="1:18" ht="15.75">
      <c r="A87"/>
      <c r="B87"/>
      <c r="C87"/>
      <c r="D87"/>
      <c r="E87"/>
      <c r="F87"/>
      <c r="G87"/>
      <c r="H87"/>
      <c r="I87"/>
      <c r="J87"/>
      <c r="K87"/>
      <c r="L87"/>
      <c r="M87" s="495"/>
      <c r="N87" s="448"/>
      <c r="O87"/>
      <c r="P87"/>
      <c r="Q87" s="357"/>
      <c r="R87" s="357"/>
    </row>
    <row r="88" spans="1:18" ht="15.75">
      <c r="A88"/>
      <c r="B88"/>
      <c r="C88"/>
      <c r="D88"/>
      <c r="E88"/>
      <c r="F88"/>
      <c r="G88"/>
      <c r="H88"/>
      <c r="I88"/>
      <c r="J88"/>
      <c r="K88"/>
      <c r="L88"/>
      <c r="M88" s="495"/>
      <c r="N88" s="448"/>
      <c r="O88"/>
      <c r="P88"/>
      <c r="Q88" s="357"/>
      <c r="R88" s="357"/>
    </row>
    <row r="89" spans="1:18" ht="15.75">
      <c r="A89"/>
      <c r="B89"/>
      <c r="C89"/>
      <c r="D89"/>
      <c r="E89"/>
      <c r="F89"/>
      <c r="G89"/>
      <c r="H89"/>
      <c r="I89"/>
      <c r="J89"/>
      <c r="K89"/>
      <c r="L89"/>
      <c r="M89" s="495"/>
      <c r="N89" s="448"/>
      <c r="O89"/>
      <c r="P89"/>
      <c r="Q89" s="357"/>
      <c r="R89" s="357"/>
    </row>
    <row r="90" spans="1:18" ht="15.75">
      <c r="A90"/>
      <c r="B90"/>
      <c r="C90"/>
      <c r="D90"/>
      <c r="E90"/>
      <c r="F90"/>
      <c r="G90"/>
      <c r="H90"/>
      <c r="I90"/>
      <c r="J90"/>
      <c r="K90"/>
      <c r="L90"/>
      <c r="M90" s="495"/>
      <c r="N90" s="448"/>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2">
    <sortCondition descending="1" ref="Q7:Q62"/>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9"/>
  <sheetViews>
    <sheetView showGridLines="0" zoomScaleNormal="100" workbookViewId="0">
      <selection activeCell="M34" sqref="M34"/>
    </sheetView>
  </sheetViews>
  <sheetFormatPr defaultRowHeight="12.75"/>
  <cols>
    <col min="1" max="1" width="16.85546875" style="373" customWidth="1"/>
    <col min="2" max="2" width="12.28515625" style="373" bestFit="1" customWidth="1"/>
    <col min="3" max="3" width="10.140625" style="373" customWidth="1"/>
    <col min="4" max="4" width="8.7109375" style="373"/>
    <col min="5" max="5" width="9.5703125" style="373" customWidth="1"/>
    <col min="6" max="6" width="12.42578125" style="373" customWidth="1"/>
    <col min="7" max="7" width="11.28515625" style="373" customWidth="1"/>
    <col min="8" max="8" width="10.42578125" style="373" customWidth="1"/>
    <col min="9" max="9" width="8.7109375" style="373"/>
    <col min="10" max="10" width="3.5703125" style="373" customWidth="1"/>
    <col min="11" max="11" width="19.42578125" style="373" customWidth="1"/>
    <col min="12" max="12" width="11.7109375" style="373" customWidth="1"/>
    <col min="13" max="13" width="12.28515625" style="373" customWidth="1"/>
    <col min="14" max="14" width="10.42578125" style="373" customWidth="1"/>
    <col min="15" max="15" width="3.85546875" style="373" customWidth="1"/>
    <col min="16" max="16" width="18.28515625" style="373" customWidth="1"/>
    <col min="17" max="17" width="11.28515625" style="373" customWidth="1"/>
    <col min="18" max="18" width="10.28515625" style="373" customWidth="1"/>
    <col min="19" max="19" width="10" style="373" customWidth="1"/>
    <col min="20" max="255" width="8.7109375" style="373"/>
    <col min="256" max="256" width="4" style="373" customWidth="1"/>
    <col min="257" max="257" width="15.140625" style="373" customWidth="1"/>
    <col min="258" max="258" width="13.85546875" style="373" customWidth="1"/>
    <col min="259" max="259" width="10.140625" style="373" customWidth="1"/>
    <col min="260" max="260" width="8.7109375" style="373"/>
    <col min="261" max="261" width="3.42578125" style="373" customWidth="1"/>
    <col min="262" max="262" width="19.5703125" style="373" customWidth="1"/>
    <col min="263" max="263" width="12.28515625" style="373" customWidth="1"/>
    <col min="264" max="264" width="10.42578125" style="373" customWidth="1"/>
    <col min="265" max="265" width="8.7109375" style="373"/>
    <col min="266" max="266" width="3.5703125" style="373" customWidth="1"/>
    <col min="267" max="267" width="16.42578125" style="373" customWidth="1"/>
    <col min="268" max="268" width="11.7109375" style="373" customWidth="1"/>
    <col min="269" max="269" width="10.140625" style="373" customWidth="1"/>
    <col min="270" max="270" width="15.85546875" style="373" customWidth="1"/>
    <col min="271" max="271" width="3.85546875" style="373" customWidth="1"/>
    <col min="272" max="272" width="16.42578125" style="373" customWidth="1"/>
    <col min="273" max="273" width="11.28515625" style="373" customWidth="1"/>
    <col min="274" max="274" width="10.28515625" style="373" customWidth="1"/>
    <col min="275" max="275" width="10" style="373" customWidth="1"/>
    <col min="276" max="511" width="8.7109375" style="373"/>
    <col min="512" max="512" width="4" style="373" customWidth="1"/>
    <col min="513" max="513" width="15.140625" style="373" customWidth="1"/>
    <col min="514" max="514" width="13.85546875" style="373" customWidth="1"/>
    <col min="515" max="515" width="10.140625" style="373" customWidth="1"/>
    <col min="516" max="516" width="8.7109375" style="373"/>
    <col min="517" max="517" width="3.42578125" style="373" customWidth="1"/>
    <col min="518" max="518" width="19.5703125" style="373" customWidth="1"/>
    <col min="519" max="519" width="12.28515625" style="373" customWidth="1"/>
    <col min="520" max="520" width="10.42578125" style="373" customWidth="1"/>
    <col min="521" max="521" width="8.7109375" style="373"/>
    <col min="522" max="522" width="3.5703125" style="373" customWidth="1"/>
    <col min="523" max="523" width="16.42578125" style="373" customWidth="1"/>
    <col min="524" max="524" width="11.7109375" style="373" customWidth="1"/>
    <col min="525" max="525" width="10.140625" style="373" customWidth="1"/>
    <col min="526" max="526" width="15.85546875" style="373" customWidth="1"/>
    <col min="527" max="527" width="3.85546875" style="373" customWidth="1"/>
    <col min="528" max="528" width="16.42578125" style="373" customWidth="1"/>
    <col min="529" max="529" width="11.28515625" style="373" customWidth="1"/>
    <col min="530" max="530" width="10.28515625" style="373" customWidth="1"/>
    <col min="531" max="531" width="10" style="373" customWidth="1"/>
    <col min="532" max="767" width="8.7109375" style="373"/>
    <col min="768" max="768" width="4" style="373" customWidth="1"/>
    <col min="769" max="769" width="15.140625" style="373" customWidth="1"/>
    <col min="770" max="770" width="13.85546875" style="373" customWidth="1"/>
    <col min="771" max="771" width="10.140625" style="373" customWidth="1"/>
    <col min="772" max="772" width="8.7109375" style="373"/>
    <col min="773" max="773" width="3.42578125" style="373" customWidth="1"/>
    <col min="774" max="774" width="19.5703125" style="373" customWidth="1"/>
    <col min="775" max="775" width="12.28515625" style="373" customWidth="1"/>
    <col min="776" max="776" width="10.42578125" style="373" customWidth="1"/>
    <col min="777" max="777" width="8.7109375" style="373"/>
    <col min="778" max="778" width="3.5703125" style="373" customWidth="1"/>
    <col min="779" max="779" width="16.42578125" style="373" customWidth="1"/>
    <col min="780" max="780" width="11.7109375" style="373" customWidth="1"/>
    <col min="781" max="781" width="10.140625" style="373" customWidth="1"/>
    <col min="782" max="782" width="15.85546875" style="373" customWidth="1"/>
    <col min="783" max="783" width="3.85546875" style="373" customWidth="1"/>
    <col min="784" max="784" width="16.42578125" style="373" customWidth="1"/>
    <col min="785" max="785" width="11.28515625" style="373" customWidth="1"/>
    <col min="786" max="786" width="10.28515625" style="373" customWidth="1"/>
    <col min="787" max="787" width="10" style="373" customWidth="1"/>
    <col min="788" max="1023" width="8.7109375" style="373"/>
    <col min="1024" max="1024" width="4" style="373" customWidth="1"/>
    <col min="1025" max="1025" width="15.140625" style="373" customWidth="1"/>
    <col min="1026" max="1026" width="13.85546875" style="373" customWidth="1"/>
    <col min="1027" max="1027" width="10.140625" style="373" customWidth="1"/>
    <col min="1028" max="1028" width="8.7109375" style="373"/>
    <col min="1029" max="1029" width="3.42578125" style="373" customWidth="1"/>
    <col min="1030" max="1030" width="19.5703125" style="373" customWidth="1"/>
    <col min="1031" max="1031" width="12.28515625" style="373" customWidth="1"/>
    <col min="1032" max="1032" width="10.42578125" style="373" customWidth="1"/>
    <col min="1033" max="1033" width="8.7109375" style="373"/>
    <col min="1034" max="1034" width="3.5703125" style="373" customWidth="1"/>
    <col min="1035" max="1035" width="16.42578125" style="373" customWidth="1"/>
    <col min="1036" max="1036" width="11.7109375" style="373" customWidth="1"/>
    <col min="1037" max="1037" width="10.140625" style="373" customWidth="1"/>
    <col min="1038" max="1038" width="15.85546875" style="373" customWidth="1"/>
    <col min="1039" max="1039" width="3.85546875" style="373" customWidth="1"/>
    <col min="1040" max="1040" width="16.42578125" style="373" customWidth="1"/>
    <col min="1041" max="1041" width="11.28515625" style="373" customWidth="1"/>
    <col min="1042" max="1042" width="10.28515625" style="373" customWidth="1"/>
    <col min="1043" max="1043" width="10" style="373" customWidth="1"/>
    <col min="1044" max="1279" width="8.7109375" style="373"/>
    <col min="1280" max="1280" width="4" style="373" customWidth="1"/>
    <col min="1281" max="1281" width="15.140625" style="373" customWidth="1"/>
    <col min="1282" max="1282" width="13.85546875" style="373" customWidth="1"/>
    <col min="1283" max="1283" width="10.140625" style="373" customWidth="1"/>
    <col min="1284" max="1284" width="8.7109375" style="373"/>
    <col min="1285" max="1285" width="3.42578125" style="373" customWidth="1"/>
    <col min="1286" max="1286" width="19.5703125" style="373" customWidth="1"/>
    <col min="1287" max="1287" width="12.28515625" style="373" customWidth="1"/>
    <col min="1288" max="1288" width="10.42578125" style="373" customWidth="1"/>
    <col min="1289" max="1289" width="8.7109375" style="373"/>
    <col min="1290" max="1290" width="3.5703125" style="373" customWidth="1"/>
    <col min="1291" max="1291" width="16.42578125" style="373" customWidth="1"/>
    <col min="1292" max="1292" width="11.7109375" style="373" customWidth="1"/>
    <col min="1293" max="1293" width="10.140625" style="373" customWidth="1"/>
    <col min="1294" max="1294" width="15.85546875" style="373" customWidth="1"/>
    <col min="1295" max="1295" width="3.85546875" style="373" customWidth="1"/>
    <col min="1296" max="1296" width="16.42578125" style="373" customWidth="1"/>
    <col min="1297" max="1297" width="11.28515625" style="373" customWidth="1"/>
    <col min="1298" max="1298" width="10.28515625" style="373" customWidth="1"/>
    <col min="1299" max="1299" width="10" style="373" customWidth="1"/>
    <col min="1300" max="1535" width="8.7109375" style="373"/>
    <col min="1536" max="1536" width="4" style="373" customWidth="1"/>
    <col min="1537" max="1537" width="15.140625" style="373" customWidth="1"/>
    <col min="1538" max="1538" width="13.85546875" style="373" customWidth="1"/>
    <col min="1539" max="1539" width="10.140625" style="373" customWidth="1"/>
    <col min="1540" max="1540" width="8.7109375" style="373"/>
    <col min="1541" max="1541" width="3.42578125" style="373" customWidth="1"/>
    <col min="1542" max="1542" width="19.5703125" style="373" customWidth="1"/>
    <col min="1543" max="1543" width="12.28515625" style="373" customWidth="1"/>
    <col min="1544" max="1544" width="10.42578125" style="373" customWidth="1"/>
    <col min="1545" max="1545" width="8.7109375" style="373"/>
    <col min="1546" max="1546" width="3.5703125" style="373" customWidth="1"/>
    <col min="1547" max="1547" width="16.42578125" style="373" customWidth="1"/>
    <col min="1548" max="1548" width="11.7109375" style="373" customWidth="1"/>
    <col min="1549" max="1549" width="10.140625" style="373" customWidth="1"/>
    <col min="1550" max="1550" width="15.85546875" style="373" customWidth="1"/>
    <col min="1551" max="1551" width="3.85546875" style="373" customWidth="1"/>
    <col min="1552" max="1552" width="16.42578125" style="373" customWidth="1"/>
    <col min="1553" max="1553" width="11.28515625" style="373" customWidth="1"/>
    <col min="1554" max="1554" width="10.28515625" style="373" customWidth="1"/>
    <col min="1555" max="1555" width="10" style="373" customWidth="1"/>
    <col min="1556" max="1791" width="8.7109375" style="373"/>
    <col min="1792" max="1792" width="4" style="373" customWidth="1"/>
    <col min="1793" max="1793" width="15.140625" style="373" customWidth="1"/>
    <col min="1794" max="1794" width="13.85546875" style="373" customWidth="1"/>
    <col min="1795" max="1795" width="10.140625" style="373" customWidth="1"/>
    <col min="1796" max="1796" width="8.7109375" style="373"/>
    <col min="1797" max="1797" width="3.42578125" style="373" customWidth="1"/>
    <col min="1798" max="1798" width="19.5703125" style="373" customWidth="1"/>
    <col min="1799" max="1799" width="12.28515625" style="373" customWidth="1"/>
    <col min="1800" max="1800" width="10.42578125" style="373" customWidth="1"/>
    <col min="1801" max="1801" width="8.7109375" style="373"/>
    <col min="1802" max="1802" width="3.5703125" style="373" customWidth="1"/>
    <col min="1803" max="1803" width="16.42578125" style="373" customWidth="1"/>
    <col min="1804" max="1804" width="11.7109375" style="373" customWidth="1"/>
    <col min="1805" max="1805" width="10.140625" style="373" customWidth="1"/>
    <col min="1806" max="1806" width="15.85546875" style="373" customWidth="1"/>
    <col min="1807" max="1807" width="3.85546875" style="373" customWidth="1"/>
    <col min="1808" max="1808" width="16.42578125" style="373" customWidth="1"/>
    <col min="1809" max="1809" width="11.28515625" style="373" customWidth="1"/>
    <col min="1810" max="1810" width="10.28515625" style="373" customWidth="1"/>
    <col min="1811" max="1811" width="10" style="373" customWidth="1"/>
    <col min="1812" max="2047" width="8.7109375" style="373"/>
    <col min="2048" max="2048" width="4" style="373" customWidth="1"/>
    <col min="2049" max="2049" width="15.140625" style="373" customWidth="1"/>
    <col min="2050" max="2050" width="13.85546875" style="373" customWidth="1"/>
    <col min="2051" max="2051" width="10.140625" style="373" customWidth="1"/>
    <col min="2052" max="2052" width="8.7109375" style="373"/>
    <col min="2053" max="2053" width="3.42578125" style="373" customWidth="1"/>
    <col min="2054" max="2054" width="19.5703125" style="373" customWidth="1"/>
    <col min="2055" max="2055" width="12.28515625" style="373" customWidth="1"/>
    <col min="2056" max="2056" width="10.42578125" style="373" customWidth="1"/>
    <col min="2057" max="2057" width="8.7109375" style="373"/>
    <col min="2058" max="2058" width="3.5703125" style="373" customWidth="1"/>
    <col min="2059" max="2059" width="16.42578125" style="373" customWidth="1"/>
    <col min="2060" max="2060" width="11.7109375" style="373" customWidth="1"/>
    <col min="2061" max="2061" width="10.140625" style="373" customWidth="1"/>
    <col min="2062" max="2062" width="15.85546875" style="373" customWidth="1"/>
    <col min="2063" max="2063" width="3.85546875" style="373" customWidth="1"/>
    <col min="2064" max="2064" width="16.42578125" style="373" customWidth="1"/>
    <col min="2065" max="2065" width="11.28515625" style="373" customWidth="1"/>
    <col min="2066" max="2066" width="10.28515625" style="373" customWidth="1"/>
    <col min="2067" max="2067" width="10" style="373" customWidth="1"/>
    <col min="2068" max="2303" width="8.7109375" style="373"/>
    <col min="2304" max="2304" width="4" style="373" customWidth="1"/>
    <col min="2305" max="2305" width="15.140625" style="373" customWidth="1"/>
    <col min="2306" max="2306" width="13.85546875" style="373" customWidth="1"/>
    <col min="2307" max="2307" width="10.140625" style="373" customWidth="1"/>
    <col min="2308" max="2308" width="8.7109375" style="373"/>
    <col min="2309" max="2309" width="3.42578125" style="373" customWidth="1"/>
    <col min="2310" max="2310" width="19.5703125" style="373" customWidth="1"/>
    <col min="2311" max="2311" width="12.28515625" style="373" customWidth="1"/>
    <col min="2312" max="2312" width="10.42578125" style="373" customWidth="1"/>
    <col min="2313" max="2313" width="8.7109375" style="373"/>
    <col min="2314" max="2314" width="3.5703125" style="373" customWidth="1"/>
    <col min="2315" max="2315" width="16.42578125" style="373" customWidth="1"/>
    <col min="2316" max="2316" width="11.7109375" style="373" customWidth="1"/>
    <col min="2317" max="2317" width="10.140625" style="373" customWidth="1"/>
    <col min="2318" max="2318" width="15.85546875" style="373" customWidth="1"/>
    <col min="2319" max="2319" width="3.85546875" style="373" customWidth="1"/>
    <col min="2320" max="2320" width="16.42578125" style="373" customWidth="1"/>
    <col min="2321" max="2321" width="11.28515625" style="373" customWidth="1"/>
    <col min="2322" max="2322" width="10.28515625" style="373" customWidth="1"/>
    <col min="2323" max="2323" width="10" style="373" customWidth="1"/>
    <col min="2324" max="2559" width="8.7109375" style="373"/>
    <col min="2560" max="2560" width="4" style="373" customWidth="1"/>
    <col min="2561" max="2561" width="15.140625" style="373" customWidth="1"/>
    <col min="2562" max="2562" width="13.85546875" style="373" customWidth="1"/>
    <col min="2563" max="2563" width="10.140625" style="373" customWidth="1"/>
    <col min="2564" max="2564" width="8.7109375" style="373"/>
    <col min="2565" max="2565" width="3.42578125" style="373" customWidth="1"/>
    <col min="2566" max="2566" width="19.5703125" style="373" customWidth="1"/>
    <col min="2567" max="2567" width="12.28515625" style="373" customWidth="1"/>
    <col min="2568" max="2568" width="10.42578125" style="373" customWidth="1"/>
    <col min="2569" max="2569" width="8.7109375" style="373"/>
    <col min="2570" max="2570" width="3.5703125" style="373" customWidth="1"/>
    <col min="2571" max="2571" width="16.42578125" style="373" customWidth="1"/>
    <col min="2572" max="2572" width="11.7109375" style="373" customWidth="1"/>
    <col min="2573" max="2573" width="10.140625" style="373" customWidth="1"/>
    <col min="2574" max="2574" width="15.85546875" style="373" customWidth="1"/>
    <col min="2575" max="2575" width="3.85546875" style="373" customWidth="1"/>
    <col min="2576" max="2576" width="16.42578125" style="373" customWidth="1"/>
    <col min="2577" max="2577" width="11.28515625" style="373" customWidth="1"/>
    <col min="2578" max="2578" width="10.28515625" style="373" customWidth="1"/>
    <col min="2579" max="2579" width="10" style="373" customWidth="1"/>
    <col min="2580" max="2815" width="8.7109375" style="373"/>
    <col min="2816" max="2816" width="4" style="373" customWidth="1"/>
    <col min="2817" max="2817" width="15.140625" style="373" customWidth="1"/>
    <col min="2818" max="2818" width="13.85546875" style="373" customWidth="1"/>
    <col min="2819" max="2819" width="10.140625" style="373" customWidth="1"/>
    <col min="2820" max="2820" width="8.7109375" style="373"/>
    <col min="2821" max="2821" width="3.42578125" style="373" customWidth="1"/>
    <col min="2822" max="2822" width="19.5703125" style="373" customWidth="1"/>
    <col min="2823" max="2823" width="12.28515625" style="373" customWidth="1"/>
    <col min="2824" max="2824" width="10.42578125" style="373" customWidth="1"/>
    <col min="2825" max="2825" width="8.7109375" style="373"/>
    <col min="2826" max="2826" width="3.5703125" style="373" customWidth="1"/>
    <col min="2827" max="2827" width="16.42578125" style="373" customWidth="1"/>
    <col min="2828" max="2828" width="11.7109375" style="373" customWidth="1"/>
    <col min="2829" max="2829" width="10.140625" style="373" customWidth="1"/>
    <col min="2830" max="2830" width="15.85546875" style="373" customWidth="1"/>
    <col min="2831" max="2831" width="3.85546875" style="373" customWidth="1"/>
    <col min="2832" max="2832" width="16.42578125" style="373" customWidth="1"/>
    <col min="2833" max="2833" width="11.28515625" style="373" customWidth="1"/>
    <col min="2834" max="2834" width="10.28515625" style="373" customWidth="1"/>
    <col min="2835" max="2835" width="10" style="373" customWidth="1"/>
    <col min="2836" max="3071" width="8.7109375" style="373"/>
    <col min="3072" max="3072" width="4" style="373" customWidth="1"/>
    <col min="3073" max="3073" width="15.140625" style="373" customWidth="1"/>
    <col min="3074" max="3074" width="13.85546875" style="373" customWidth="1"/>
    <col min="3075" max="3075" width="10.140625" style="373" customWidth="1"/>
    <col min="3076" max="3076" width="8.7109375" style="373"/>
    <col min="3077" max="3077" width="3.42578125" style="373" customWidth="1"/>
    <col min="3078" max="3078" width="19.5703125" style="373" customWidth="1"/>
    <col min="3079" max="3079" width="12.28515625" style="373" customWidth="1"/>
    <col min="3080" max="3080" width="10.42578125" style="373" customWidth="1"/>
    <col min="3081" max="3081" width="8.7109375" style="373"/>
    <col min="3082" max="3082" width="3.5703125" style="373" customWidth="1"/>
    <col min="3083" max="3083" width="16.42578125" style="373" customWidth="1"/>
    <col min="3084" max="3084" width="11.7109375" style="373" customWidth="1"/>
    <col min="3085" max="3085" width="10.140625" style="373" customWidth="1"/>
    <col min="3086" max="3086" width="15.85546875" style="373" customWidth="1"/>
    <col min="3087" max="3087" width="3.85546875" style="373" customWidth="1"/>
    <col min="3088" max="3088" width="16.42578125" style="373" customWidth="1"/>
    <col min="3089" max="3089" width="11.28515625" style="373" customWidth="1"/>
    <col min="3090" max="3090" width="10.28515625" style="373" customWidth="1"/>
    <col min="3091" max="3091" width="10" style="373" customWidth="1"/>
    <col min="3092" max="3327" width="8.7109375" style="373"/>
    <col min="3328" max="3328" width="4" style="373" customWidth="1"/>
    <col min="3329" max="3329" width="15.140625" style="373" customWidth="1"/>
    <col min="3330" max="3330" width="13.85546875" style="373" customWidth="1"/>
    <col min="3331" max="3331" width="10.140625" style="373" customWidth="1"/>
    <col min="3332" max="3332" width="8.7109375" style="373"/>
    <col min="3333" max="3333" width="3.42578125" style="373" customWidth="1"/>
    <col min="3334" max="3334" width="19.5703125" style="373" customWidth="1"/>
    <col min="3335" max="3335" width="12.28515625" style="373" customWidth="1"/>
    <col min="3336" max="3336" width="10.42578125" style="373" customWidth="1"/>
    <col min="3337" max="3337" width="8.7109375" style="373"/>
    <col min="3338" max="3338" width="3.5703125" style="373" customWidth="1"/>
    <col min="3339" max="3339" width="16.42578125" style="373" customWidth="1"/>
    <col min="3340" max="3340" width="11.7109375" style="373" customWidth="1"/>
    <col min="3341" max="3341" width="10.140625" style="373" customWidth="1"/>
    <col min="3342" max="3342" width="15.85546875" style="373" customWidth="1"/>
    <col min="3343" max="3343" width="3.85546875" style="373" customWidth="1"/>
    <col min="3344" max="3344" width="16.42578125" style="373" customWidth="1"/>
    <col min="3345" max="3345" width="11.28515625" style="373" customWidth="1"/>
    <col min="3346" max="3346" width="10.28515625" style="373" customWidth="1"/>
    <col min="3347" max="3347" width="10" style="373" customWidth="1"/>
    <col min="3348" max="3583" width="8.7109375" style="373"/>
    <col min="3584" max="3584" width="4" style="373" customWidth="1"/>
    <col min="3585" max="3585" width="15.140625" style="373" customWidth="1"/>
    <col min="3586" max="3586" width="13.85546875" style="373" customWidth="1"/>
    <col min="3587" max="3587" width="10.140625" style="373" customWidth="1"/>
    <col min="3588" max="3588" width="8.7109375" style="373"/>
    <col min="3589" max="3589" width="3.42578125" style="373" customWidth="1"/>
    <col min="3590" max="3590" width="19.5703125" style="373" customWidth="1"/>
    <col min="3591" max="3591" width="12.28515625" style="373" customWidth="1"/>
    <col min="3592" max="3592" width="10.42578125" style="373" customWidth="1"/>
    <col min="3593" max="3593" width="8.7109375" style="373"/>
    <col min="3594" max="3594" width="3.5703125" style="373" customWidth="1"/>
    <col min="3595" max="3595" width="16.42578125" style="373" customWidth="1"/>
    <col min="3596" max="3596" width="11.7109375" style="373" customWidth="1"/>
    <col min="3597" max="3597" width="10.140625" style="373" customWidth="1"/>
    <col min="3598" max="3598" width="15.85546875" style="373" customWidth="1"/>
    <col min="3599" max="3599" width="3.85546875" style="373" customWidth="1"/>
    <col min="3600" max="3600" width="16.42578125" style="373" customWidth="1"/>
    <col min="3601" max="3601" width="11.28515625" style="373" customWidth="1"/>
    <col min="3602" max="3602" width="10.28515625" style="373" customWidth="1"/>
    <col min="3603" max="3603" width="10" style="373" customWidth="1"/>
    <col min="3604" max="3839" width="8.7109375" style="373"/>
    <col min="3840" max="3840" width="4" style="373" customWidth="1"/>
    <col min="3841" max="3841" width="15.140625" style="373" customWidth="1"/>
    <col min="3842" max="3842" width="13.85546875" style="373" customWidth="1"/>
    <col min="3843" max="3843" width="10.140625" style="373" customWidth="1"/>
    <col min="3844" max="3844" width="8.7109375" style="373"/>
    <col min="3845" max="3845" width="3.42578125" style="373" customWidth="1"/>
    <col min="3846" max="3846" width="19.5703125" style="373" customWidth="1"/>
    <col min="3847" max="3847" width="12.28515625" style="373" customWidth="1"/>
    <col min="3848" max="3848" width="10.42578125" style="373" customWidth="1"/>
    <col min="3849" max="3849" width="8.7109375" style="373"/>
    <col min="3850" max="3850" width="3.5703125" style="373" customWidth="1"/>
    <col min="3851" max="3851" width="16.42578125" style="373" customWidth="1"/>
    <col min="3852" max="3852" width="11.7109375" style="373" customWidth="1"/>
    <col min="3853" max="3853" width="10.140625" style="373" customWidth="1"/>
    <col min="3854" max="3854" width="15.85546875" style="373" customWidth="1"/>
    <col min="3855" max="3855" width="3.85546875" style="373" customWidth="1"/>
    <col min="3856" max="3856" width="16.42578125" style="373" customWidth="1"/>
    <col min="3857" max="3857" width="11.28515625" style="373" customWidth="1"/>
    <col min="3858" max="3858" width="10.28515625" style="373" customWidth="1"/>
    <col min="3859" max="3859" width="10" style="373" customWidth="1"/>
    <col min="3860" max="4095" width="8.7109375" style="373"/>
    <col min="4096" max="4096" width="4" style="373" customWidth="1"/>
    <col min="4097" max="4097" width="15.140625" style="373" customWidth="1"/>
    <col min="4098" max="4098" width="13.85546875" style="373" customWidth="1"/>
    <col min="4099" max="4099" width="10.140625" style="373" customWidth="1"/>
    <col min="4100" max="4100" width="8.7109375" style="373"/>
    <col min="4101" max="4101" width="3.42578125" style="373" customWidth="1"/>
    <col min="4102" max="4102" width="19.5703125" style="373" customWidth="1"/>
    <col min="4103" max="4103" width="12.28515625" style="373" customWidth="1"/>
    <col min="4104" max="4104" width="10.42578125" style="373" customWidth="1"/>
    <col min="4105" max="4105" width="8.7109375" style="373"/>
    <col min="4106" max="4106" width="3.5703125" style="373" customWidth="1"/>
    <col min="4107" max="4107" width="16.42578125" style="373" customWidth="1"/>
    <col min="4108" max="4108" width="11.7109375" style="373" customWidth="1"/>
    <col min="4109" max="4109" width="10.140625" style="373" customWidth="1"/>
    <col min="4110" max="4110" width="15.85546875" style="373" customWidth="1"/>
    <col min="4111" max="4111" width="3.85546875" style="373" customWidth="1"/>
    <col min="4112" max="4112" width="16.42578125" style="373" customWidth="1"/>
    <col min="4113" max="4113" width="11.28515625" style="373" customWidth="1"/>
    <col min="4114" max="4114" width="10.28515625" style="373" customWidth="1"/>
    <col min="4115" max="4115" width="10" style="373" customWidth="1"/>
    <col min="4116" max="4351" width="8.7109375" style="373"/>
    <col min="4352" max="4352" width="4" style="373" customWidth="1"/>
    <col min="4353" max="4353" width="15.140625" style="373" customWidth="1"/>
    <col min="4354" max="4354" width="13.85546875" style="373" customWidth="1"/>
    <col min="4355" max="4355" width="10.140625" style="373" customWidth="1"/>
    <col min="4356" max="4356" width="8.7109375" style="373"/>
    <col min="4357" max="4357" width="3.42578125" style="373" customWidth="1"/>
    <col min="4358" max="4358" width="19.5703125" style="373" customWidth="1"/>
    <col min="4359" max="4359" width="12.28515625" style="373" customWidth="1"/>
    <col min="4360" max="4360" width="10.42578125" style="373" customWidth="1"/>
    <col min="4361" max="4361" width="8.7109375" style="373"/>
    <col min="4362" max="4362" width="3.5703125" style="373" customWidth="1"/>
    <col min="4363" max="4363" width="16.42578125" style="373" customWidth="1"/>
    <col min="4364" max="4364" width="11.7109375" style="373" customWidth="1"/>
    <col min="4365" max="4365" width="10.140625" style="373" customWidth="1"/>
    <col min="4366" max="4366" width="15.85546875" style="373" customWidth="1"/>
    <col min="4367" max="4367" width="3.85546875" style="373" customWidth="1"/>
    <col min="4368" max="4368" width="16.42578125" style="373" customWidth="1"/>
    <col min="4369" max="4369" width="11.28515625" style="373" customWidth="1"/>
    <col min="4370" max="4370" width="10.28515625" style="373" customWidth="1"/>
    <col min="4371" max="4371" width="10" style="373" customWidth="1"/>
    <col min="4372" max="4607" width="8.7109375" style="373"/>
    <col min="4608" max="4608" width="4" style="373" customWidth="1"/>
    <col min="4609" max="4609" width="15.140625" style="373" customWidth="1"/>
    <col min="4610" max="4610" width="13.85546875" style="373" customWidth="1"/>
    <col min="4611" max="4611" width="10.140625" style="373" customWidth="1"/>
    <col min="4612" max="4612" width="8.7109375" style="373"/>
    <col min="4613" max="4613" width="3.42578125" style="373" customWidth="1"/>
    <col min="4614" max="4614" width="19.5703125" style="373" customWidth="1"/>
    <col min="4615" max="4615" width="12.28515625" style="373" customWidth="1"/>
    <col min="4616" max="4616" width="10.42578125" style="373" customWidth="1"/>
    <col min="4617" max="4617" width="8.7109375" style="373"/>
    <col min="4618" max="4618" width="3.5703125" style="373" customWidth="1"/>
    <col min="4619" max="4619" width="16.42578125" style="373" customWidth="1"/>
    <col min="4620" max="4620" width="11.7109375" style="373" customWidth="1"/>
    <col min="4621" max="4621" width="10.140625" style="373" customWidth="1"/>
    <col min="4622" max="4622" width="15.85546875" style="373" customWidth="1"/>
    <col min="4623" max="4623" width="3.85546875" style="373" customWidth="1"/>
    <col min="4624" max="4624" width="16.42578125" style="373" customWidth="1"/>
    <col min="4625" max="4625" width="11.28515625" style="373" customWidth="1"/>
    <col min="4626" max="4626" width="10.28515625" style="373" customWidth="1"/>
    <col min="4627" max="4627" width="10" style="373" customWidth="1"/>
    <col min="4628" max="4863" width="8.7109375" style="373"/>
    <col min="4864" max="4864" width="4" style="373" customWidth="1"/>
    <col min="4865" max="4865" width="15.140625" style="373" customWidth="1"/>
    <col min="4866" max="4866" width="13.85546875" style="373" customWidth="1"/>
    <col min="4867" max="4867" width="10.140625" style="373" customWidth="1"/>
    <col min="4868" max="4868" width="8.7109375" style="373"/>
    <col min="4869" max="4869" width="3.42578125" style="373" customWidth="1"/>
    <col min="4870" max="4870" width="19.5703125" style="373" customWidth="1"/>
    <col min="4871" max="4871" width="12.28515625" style="373" customWidth="1"/>
    <col min="4872" max="4872" width="10.42578125" style="373" customWidth="1"/>
    <col min="4873" max="4873" width="8.7109375" style="373"/>
    <col min="4874" max="4874" width="3.5703125" style="373" customWidth="1"/>
    <col min="4875" max="4875" width="16.42578125" style="373" customWidth="1"/>
    <col min="4876" max="4876" width="11.7109375" style="373" customWidth="1"/>
    <col min="4877" max="4877" width="10.140625" style="373" customWidth="1"/>
    <col min="4878" max="4878" width="15.85546875" style="373" customWidth="1"/>
    <col min="4879" max="4879" width="3.85546875" style="373" customWidth="1"/>
    <col min="4880" max="4880" width="16.42578125" style="373" customWidth="1"/>
    <col min="4881" max="4881" width="11.28515625" style="373" customWidth="1"/>
    <col min="4882" max="4882" width="10.28515625" style="373" customWidth="1"/>
    <col min="4883" max="4883" width="10" style="373" customWidth="1"/>
    <col min="4884" max="5119" width="8.7109375" style="373"/>
    <col min="5120" max="5120" width="4" style="373" customWidth="1"/>
    <col min="5121" max="5121" width="15.140625" style="373" customWidth="1"/>
    <col min="5122" max="5122" width="13.85546875" style="373" customWidth="1"/>
    <col min="5123" max="5123" width="10.140625" style="373" customWidth="1"/>
    <col min="5124" max="5124" width="8.7109375" style="373"/>
    <col min="5125" max="5125" width="3.42578125" style="373" customWidth="1"/>
    <col min="5126" max="5126" width="19.5703125" style="373" customWidth="1"/>
    <col min="5127" max="5127" width="12.28515625" style="373" customWidth="1"/>
    <col min="5128" max="5128" width="10.42578125" style="373" customWidth="1"/>
    <col min="5129" max="5129" width="8.7109375" style="373"/>
    <col min="5130" max="5130" width="3.5703125" style="373" customWidth="1"/>
    <col min="5131" max="5131" width="16.42578125" style="373" customWidth="1"/>
    <col min="5132" max="5132" width="11.7109375" style="373" customWidth="1"/>
    <col min="5133" max="5133" width="10.140625" style="373" customWidth="1"/>
    <col min="5134" max="5134" width="15.85546875" style="373" customWidth="1"/>
    <col min="5135" max="5135" width="3.85546875" style="373" customWidth="1"/>
    <col min="5136" max="5136" width="16.42578125" style="373" customWidth="1"/>
    <col min="5137" max="5137" width="11.28515625" style="373" customWidth="1"/>
    <col min="5138" max="5138" width="10.28515625" style="373" customWidth="1"/>
    <col min="5139" max="5139" width="10" style="373" customWidth="1"/>
    <col min="5140" max="5375" width="8.7109375" style="373"/>
    <col min="5376" max="5376" width="4" style="373" customWidth="1"/>
    <col min="5377" max="5377" width="15.140625" style="373" customWidth="1"/>
    <col min="5378" max="5378" width="13.85546875" style="373" customWidth="1"/>
    <col min="5379" max="5379" width="10.140625" style="373" customWidth="1"/>
    <col min="5380" max="5380" width="8.7109375" style="373"/>
    <col min="5381" max="5381" width="3.42578125" style="373" customWidth="1"/>
    <col min="5382" max="5382" width="19.5703125" style="373" customWidth="1"/>
    <col min="5383" max="5383" width="12.28515625" style="373" customWidth="1"/>
    <col min="5384" max="5384" width="10.42578125" style="373" customWidth="1"/>
    <col min="5385" max="5385" width="8.7109375" style="373"/>
    <col min="5386" max="5386" width="3.5703125" style="373" customWidth="1"/>
    <col min="5387" max="5387" width="16.42578125" style="373" customWidth="1"/>
    <col min="5388" max="5388" width="11.7109375" style="373" customWidth="1"/>
    <col min="5389" max="5389" width="10.140625" style="373" customWidth="1"/>
    <col min="5390" max="5390" width="15.85546875" style="373" customWidth="1"/>
    <col min="5391" max="5391" width="3.85546875" style="373" customWidth="1"/>
    <col min="5392" max="5392" width="16.42578125" style="373" customWidth="1"/>
    <col min="5393" max="5393" width="11.28515625" style="373" customWidth="1"/>
    <col min="5394" max="5394" width="10.28515625" style="373" customWidth="1"/>
    <col min="5395" max="5395" width="10" style="373" customWidth="1"/>
    <col min="5396" max="5631" width="8.7109375" style="373"/>
    <col min="5632" max="5632" width="4" style="373" customWidth="1"/>
    <col min="5633" max="5633" width="15.140625" style="373" customWidth="1"/>
    <col min="5634" max="5634" width="13.85546875" style="373" customWidth="1"/>
    <col min="5635" max="5635" width="10.140625" style="373" customWidth="1"/>
    <col min="5636" max="5636" width="8.7109375" style="373"/>
    <col min="5637" max="5637" width="3.42578125" style="373" customWidth="1"/>
    <col min="5638" max="5638" width="19.5703125" style="373" customWidth="1"/>
    <col min="5639" max="5639" width="12.28515625" style="373" customWidth="1"/>
    <col min="5640" max="5640" width="10.42578125" style="373" customWidth="1"/>
    <col min="5641" max="5641" width="8.7109375" style="373"/>
    <col min="5642" max="5642" width="3.5703125" style="373" customWidth="1"/>
    <col min="5643" max="5643" width="16.42578125" style="373" customWidth="1"/>
    <col min="5644" max="5644" width="11.7109375" style="373" customWidth="1"/>
    <col min="5645" max="5645" width="10.140625" style="373" customWidth="1"/>
    <col min="5646" max="5646" width="15.85546875" style="373" customWidth="1"/>
    <col min="5647" max="5647" width="3.85546875" style="373" customWidth="1"/>
    <col min="5648" max="5648" width="16.42578125" style="373" customWidth="1"/>
    <col min="5649" max="5649" width="11.28515625" style="373" customWidth="1"/>
    <col min="5650" max="5650" width="10.28515625" style="373" customWidth="1"/>
    <col min="5651" max="5651" width="10" style="373" customWidth="1"/>
    <col min="5652" max="5887" width="8.7109375" style="373"/>
    <col min="5888" max="5888" width="4" style="373" customWidth="1"/>
    <col min="5889" max="5889" width="15.140625" style="373" customWidth="1"/>
    <col min="5890" max="5890" width="13.85546875" style="373" customWidth="1"/>
    <col min="5891" max="5891" width="10.140625" style="373" customWidth="1"/>
    <col min="5892" max="5892" width="8.7109375" style="373"/>
    <col min="5893" max="5893" width="3.42578125" style="373" customWidth="1"/>
    <col min="5894" max="5894" width="19.5703125" style="373" customWidth="1"/>
    <col min="5895" max="5895" width="12.28515625" style="373" customWidth="1"/>
    <col min="5896" max="5896" width="10.42578125" style="373" customWidth="1"/>
    <col min="5897" max="5897" width="8.7109375" style="373"/>
    <col min="5898" max="5898" width="3.5703125" style="373" customWidth="1"/>
    <col min="5899" max="5899" width="16.42578125" style="373" customWidth="1"/>
    <col min="5900" max="5900" width="11.7109375" style="373" customWidth="1"/>
    <col min="5901" max="5901" width="10.140625" style="373" customWidth="1"/>
    <col min="5902" max="5902" width="15.85546875" style="373" customWidth="1"/>
    <col min="5903" max="5903" width="3.85546875" style="373" customWidth="1"/>
    <col min="5904" max="5904" width="16.42578125" style="373" customWidth="1"/>
    <col min="5905" max="5905" width="11.28515625" style="373" customWidth="1"/>
    <col min="5906" max="5906" width="10.28515625" style="373" customWidth="1"/>
    <col min="5907" max="5907" width="10" style="373" customWidth="1"/>
    <col min="5908" max="6143" width="8.7109375" style="373"/>
    <col min="6144" max="6144" width="4" style="373" customWidth="1"/>
    <col min="6145" max="6145" width="15.140625" style="373" customWidth="1"/>
    <col min="6146" max="6146" width="13.85546875" style="373" customWidth="1"/>
    <col min="6147" max="6147" width="10.140625" style="373" customWidth="1"/>
    <col min="6148" max="6148" width="8.7109375" style="373"/>
    <col min="6149" max="6149" width="3.42578125" style="373" customWidth="1"/>
    <col min="6150" max="6150" width="19.5703125" style="373" customWidth="1"/>
    <col min="6151" max="6151" width="12.28515625" style="373" customWidth="1"/>
    <col min="6152" max="6152" width="10.42578125" style="373" customWidth="1"/>
    <col min="6153" max="6153" width="8.7109375" style="373"/>
    <col min="6154" max="6154" width="3.5703125" style="373" customWidth="1"/>
    <col min="6155" max="6155" width="16.42578125" style="373" customWidth="1"/>
    <col min="6156" max="6156" width="11.7109375" style="373" customWidth="1"/>
    <col min="6157" max="6157" width="10.140625" style="373" customWidth="1"/>
    <col min="6158" max="6158" width="15.85546875" style="373" customWidth="1"/>
    <col min="6159" max="6159" width="3.85546875" style="373" customWidth="1"/>
    <col min="6160" max="6160" width="16.42578125" style="373" customWidth="1"/>
    <col min="6161" max="6161" width="11.28515625" style="373" customWidth="1"/>
    <col min="6162" max="6162" width="10.28515625" style="373" customWidth="1"/>
    <col min="6163" max="6163" width="10" style="373" customWidth="1"/>
    <col min="6164" max="6399" width="8.7109375" style="373"/>
    <col min="6400" max="6400" width="4" style="373" customWidth="1"/>
    <col min="6401" max="6401" width="15.140625" style="373" customWidth="1"/>
    <col min="6402" max="6402" width="13.85546875" style="373" customWidth="1"/>
    <col min="6403" max="6403" width="10.140625" style="373" customWidth="1"/>
    <col min="6404" max="6404" width="8.7109375" style="373"/>
    <col min="6405" max="6405" width="3.42578125" style="373" customWidth="1"/>
    <col min="6406" max="6406" width="19.5703125" style="373" customWidth="1"/>
    <col min="6407" max="6407" width="12.28515625" style="373" customWidth="1"/>
    <col min="6408" max="6408" width="10.42578125" style="373" customWidth="1"/>
    <col min="6409" max="6409" width="8.7109375" style="373"/>
    <col min="6410" max="6410" width="3.5703125" style="373" customWidth="1"/>
    <col min="6411" max="6411" width="16.42578125" style="373" customWidth="1"/>
    <col min="6412" max="6412" width="11.7109375" style="373" customWidth="1"/>
    <col min="6413" max="6413" width="10.140625" style="373" customWidth="1"/>
    <col min="6414" max="6414" width="15.85546875" style="373" customWidth="1"/>
    <col min="6415" max="6415" width="3.85546875" style="373" customWidth="1"/>
    <col min="6416" max="6416" width="16.42578125" style="373" customWidth="1"/>
    <col min="6417" max="6417" width="11.28515625" style="373" customWidth="1"/>
    <col min="6418" max="6418" width="10.28515625" style="373" customWidth="1"/>
    <col min="6419" max="6419" width="10" style="373" customWidth="1"/>
    <col min="6420" max="6655" width="8.7109375" style="373"/>
    <col min="6656" max="6656" width="4" style="373" customWidth="1"/>
    <col min="6657" max="6657" width="15.140625" style="373" customWidth="1"/>
    <col min="6658" max="6658" width="13.85546875" style="373" customWidth="1"/>
    <col min="6659" max="6659" width="10.140625" style="373" customWidth="1"/>
    <col min="6660" max="6660" width="8.7109375" style="373"/>
    <col min="6661" max="6661" width="3.42578125" style="373" customWidth="1"/>
    <col min="6662" max="6662" width="19.5703125" style="373" customWidth="1"/>
    <col min="6663" max="6663" width="12.28515625" style="373" customWidth="1"/>
    <col min="6664" max="6664" width="10.42578125" style="373" customWidth="1"/>
    <col min="6665" max="6665" width="8.7109375" style="373"/>
    <col min="6666" max="6666" width="3.5703125" style="373" customWidth="1"/>
    <col min="6667" max="6667" width="16.42578125" style="373" customWidth="1"/>
    <col min="6668" max="6668" width="11.7109375" style="373" customWidth="1"/>
    <col min="6669" max="6669" width="10.140625" style="373" customWidth="1"/>
    <col min="6670" max="6670" width="15.85546875" style="373" customWidth="1"/>
    <col min="6671" max="6671" width="3.85546875" style="373" customWidth="1"/>
    <col min="6672" max="6672" width="16.42578125" style="373" customWidth="1"/>
    <col min="6673" max="6673" width="11.28515625" style="373" customWidth="1"/>
    <col min="6674" max="6674" width="10.28515625" style="373" customWidth="1"/>
    <col min="6675" max="6675" width="10" style="373" customWidth="1"/>
    <col min="6676" max="6911" width="8.7109375" style="373"/>
    <col min="6912" max="6912" width="4" style="373" customWidth="1"/>
    <col min="6913" max="6913" width="15.140625" style="373" customWidth="1"/>
    <col min="6914" max="6914" width="13.85546875" style="373" customWidth="1"/>
    <col min="6915" max="6915" width="10.140625" style="373" customWidth="1"/>
    <col min="6916" max="6916" width="8.7109375" style="373"/>
    <col min="6917" max="6917" width="3.42578125" style="373" customWidth="1"/>
    <col min="6918" max="6918" width="19.5703125" style="373" customWidth="1"/>
    <col min="6919" max="6919" width="12.28515625" style="373" customWidth="1"/>
    <col min="6920" max="6920" width="10.42578125" style="373" customWidth="1"/>
    <col min="6921" max="6921" width="8.7109375" style="373"/>
    <col min="6922" max="6922" width="3.5703125" style="373" customWidth="1"/>
    <col min="6923" max="6923" width="16.42578125" style="373" customWidth="1"/>
    <col min="6924" max="6924" width="11.7109375" style="373" customWidth="1"/>
    <col min="6925" max="6925" width="10.140625" style="373" customWidth="1"/>
    <col min="6926" max="6926" width="15.85546875" style="373" customWidth="1"/>
    <col min="6927" max="6927" width="3.85546875" style="373" customWidth="1"/>
    <col min="6928" max="6928" width="16.42578125" style="373" customWidth="1"/>
    <col min="6929" max="6929" width="11.28515625" style="373" customWidth="1"/>
    <col min="6930" max="6930" width="10.28515625" style="373" customWidth="1"/>
    <col min="6931" max="6931" width="10" style="373" customWidth="1"/>
    <col min="6932" max="7167" width="8.7109375" style="373"/>
    <col min="7168" max="7168" width="4" style="373" customWidth="1"/>
    <col min="7169" max="7169" width="15.140625" style="373" customWidth="1"/>
    <col min="7170" max="7170" width="13.85546875" style="373" customWidth="1"/>
    <col min="7171" max="7171" width="10.140625" style="373" customWidth="1"/>
    <col min="7172" max="7172" width="8.7109375" style="373"/>
    <col min="7173" max="7173" width="3.42578125" style="373" customWidth="1"/>
    <col min="7174" max="7174" width="19.5703125" style="373" customWidth="1"/>
    <col min="7175" max="7175" width="12.28515625" style="373" customWidth="1"/>
    <col min="7176" max="7176" width="10.42578125" style="373" customWidth="1"/>
    <col min="7177" max="7177" width="8.7109375" style="373"/>
    <col min="7178" max="7178" width="3.5703125" style="373" customWidth="1"/>
    <col min="7179" max="7179" width="16.42578125" style="373" customWidth="1"/>
    <col min="7180" max="7180" width="11.7109375" style="373" customWidth="1"/>
    <col min="7181" max="7181" width="10.140625" style="373" customWidth="1"/>
    <col min="7182" max="7182" width="15.85546875" style="373" customWidth="1"/>
    <col min="7183" max="7183" width="3.85546875" style="373" customWidth="1"/>
    <col min="7184" max="7184" width="16.42578125" style="373" customWidth="1"/>
    <col min="7185" max="7185" width="11.28515625" style="373" customWidth="1"/>
    <col min="7186" max="7186" width="10.28515625" style="373" customWidth="1"/>
    <col min="7187" max="7187" width="10" style="373" customWidth="1"/>
    <col min="7188" max="7423" width="8.7109375" style="373"/>
    <col min="7424" max="7424" width="4" style="373" customWidth="1"/>
    <col min="7425" max="7425" width="15.140625" style="373" customWidth="1"/>
    <col min="7426" max="7426" width="13.85546875" style="373" customWidth="1"/>
    <col min="7427" max="7427" width="10.140625" style="373" customWidth="1"/>
    <col min="7428" max="7428" width="8.7109375" style="373"/>
    <col min="7429" max="7429" width="3.42578125" style="373" customWidth="1"/>
    <col min="7430" max="7430" width="19.5703125" style="373" customWidth="1"/>
    <col min="7431" max="7431" width="12.28515625" style="373" customWidth="1"/>
    <col min="7432" max="7432" width="10.42578125" style="373" customWidth="1"/>
    <col min="7433" max="7433" width="8.7109375" style="373"/>
    <col min="7434" max="7434" width="3.5703125" style="373" customWidth="1"/>
    <col min="7435" max="7435" width="16.42578125" style="373" customWidth="1"/>
    <col min="7436" max="7436" width="11.7109375" style="373" customWidth="1"/>
    <col min="7437" max="7437" width="10.140625" style="373" customWidth="1"/>
    <col min="7438" max="7438" width="15.85546875" style="373" customWidth="1"/>
    <col min="7439" max="7439" width="3.85546875" style="373" customWidth="1"/>
    <col min="7440" max="7440" width="16.42578125" style="373" customWidth="1"/>
    <col min="7441" max="7441" width="11.28515625" style="373" customWidth="1"/>
    <col min="7442" max="7442" width="10.28515625" style="373" customWidth="1"/>
    <col min="7443" max="7443" width="10" style="373" customWidth="1"/>
    <col min="7444" max="7679" width="8.7109375" style="373"/>
    <col min="7680" max="7680" width="4" style="373" customWidth="1"/>
    <col min="7681" max="7681" width="15.140625" style="373" customWidth="1"/>
    <col min="7682" max="7682" width="13.85546875" style="373" customWidth="1"/>
    <col min="7683" max="7683" width="10.140625" style="373" customWidth="1"/>
    <col min="7684" max="7684" width="8.7109375" style="373"/>
    <col min="7685" max="7685" width="3.42578125" style="373" customWidth="1"/>
    <col min="7686" max="7686" width="19.5703125" style="373" customWidth="1"/>
    <col min="7687" max="7687" width="12.28515625" style="373" customWidth="1"/>
    <col min="7688" max="7688" width="10.42578125" style="373" customWidth="1"/>
    <col min="7689" max="7689" width="8.7109375" style="373"/>
    <col min="7690" max="7690" width="3.5703125" style="373" customWidth="1"/>
    <col min="7691" max="7691" width="16.42578125" style="373" customWidth="1"/>
    <col min="7692" max="7692" width="11.7109375" style="373" customWidth="1"/>
    <col min="7693" max="7693" width="10.140625" style="373" customWidth="1"/>
    <col min="7694" max="7694" width="15.85546875" style="373" customWidth="1"/>
    <col min="7695" max="7695" width="3.85546875" style="373" customWidth="1"/>
    <col min="7696" max="7696" width="16.42578125" style="373" customWidth="1"/>
    <col min="7697" max="7697" width="11.28515625" style="373" customWidth="1"/>
    <col min="7698" max="7698" width="10.28515625" style="373" customWidth="1"/>
    <col min="7699" max="7699" width="10" style="373" customWidth="1"/>
    <col min="7700" max="7935" width="8.7109375" style="373"/>
    <col min="7936" max="7936" width="4" style="373" customWidth="1"/>
    <col min="7937" max="7937" width="15.140625" style="373" customWidth="1"/>
    <col min="7938" max="7938" width="13.85546875" style="373" customWidth="1"/>
    <col min="7939" max="7939" width="10.140625" style="373" customWidth="1"/>
    <col min="7940" max="7940" width="8.7109375" style="373"/>
    <col min="7941" max="7941" width="3.42578125" style="373" customWidth="1"/>
    <col min="7942" max="7942" width="19.5703125" style="373" customWidth="1"/>
    <col min="7943" max="7943" width="12.28515625" style="373" customWidth="1"/>
    <col min="7944" max="7944" width="10.42578125" style="373" customWidth="1"/>
    <col min="7945" max="7945" width="8.7109375" style="373"/>
    <col min="7946" max="7946" width="3.5703125" style="373" customWidth="1"/>
    <col min="7947" max="7947" width="16.42578125" style="373" customWidth="1"/>
    <col min="7948" max="7948" width="11.7109375" style="373" customWidth="1"/>
    <col min="7949" max="7949" width="10.140625" style="373" customWidth="1"/>
    <col min="7950" max="7950" width="15.85546875" style="373" customWidth="1"/>
    <col min="7951" max="7951" width="3.85546875" style="373" customWidth="1"/>
    <col min="7952" max="7952" width="16.42578125" style="373" customWidth="1"/>
    <col min="7953" max="7953" width="11.28515625" style="373" customWidth="1"/>
    <col min="7954" max="7954" width="10.28515625" style="373" customWidth="1"/>
    <col min="7955" max="7955" width="10" style="373" customWidth="1"/>
    <col min="7956" max="8191" width="8.7109375" style="373"/>
    <col min="8192" max="8192" width="4" style="373" customWidth="1"/>
    <col min="8193" max="8193" width="15.140625" style="373" customWidth="1"/>
    <col min="8194" max="8194" width="13.85546875" style="373" customWidth="1"/>
    <col min="8195" max="8195" width="10.140625" style="373" customWidth="1"/>
    <col min="8196" max="8196" width="8.7109375" style="373"/>
    <col min="8197" max="8197" width="3.42578125" style="373" customWidth="1"/>
    <col min="8198" max="8198" width="19.5703125" style="373" customWidth="1"/>
    <col min="8199" max="8199" width="12.28515625" style="373" customWidth="1"/>
    <col min="8200" max="8200" width="10.42578125" style="373" customWidth="1"/>
    <col min="8201" max="8201" width="8.7109375" style="373"/>
    <col min="8202" max="8202" width="3.5703125" style="373" customWidth="1"/>
    <col min="8203" max="8203" width="16.42578125" style="373" customWidth="1"/>
    <col min="8204" max="8204" width="11.7109375" style="373" customWidth="1"/>
    <col min="8205" max="8205" width="10.140625" style="373" customWidth="1"/>
    <col min="8206" max="8206" width="15.85546875" style="373" customWidth="1"/>
    <col min="8207" max="8207" width="3.85546875" style="373" customWidth="1"/>
    <col min="8208" max="8208" width="16.42578125" style="373" customWidth="1"/>
    <col min="8209" max="8209" width="11.28515625" style="373" customWidth="1"/>
    <col min="8210" max="8210" width="10.28515625" style="373" customWidth="1"/>
    <col min="8211" max="8211" width="10" style="373" customWidth="1"/>
    <col min="8212" max="8447" width="8.7109375" style="373"/>
    <col min="8448" max="8448" width="4" style="373" customWidth="1"/>
    <col min="8449" max="8449" width="15.140625" style="373" customWidth="1"/>
    <col min="8450" max="8450" width="13.85546875" style="373" customWidth="1"/>
    <col min="8451" max="8451" width="10.140625" style="373" customWidth="1"/>
    <col min="8452" max="8452" width="8.7109375" style="373"/>
    <col min="8453" max="8453" width="3.42578125" style="373" customWidth="1"/>
    <col min="8454" max="8454" width="19.5703125" style="373" customWidth="1"/>
    <col min="8455" max="8455" width="12.28515625" style="373" customWidth="1"/>
    <col min="8456" max="8456" width="10.42578125" style="373" customWidth="1"/>
    <col min="8457" max="8457" width="8.7109375" style="373"/>
    <col min="8458" max="8458" width="3.5703125" style="373" customWidth="1"/>
    <col min="8459" max="8459" width="16.42578125" style="373" customWidth="1"/>
    <col min="8460" max="8460" width="11.7109375" style="373" customWidth="1"/>
    <col min="8461" max="8461" width="10.140625" style="373" customWidth="1"/>
    <col min="8462" max="8462" width="15.85546875" style="373" customWidth="1"/>
    <col min="8463" max="8463" width="3.85546875" style="373" customWidth="1"/>
    <col min="8464" max="8464" width="16.42578125" style="373" customWidth="1"/>
    <col min="8465" max="8465" width="11.28515625" style="373" customWidth="1"/>
    <col min="8466" max="8466" width="10.28515625" style="373" customWidth="1"/>
    <col min="8467" max="8467" width="10" style="373" customWidth="1"/>
    <col min="8468" max="8703" width="8.7109375" style="373"/>
    <col min="8704" max="8704" width="4" style="373" customWidth="1"/>
    <col min="8705" max="8705" width="15.140625" style="373" customWidth="1"/>
    <col min="8706" max="8706" width="13.85546875" style="373" customWidth="1"/>
    <col min="8707" max="8707" width="10.140625" style="373" customWidth="1"/>
    <col min="8708" max="8708" width="8.7109375" style="373"/>
    <col min="8709" max="8709" width="3.42578125" style="373" customWidth="1"/>
    <col min="8710" max="8710" width="19.5703125" style="373" customWidth="1"/>
    <col min="8711" max="8711" width="12.28515625" style="373" customWidth="1"/>
    <col min="8712" max="8712" width="10.42578125" style="373" customWidth="1"/>
    <col min="8713" max="8713" width="8.7109375" style="373"/>
    <col min="8714" max="8714" width="3.5703125" style="373" customWidth="1"/>
    <col min="8715" max="8715" width="16.42578125" style="373" customWidth="1"/>
    <col min="8716" max="8716" width="11.7109375" style="373" customWidth="1"/>
    <col min="8717" max="8717" width="10.140625" style="373" customWidth="1"/>
    <col min="8718" max="8718" width="15.85546875" style="373" customWidth="1"/>
    <col min="8719" max="8719" width="3.85546875" style="373" customWidth="1"/>
    <col min="8720" max="8720" width="16.42578125" style="373" customWidth="1"/>
    <col min="8721" max="8721" width="11.28515625" style="373" customWidth="1"/>
    <col min="8722" max="8722" width="10.28515625" style="373" customWidth="1"/>
    <col min="8723" max="8723" width="10" style="373" customWidth="1"/>
    <col min="8724" max="8959" width="8.7109375" style="373"/>
    <col min="8960" max="8960" width="4" style="373" customWidth="1"/>
    <col min="8961" max="8961" width="15.140625" style="373" customWidth="1"/>
    <col min="8962" max="8962" width="13.85546875" style="373" customWidth="1"/>
    <col min="8963" max="8963" width="10.140625" style="373" customWidth="1"/>
    <col min="8964" max="8964" width="8.7109375" style="373"/>
    <col min="8965" max="8965" width="3.42578125" style="373" customWidth="1"/>
    <col min="8966" max="8966" width="19.5703125" style="373" customWidth="1"/>
    <col min="8967" max="8967" width="12.28515625" style="373" customWidth="1"/>
    <col min="8968" max="8968" width="10.42578125" style="373" customWidth="1"/>
    <col min="8969" max="8969" width="8.7109375" style="373"/>
    <col min="8970" max="8970" width="3.5703125" style="373" customWidth="1"/>
    <col min="8971" max="8971" width="16.42578125" style="373" customWidth="1"/>
    <col min="8972" max="8972" width="11.7109375" style="373" customWidth="1"/>
    <col min="8973" max="8973" width="10.140625" style="373" customWidth="1"/>
    <col min="8974" max="8974" width="15.85546875" style="373" customWidth="1"/>
    <col min="8975" max="8975" width="3.85546875" style="373" customWidth="1"/>
    <col min="8976" max="8976" width="16.42578125" style="373" customWidth="1"/>
    <col min="8977" max="8977" width="11.28515625" style="373" customWidth="1"/>
    <col min="8978" max="8978" width="10.28515625" style="373" customWidth="1"/>
    <col min="8979" max="8979" width="10" style="373" customWidth="1"/>
    <col min="8980" max="9215" width="8.7109375" style="373"/>
    <col min="9216" max="9216" width="4" style="373" customWidth="1"/>
    <col min="9217" max="9217" width="15.140625" style="373" customWidth="1"/>
    <col min="9218" max="9218" width="13.85546875" style="373" customWidth="1"/>
    <col min="9219" max="9219" width="10.140625" style="373" customWidth="1"/>
    <col min="9220" max="9220" width="8.7109375" style="373"/>
    <col min="9221" max="9221" width="3.42578125" style="373" customWidth="1"/>
    <col min="9222" max="9222" width="19.5703125" style="373" customWidth="1"/>
    <col min="9223" max="9223" width="12.28515625" style="373" customWidth="1"/>
    <col min="9224" max="9224" width="10.42578125" style="373" customWidth="1"/>
    <col min="9225" max="9225" width="8.7109375" style="373"/>
    <col min="9226" max="9226" width="3.5703125" style="373" customWidth="1"/>
    <col min="9227" max="9227" width="16.42578125" style="373" customWidth="1"/>
    <col min="9228" max="9228" width="11.7109375" style="373" customWidth="1"/>
    <col min="9229" max="9229" width="10.140625" style="373" customWidth="1"/>
    <col min="9230" max="9230" width="15.85546875" style="373" customWidth="1"/>
    <col min="9231" max="9231" width="3.85546875" style="373" customWidth="1"/>
    <col min="9232" max="9232" width="16.42578125" style="373" customWidth="1"/>
    <col min="9233" max="9233" width="11.28515625" style="373" customWidth="1"/>
    <col min="9234" max="9234" width="10.28515625" style="373" customWidth="1"/>
    <col min="9235" max="9235" width="10" style="373" customWidth="1"/>
    <col min="9236" max="9471" width="8.7109375" style="373"/>
    <col min="9472" max="9472" width="4" style="373" customWidth="1"/>
    <col min="9473" max="9473" width="15.140625" style="373" customWidth="1"/>
    <col min="9474" max="9474" width="13.85546875" style="373" customWidth="1"/>
    <col min="9475" max="9475" width="10.140625" style="373" customWidth="1"/>
    <col min="9476" max="9476" width="8.7109375" style="373"/>
    <col min="9477" max="9477" width="3.42578125" style="373" customWidth="1"/>
    <col min="9478" max="9478" width="19.5703125" style="373" customWidth="1"/>
    <col min="9479" max="9479" width="12.28515625" style="373" customWidth="1"/>
    <col min="9480" max="9480" width="10.42578125" style="373" customWidth="1"/>
    <col min="9481" max="9481" width="8.7109375" style="373"/>
    <col min="9482" max="9482" width="3.5703125" style="373" customWidth="1"/>
    <col min="9483" max="9483" width="16.42578125" style="373" customWidth="1"/>
    <col min="9484" max="9484" width="11.7109375" style="373" customWidth="1"/>
    <col min="9485" max="9485" width="10.140625" style="373" customWidth="1"/>
    <col min="9486" max="9486" width="15.85546875" style="373" customWidth="1"/>
    <col min="9487" max="9487" width="3.85546875" style="373" customWidth="1"/>
    <col min="9488" max="9488" width="16.42578125" style="373" customWidth="1"/>
    <col min="9489" max="9489" width="11.28515625" style="373" customWidth="1"/>
    <col min="9490" max="9490" width="10.28515625" style="373" customWidth="1"/>
    <col min="9491" max="9491" width="10" style="373" customWidth="1"/>
    <col min="9492" max="9727" width="8.7109375" style="373"/>
    <col min="9728" max="9728" width="4" style="373" customWidth="1"/>
    <col min="9729" max="9729" width="15.140625" style="373" customWidth="1"/>
    <col min="9730" max="9730" width="13.85546875" style="373" customWidth="1"/>
    <col min="9731" max="9731" width="10.140625" style="373" customWidth="1"/>
    <col min="9732" max="9732" width="8.7109375" style="373"/>
    <col min="9733" max="9733" width="3.42578125" style="373" customWidth="1"/>
    <col min="9734" max="9734" width="19.5703125" style="373" customWidth="1"/>
    <col min="9735" max="9735" width="12.28515625" style="373" customWidth="1"/>
    <col min="9736" max="9736" width="10.42578125" style="373" customWidth="1"/>
    <col min="9737" max="9737" width="8.7109375" style="373"/>
    <col min="9738" max="9738" width="3.5703125" style="373" customWidth="1"/>
    <col min="9739" max="9739" width="16.42578125" style="373" customWidth="1"/>
    <col min="9740" max="9740" width="11.7109375" style="373" customWidth="1"/>
    <col min="9741" max="9741" width="10.140625" style="373" customWidth="1"/>
    <col min="9742" max="9742" width="15.85546875" style="373" customWidth="1"/>
    <col min="9743" max="9743" width="3.85546875" style="373" customWidth="1"/>
    <col min="9744" max="9744" width="16.42578125" style="373" customWidth="1"/>
    <col min="9745" max="9745" width="11.28515625" style="373" customWidth="1"/>
    <col min="9746" max="9746" width="10.28515625" style="373" customWidth="1"/>
    <col min="9747" max="9747" width="10" style="373" customWidth="1"/>
    <col min="9748" max="9983" width="8.7109375" style="373"/>
    <col min="9984" max="9984" width="4" style="373" customWidth="1"/>
    <col min="9985" max="9985" width="15.140625" style="373" customWidth="1"/>
    <col min="9986" max="9986" width="13.85546875" style="373" customWidth="1"/>
    <col min="9987" max="9987" width="10.140625" style="373" customWidth="1"/>
    <col min="9988" max="9988" width="8.7109375" style="373"/>
    <col min="9989" max="9989" width="3.42578125" style="373" customWidth="1"/>
    <col min="9990" max="9990" width="19.5703125" style="373" customWidth="1"/>
    <col min="9991" max="9991" width="12.28515625" style="373" customWidth="1"/>
    <col min="9992" max="9992" width="10.42578125" style="373" customWidth="1"/>
    <col min="9993" max="9993" width="8.7109375" style="373"/>
    <col min="9994" max="9994" width="3.5703125" style="373" customWidth="1"/>
    <col min="9995" max="9995" width="16.42578125" style="373" customWidth="1"/>
    <col min="9996" max="9996" width="11.7109375" style="373" customWidth="1"/>
    <col min="9997" max="9997" width="10.140625" style="373" customWidth="1"/>
    <col min="9998" max="9998" width="15.85546875" style="373" customWidth="1"/>
    <col min="9999" max="9999" width="3.85546875" style="373" customWidth="1"/>
    <col min="10000" max="10000" width="16.42578125" style="373" customWidth="1"/>
    <col min="10001" max="10001" width="11.28515625" style="373" customWidth="1"/>
    <col min="10002" max="10002" width="10.28515625" style="373" customWidth="1"/>
    <col min="10003" max="10003" width="10" style="373" customWidth="1"/>
    <col min="10004" max="10239" width="8.7109375" style="373"/>
    <col min="10240" max="10240" width="4" style="373" customWidth="1"/>
    <col min="10241" max="10241" width="15.140625" style="373" customWidth="1"/>
    <col min="10242" max="10242" width="13.85546875" style="373" customWidth="1"/>
    <col min="10243" max="10243" width="10.140625" style="373" customWidth="1"/>
    <col min="10244" max="10244" width="8.7109375" style="373"/>
    <col min="10245" max="10245" width="3.42578125" style="373" customWidth="1"/>
    <col min="10246" max="10246" width="19.5703125" style="373" customWidth="1"/>
    <col min="10247" max="10247" width="12.28515625" style="373" customWidth="1"/>
    <col min="10248" max="10248" width="10.42578125" style="373" customWidth="1"/>
    <col min="10249" max="10249" width="8.7109375" style="373"/>
    <col min="10250" max="10250" width="3.5703125" style="373" customWidth="1"/>
    <col min="10251" max="10251" width="16.42578125" style="373" customWidth="1"/>
    <col min="10252" max="10252" width="11.7109375" style="373" customWidth="1"/>
    <col min="10253" max="10253" width="10.140625" style="373" customWidth="1"/>
    <col min="10254" max="10254" width="15.85546875" style="373" customWidth="1"/>
    <col min="10255" max="10255" width="3.85546875" style="373" customWidth="1"/>
    <col min="10256" max="10256" width="16.42578125" style="373" customWidth="1"/>
    <col min="10257" max="10257" width="11.28515625" style="373" customWidth="1"/>
    <col min="10258" max="10258" width="10.28515625" style="373" customWidth="1"/>
    <col min="10259" max="10259" width="10" style="373" customWidth="1"/>
    <col min="10260" max="10495" width="8.7109375" style="373"/>
    <col min="10496" max="10496" width="4" style="373" customWidth="1"/>
    <col min="10497" max="10497" width="15.140625" style="373" customWidth="1"/>
    <col min="10498" max="10498" width="13.85546875" style="373" customWidth="1"/>
    <col min="10499" max="10499" width="10.140625" style="373" customWidth="1"/>
    <col min="10500" max="10500" width="8.7109375" style="373"/>
    <col min="10501" max="10501" width="3.42578125" style="373" customWidth="1"/>
    <col min="10502" max="10502" width="19.5703125" style="373" customWidth="1"/>
    <col min="10503" max="10503" width="12.28515625" style="373" customWidth="1"/>
    <col min="10504" max="10504" width="10.42578125" style="373" customWidth="1"/>
    <col min="10505" max="10505" width="8.7109375" style="373"/>
    <col min="10506" max="10506" width="3.5703125" style="373" customWidth="1"/>
    <col min="10507" max="10507" width="16.42578125" style="373" customWidth="1"/>
    <col min="10508" max="10508" width="11.7109375" style="373" customWidth="1"/>
    <col min="10509" max="10509" width="10.140625" style="373" customWidth="1"/>
    <col min="10510" max="10510" width="15.85546875" style="373" customWidth="1"/>
    <col min="10511" max="10511" width="3.85546875" style="373" customWidth="1"/>
    <col min="10512" max="10512" width="16.42578125" style="373" customWidth="1"/>
    <col min="10513" max="10513" width="11.28515625" style="373" customWidth="1"/>
    <col min="10514" max="10514" width="10.28515625" style="373" customWidth="1"/>
    <col min="10515" max="10515" width="10" style="373" customWidth="1"/>
    <col min="10516" max="10751" width="8.7109375" style="373"/>
    <col min="10752" max="10752" width="4" style="373" customWidth="1"/>
    <col min="10753" max="10753" width="15.140625" style="373" customWidth="1"/>
    <col min="10754" max="10754" width="13.85546875" style="373" customWidth="1"/>
    <col min="10755" max="10755" width="10.140625" style="373" customWidth="1"/>
    <col min="10756" max="10756" width="8.7109375" style="373"/>
    <col min="10757" max="10757" width="3.42578125" style="373" customWidth="1"/>
    <col min="10758" max="10758" width="19.5703125" style="373" customWidth="1"/>
    <col min="10759" max="10759" width="12.28515625" style="373" customWidth="1"/>
    <col min="10760" max="10760" width="10.42578125" style="373" customWidth="1"/>
    <col min="10761" max="10761" width="8.7109375" style="373"/>
    <col min="10762" max="10762" width="3.5703125" style="373" customWidth="1"/>
    <col min="10763" max="10763" width="16.42578125" style="373" customWidth="1"/>
    <col min="10764" max="10764" width="11.7109375" style="373" customWidth="1"/>
    <col min="10765" max="10765" width="10.140625" style="373" customWidth="1"/>
    <col min="10766" max="10766" width="15.85546875" style="373" customWidth="1"/>
    <col min="10767" max="10767" width="3.85546875" style="373" customWidth="1"/>
    <col min="10768" max="10768" width="16.42578125" style="373" customWidth="1"/>
    <col min="10769" max="10769" width="11.28515625" style="373" customWidth="1"/>
    <col min="10770" max="10770" width="10.28515625" style="373" customWidth="1"/>
    <col min="10771" max="10771" width="10" style="373" customWidth="1"/>
    <col min="10772" max="11007" width="8.7109375" style="373"/>
    <col min="11008" max="11008" width="4" style="373" customWidth="1"/>
    <col min="11009" max="11009" width="15.140625" style="373" customWidth="1"/>
    <col min="11010" max="11010" width="13.85546875" style="373" customWidth="1"/>
    <col min="11011" max="11011" width="10.140625" style="373" customWidth="1"/>
    <col min="11012" max="11012" width="8.7109375" style="373"/>
    <col min="11013" max="11013" width="3.42578125" style="373" customWidth="1"/>
    <col min="11014" max="11014" width="19.5703125" style="373" customWidth="1"/>
    <col min="11015" max="11015" width="12.28515625" style="373" customWidth="1"/>
    <col min="11016" max="11016" width="10.42578125" style="373" customWidth="1"/>
    <col min="11017" max="11017" width="8.7109375" style="373"/>
    <col min="11018" max="11018" width="3.5703125" style="373" customWidth="1"/>
    <col min="11019" max="11019" width="16.42578125" style="373" customWidth="1"/>
    <col min="11020" max="11020" width="11.7109375" style="373" customWidth="1"/>
    <col min="11021" max="11021" width="10.140625" style="373" customWidth="1"/>
    <col min="11022" max="11022" width="15.85546875" style="373" customWidth="1"/>
    <col min="11023" max="11023" width="3.85546875" style="373" customWidth="1"/>
    <col min="11024" max="11024" width="16.42578125" style="373" customWidth="1"/>
    <col min="11025" max="11025" width="11.28515625" style="373" customWidth="1"/>
    <col min="11026" max="11026" width="10.28515625" style="373" customWidth="1"/>
    <col min="11027" max="11027" width="10" style="373" customWidth="1"/>
    <col min="11028" max="11263" width="8.7109375" style="373"/>
    <col min="11264" max="11264" width="4" style="373" customWidth="1"/>
    <col min="11265" max="11265" width="15.140625" style="373" customWidth="1"/>
    <col min="11266" max="11266" width="13.85546875" style="373" customWidth="1"/>
    <col min="11267" max="11267" width="10.140625" style="373" customWidth="1"/>
    <col min="11268" max="11268" width="8.7109375" style="373"/>
    <col min="11269" max="11269" width="3.42578125" style="373" customWidth="1"/>
    <col min="11270" max="11270" width="19.5703125" style="373" customWidth="1"/>
    <col min="11271" max="11271" width="12.28515625" style="373" customWidth="1"/>
    <col min="11272" max="11272" width="10.42578125" style="373" customWidth="1"/>
    <col min="11273" max="11273" width="8.7109375" style="373"/>
    <col min="11274" max="11274" width="3.5703125" style="373" customWidth="1"/>
    <col min="11275" max="11275" width="16.42578125" style="373" customWidth="1"/>
    <col min="11276" max="11276" width="11.7109375" style="373" customWidth="1"/>
    <col min="11277" max="11277" width="10.140625" style="373" customWidth="1"/>
    <col min="11278" max="11278" width="15.85546875" style="373" customWidth="1"/>
    <col min="11279" max="11279" width="3.85546875" style="373" customWidth="1"/>
    <col min="11280" max="11280" width="16.42578125" style="373" customWidth="1"/>
    <col min="11281" max="11281" width="11.28515625" style="373" customWidth="1"/>
    <col min="11282" max="11282" width="10.28515625" style="373" customWidth="1"/>
    <col min="11283" max="11283" width="10" style="373" customWidth="1"/>
    <col min="11284" max="11519" width="8.7109375" style="373"/>
    <col min="11520" max="11520" width="4" style="373" customWidth="1"/>
    <col min="11521" max="11521" width="15.140625" style="373" customWidth="1"/>
    <col min="11522" max="11522" width="13.85546875" style="373" customWidth="1"/>
    <col min="11523" max="11523" width="10.140625" style="373" customWidth="1"/>
    <col min="11524" max="11524" width="8.7109375" style="373"/>
    <col min="11525" max="11525" width="3.42578125" style="373" customWidth="1"/>
    <col min="11526" max="11526" width="19.5703125" style="373" customWidth="1"/>
    <col min="11527" max="11527" width="12.28515625" style="373" customWidth="1"/>
    <col min="11528" max="11528" width="10.42578125" style="373" customWidth="1"/>
    <col min="11529" max="11529" width="8.7109375" style="373"/>
    <col min="11530" max="11530" width="3.5703125" style="373" customWidth="1"/>
    <col min="11531" max="11531" width="16.42578125" style="373" customWidth="1"/>
    <col min="11532" max="11532" width="11.7109375" style="373" customWidth="1"/>
    <col min="11533" max="11533" width="10.140625" style="373" customWidth="1"/>
    <col min="11534" max="11534" width="15.85546875" style="373" customWidth="1"/>
    <col min="11535" max="11535" width="3.85546875" style="373" customWidth="1"/>
    <col min="11536" max="11536" width="16.42578125" style="373" customWidth="1"/>
    <col min="11537" max="11537" width="11.28515625" style="373" customWidth="1"/>
    <col min="11538" max="11538" width="10.28515625" style="373" customWidth="1"/>
    <col min="11539" max="11539" width="10" style="373" customWidth="1"/>
    <col min="11540" max="11775" width="8.7109375" style="373"/>
    <col min="11776" max="11776" width="4" style="373" customWidth="1"/>
    <col min="11777" max="11777" width="15.140625" style="373" customWidth="1"/>
    <col min="11778" max="11778" width="13.85546875" style="373" customWidth="1"/>
    <col min="11779" max="11779" width="10.140625" style="373" customWidth="1"/>
    <col min="11780" max="11780" width="8.7109375" style="373"/>
    <col min="11781" max="11781" width="3.42578125" style="373" customWidth="1"/>
    <col min="11782" max="11782" width="19.5703125" style="373" customWidth="1"/>
    <col min="11783" max="11783" width="12.28515625" style="373" customWidth="1"/>
    <col min="11784" max="11784" width="10.42578125" style="373" customWidth="1"/>
    <col min="11785" max="11785" width="8.7109375" style="373"/>
    <col min="11786" max="11786" width="3.5703125" style="373" customWidth="1"/>
    <col min="11787" max="11787" width="16.42578125" style="373" customWidth="1"/>
    <col min="11788" max="11788" width="11.7109375" style="373" customWidth="1"/>
    <col min="11789" max="11789" width="10.140625" style="373" customWidth="1"/>
    <col min="11790" max="11790" width="15.85546875" style="373" customWidth="1"/>
    <col min="11791" max="11791" width="3.85546875" style="373" customWidth="1"/>
    <col min="11792" max="11792" width="16.42578125" style="373" customWidth="1"/>
    <col min="11793" max="11793" width="11.28515625" style="373" customWidth="1"/>
    <col min="11794" max="11794" width="10.28515625" style="373" customWidth="1"/>
    <col min="11795" max="11795" width="10" style="373" customWidth="1"/>
    <col min="11796" max="12031" width="8.7109375" style="373"/>
    <col min="12032" max="12032" width="4" style="373" customWidth="1"/>
    <col min="12033" max="12033" width="15.140625" style="373" customWidth="1"/>
    <col min="12034" max="12034" width="13.85546875" style="373" customWidth="1"/>
    <col min="12035" max="12035" width="10.140625" style="373" customWidth="1"/>
    <col min="12036" max="12036" width="8.7109375" style="373"/>
    <col min="12037" max="12037" width="3.42578125" style="373" customWidth="1"/>
    <col min="12038" max="12038" width="19.5703125" style="373" customWidth="1"/>
    <col min="12039" max="12039" width="12.28515625" style="373" customWidth="1"/>
    <col min="12040" max="12040" width="10.42578125" style="373" customWidth="1"/>
    <col min="12041" max="12041" width="8.7109375" style="373"/>
    <col min="12042" max="12042" width="3.5703125" style="373" customWidth="1"/>
    <col min="12043" max="12043" width="16.42578125" style="373" customWidth="1"/>
    <col min="12044" max="12044" width="11.7109375" style="373" customWidth="1"/>
    <col min="12045" max="12045" width="10.140625" style="373" customWidth="1"/>
    <col min="12046" max="12046" width="15.85546875" style="373" customWidth="1"/>
    <col min="12047" max="12047" width="3.85546875" style="373" customWidth="1"/>
    <col min="12048" max="12048" width="16.42578125" style="373" customWidth="1"/>
    <col min="12049" max="12049" width="11.28515625" style="373" customWidth="1"/>
    <col min="12050" max="12050" width="10.28515625" style="373" customWidth="1"/>
    <col min="12051" max="12051" width="10" style="373" customWidth="1"/>
    <col min="12052" max="12287" width="8.7109375" style="373"/>
    <col min="12288" max="12288" width="4" style="373" customWidth="1"/>
    <col min="12289" max="12289" width="15.140625" style="373" customWidth="1"/>
    <col min="12290" max="12290" width="13.85546875" style="373" customWidth="1"/>
    <col min="12291" max="12291" width="10.140625" style="373" customWidth="1"/>
    <col min="12292" max="12292" width="8.7109375" style="373"/>
    <col min="12293" max="12293" width="3.42578125" style="373" customWidth="1"/>
    <col min="12294" max="12294" width="19.5703125" style="373" customWidth="1"/>
    <col min="12295" max="12295" width="12.28515625" style="373" customWidth="1"/>
    <col min="12296" max="12296" width="10.42578125" style="373" customWidth="1"/>
    <col min="12297" max="12297" width="8.7109375" style="373"/>
    <col min="12298" max="12298" width="3.5703125" style="373" customWidth="1"/>
    <col min="12299" max="12299" width="16.42578125" style="373" customWidth="1"/>
    <col min="12300" max="12300" width="11.7109375" style="373" customWidth="1"/>
    <col min="12301" max="12301" width="10.140625" style="373" customWidth="1"/>
    <col min="12302" max="12302" width="15.85546875" style="373" customWidth="1"/>
    <col min="12303" max="12303" width="3.85546875" style="373" customWidth="1"/>
    <col min="12304" max="12304" width="16.42578125" style="373" customWidth="1"/>
    <col min="12305" max="12305" width="11.28515625" style="373" customWidth="1"/>
    <col min="12306" max="12306" width="10.28515625" style="373" customWidth="1"/>
    <col min="12307" max="12307" width="10" style="373" customWidth="1"/>
    <col min="12308" max="12543" width="8.7109375" style="373"/>
    <col min="12544" max="12544" width="4" style="373" customWidth="1"/>
    <col min="12545" max="12545" width="15.140625" style="373" customWidth="1"/>
    <col min="12546" max="12546" width="13.85546875" style="373" customWidth="1"/>
    <col min="12547" max="12547" width="10.140625" style="373" customWidth="1"/>
    <col min="12548" max="12548" width="8.7109375" style="373"/>
    <col min="12549" max="12549" width="3.42578125" style="373" customWidth="1"/>
    <col min="12550" max="12550" width="19.5703125" style="373" customWidth="1"/>
    <col min="12551" max="12551" width="12.28515625" style="373" customWidth="1"/>
    <col min="12552" max="12552" width="10.42578125" style="373" customWidth="1"/>
    <col min="12553" max="12553" width="8.7109375" style="373"/>
    <col min="12554" max="12554" width="3.5703125" style="373" customWidth="1"/>
    <col min="12555" max="12555" width="16.42578125" style="373" customWidth="1"/>
    <col min="12556" max="12556" width="11.7109375" style="373" customWidth="1"/>
    <col min="12557" max="12557" width="10.140625" style="373" customWidth="1"/>
    <col min="12558" max="12558" width="15.85546875" style="373" customWidth="1"/>
    <col min="12559" max="12559" width="3.85546875" style="373" customWidth="1"/>
    <col min="12560" max="12560" width="16.42578125" style="373" customWidth="1"/>
    <col min="12561" max="12561" width="11.28515625" style="373" customWidth="1"/>
    <col min="12562" max="12562" width="10.28515625" style="373" customWidth="1"/>
    <col min="12563" max="12563" width="10" style="373" customWidth="1"/>
    <col min="12564" max="12799" width="8.7109375" style="373"/>
    <col min="12800" max="12800" width="4" style="373" customWidth="1"/>
    <col min="12801" max="12801" width="15.140625" style="373" customWidth="1"/>
    <col min="12802" max="12802" width="13.85546875" style="373" customWidth="1"/>
    <col min="12803" max="12803" width="10.140625" style="373" customWidth="1"/>
    <col min="12804" max="12804" width="8.7109375" style="373"/>
    <col min="12805" max="12805" width="3.42578125" style="373" customWidth="1"/>
    <col min="12806" max="12806" width="19.5703125" style="373" customWidth="1"/>
    <col min="12807" max="12807" width="12.28515625" style="373" customWidth="1"/>
    <col min="12808" max="12808" width="10.42578125" style="373" customWidth="1"/>
    <col min="12809" max="12809" width="8.7109375" style="373"/>
    <col min="12810" max="12810" width="3.5703125" style="373" customWidth="1"/>
    <col min="12811" max="12811" width="16.42578125" style="373" customWidth="1"/>
    <col min="12812" max="12812" width="11.7109375" style="373" customWidth="1"/>
    <col min="12813" max="12813" width="10.140625" style="373" customWidth="1"/>
    <col min="12814" max="12814" width="15.85546875" style="373" customWidth="1"/>
    <col min="12815" max="12815" width="3.85546875" style="373" customWidth="1"/>
    <col min="12816" max="12816" width="16.42578125" style="373" customWidth="1"/>
    <col min="12817" max="12817" width="11.28515625" style="373" customWidth="1"/>
    <col min="12818" max="12818" width="10.28515625" style="373" customWidth="1"/>
    <col min="12819" max="12819" width="10" style="373" customWidth="1"/>
    <col min="12820" max="13055" width="8.7109375" style="373"/>
    <col min="13056" max="13056" width="4" style="373" customWidth="1"/>
    <col min="13057" max="13057" width="15.140625" style="373" customWidth="1"/>
    <col min="13058" max="13058" width="13.85546875" style="373" customWidth="1"/>
    <col min="13059" max="13059" width="10.140625" style="373" customWidth="1"/>
    <col min="13060" max="13060" width="8.7109375" style="373"/>
    <col min="13061" max="13061" width="3.42578125" style="373" customWidth="1"/>
    <col min="13062" max="13062" width="19.5703125" style="373" customWidth="1"/>
    <col min="13063" max="13063" width="12.28515625" style="373" customWidth="1"/>
    <col min="13064" max="13064" width="10.42578125" style="373" customWidth="1"/>
    <col min="13065" max="13065" width="8.7109375" style="373"/>
    <col min="13066" max="13066" width="3.5703125" style="373" customWidth="1"/>
    <col min="13067" max="13067" width="16.42578125" style="373" customWidth="1"/>
    <col min="13068" max="13068" width="11.7109375" style="373" customWidth="1"/>
    <col min="13069" max="13069" width="10.140625" style="373" customWidth="1"/>
    <col min="13070" max="13070" width="15.85546875" style="373" customWidth="1"/>
    <col min="13071" max="13071" width="3.85546875" style="373" customWidth="1"/>
    <col min="13072" max="13072" width="16.42578125" style="373" customWidth="1"/>
    <col min="13073" max="13073" width="11.28515625" style="373" customWidth="1"/>
    <col min="13074" max="13074" width="10.28515625" style="373" customWidth="1"/>
    <col min="13075" max="13075" width="10" style="373" customWidth="1"/>
    <col min="13076" max="13311" width="8.7109375" style="373"/>
    <col min="13312" max="13312" width="4" style="373" customWidth="1"/>
    <col min="13313" max="13313" width="15.140625" style="373" customWidth="1"/>
    <col min="13314" max="13314" width="13.85546875" style="373" customWidth="1"/>
    <col min="13315" max="13315" width="10.140625" style="373" customWidth="1"/>
    <col min="13316" max="13316" width="8.7109375" style="373"/>
    <col min="13317" max="13317" width="3.42578125" style="373" customWidth="1"/>
    <col min="13318" max="13318" width="19.5703125" style="373" customWidth="1"/>
    <col min="13319" max="13319" width="12.28515625" style="373" customWidth="1"/>
    <col min="13320" max="13320" width="10.42578125" style="373" customWidth="1"/>
    <col min="13321" max="13321" width="8.7109375" style="373"/>
    <col min="13322" max="13322" width="3.5703125" style="373" customWidth="1"/>
    <col min="13323" max="13323" width="16.42578125" style="373" customWidth="1"/>
    <col min="13324" max="13324" width="11.7109375" style="373" customWidth="1"/>
    <col min="13325" max="13325" width="10.140625" style="373" customWidth="1"/>
    <col min="13326" max="13326" width="15.85546875" style="373" customWidth="1"/>
    <col min="13327" max="13327" width="3.85546875" style="373" customWidth="1"/>
    <col min="13328" max="13328" width="16.42578125" style="373" customWidth="1"/>
    <col min="13329" max="13329" width="11.28515625" style="373" customWidth="1"/>
    <col min="13330" max="13330" width="10.28515625" style="373" customWidth="1"/>
    <col min="13331" max="13331" width="10" style="373" customWidth="1"/>
    <col min="13332" max="13567" width="8.7109375" style="373"/>
    <col min="13568" max="13568" width="4" style="373" customWidth="1"/>
    <col min="13569" max="13569" width="15.140625" style="373" customWidth="1"/>
    <col min="13570" max="13570" width="13.85546875" style="373" customWidth="1"/>
    <col min="13571" max="13571" width="10.140625" style="373" customWidth="1"/>
    <col min="13572" max="13572" width="8.7109375" style="373"/>
    <col min="13573" max="13573" width="3.42578125" style="373" customWidth="1"/>
    <col min="13574" max="13574" width="19.5703125" style="373" customWidth="1"/>
    <col min="13575" max="13575" width="12.28515625" style="373" customWidth="1"/>
    <col min="13576" max="13576" width="10.42578125" style="373" customWidth="1"/>
    <col min="13577" max="13577" width="8.7109375" style="373"/>
    <col min="13578" max="13578" width="3.5703125" style="373" customWidth="1"/>
    <col min="13579" max="13579" width="16.42578125" style="373" customWidth="1"/>
    <col min="13580" max="13580" width="11.7109375" style="373" customWidth="1"/>
    <col min="13581" max="13581" width="10.140625" style="373" customWidth="1"/>
    <col min="13582" max="13582" width="15.85546875" style="373" customWidth="1"/>
    <col min="13583" max="13583" width="3.85546875" style="373" customWidth="1"/>
    <col min="13584" max="13584" width="16.42578125" style="373" customWidth="1"/>
    <col min="13585" max="13585" width="11.28515625" style="373" customWidth="1"/>
    <col min="13586" max="13586" width="10.28515625" style="373" customWidth="1"/>
    <col min="13587" max="13587" width="10" style="373" customWidth="1"/>
    <col min="13588" max="13823" width="8.7109375" style="373"/>
    <col min="13824" max="13824" width="4" style="373" customWidth="1"/>
    <col min="13825" max="13825" width="15.140625" style="373" customWidth="1"/>
    <col min="13826" max="13826" width="13.85546875" style="373" customWidth="1"/>
    <col min="13827" max="13827" width="10.140625" style="373" customWidth="1"/>
    <col min="13828" max="13828" width="8.7109375" style="373"/>
    <col min="13829" max="13829" width="3.42578125" style="373" customWidth="1"/>
    <col min="13830" max="13830" width="19.5703125" style="373" customWidth="1"/>
    <col min="13831" max="13831" width="12.28515625" style="373" customWidth="1"/>
    <col min="13832" max="13832" width="10.42578125" style="373" customWidth="1"/>
    <col min="13833" max="13833" width="8.7109375" style="373"/>
    <col min="13834" max="13834" width="3.5703125" style="373" customWidth="1"/>
    <col min="13835" max="13835" width="16.42578125" style="373" customWidth="1"/>
    <col min="13836" max="13836" width="11.7109375" style="373" customWidth="1"/>
    <col min="13837" max="13837" width="10.140625" style="373" customWidth="1"/>
    <col min="13838" max="13838" width="15.85546875" style="373" customWidth="1"/>
    <col min="13839" max="13839" width="3.85546875" style="373" customWidth="1"/>
    <col min="13840" max="13840" width="16.42578125" style="373" customWidth="1"/>
    <col min="13841" max="13841" width="11.28515625" style="373" customWidth="1"/>
    <col min="13842" max="13842" width="10.28515625" style="373" customWidth="1"/>
    <col min="13843" max="13843" width="10" style="373" customWidth="1"/>
    <col min="13844" max="14079" width="8.7109375" style="373"/>
    <col min="14080" max="14080" width="4" style="373" customWidth="1"/>
    <col min="14081" max="14081" width="15.140625" style="373" customWidth="1"/>
    <col min="14082" max="14082" width="13.85546875" style="373" customWidth="1"/>
    <col min="14083" max="14083" width="10.140625" style="373" customWidth="1"/>
    <col min="14084" max="14084" width="8.7109375" style="373"/>
    <col min="14085" max="14085" width="3.42578125" style="373" customWidth="1"/>
    <col min="14086" max="14086" width="19.5703125" style="373" customWidth="1"/>
    <col min="14087" max="14087" width="12.28515625" style="373" customWidth="1"/>
    <col min="14088" max="14088" width="10.42578125" style="373" customWidth="1"/>
    <col min="14089" max="14089" width="8.7109375" style="373"/>
    <col min="14090" max="14090" width="3.5703125" style="373" customWidth="1"/>
    <col min="14091" max="14091" width="16.42578125" style="373" customWidth="1"/>
    <col min="14092" max="14092" width="11.7109375" style="373" customWidth="1"/>
    <col min="14093" max="14093" width="10.140625" style="373" customWidth="1"/>
    <col min="14094" max="14094" width="15.85546875" style="373" customWidth="1"/>
    <col min="14095" max="14095" width="3.85546875" style="373" customWidth="1"/>
    <col min="14096" max="14096" width="16.42578125" style="373" customWidth="1"/>
    <col min="14097" max="14097" width="11.28515625" style="373" customWidth="1"/>
    <col min="14098" max="14098" width="10.28515625" style="373" customWidth="1"/>
    <col min="14099" max="14099" width="10" style="373" customWidth="1"/>
    <col min="14100" max="14335" width="8.7109375" style="373"/>
    <col min="14336" max="14336" width="4" style="373" customWidth="1"/>
    <col min="14337" max="14337" width="15.140625" style="373" customWidth="1"/>
    <col min="14338" max="14338" width="13.85546875" style="373" customWidth="1"/>
    <col min="14339" max="14339" width="10.140625" style="373" customWidth="1"/>
    <col min="14340" max="14340" width="8.7109375" style="373"/>
    <col min="14341" max="14341" width="3.42578125" style="373" customWidth="1"/>
    <col min="14342" max="14342" width="19.5703125" style="373" customWidth="1"/>
    <col min="14343" max="14343" width="12.28515625" style="373" customWidth="1"/>
    <col min="14344" max="14344" width="10.42578125" style="373" customWidth="1"/>
    <col min="14345" max="14345" width="8.7109375" style="373"/>
    <col min="14346" max="14346" width="3.5703125" style="373" customWidth="1"/>
    <col min="14347" max="14347" width="16.42578125" style="373" customWidth="1"/>
    <col min="14348" max="14348" width="11.7109375" style="373" customWidth="1"/>
    <col min="14349" max="14349" width="10.140625" style="373" customWidth="1"/>
    <col min="14350" max="14350" width="15.85546875" style="373" customWidth="1"/>
    <col min="14351" max="14351" width="3.85546875" style="373" customWidth="1"/>
    <col min="14352" max="14352" width="16.42578125" style="373" customWidth="1"/>
    <col min="14353" max="14353" width="11.28515625" style="373" customWidth="1"/>
    <col min="14354" max="14354" width="10.28515625" style="373" customWidth="1"/>
    <col min="14355" max="14355" width="10" style="373" customWidth="1"/>
    <col min="14356" max="14591" width="8.7109375" style="373"/>
    <col min="14592" max="14592" width="4" style="373" customWidth="1"/>
    <col min="14593" max="14593" width="15.140625" style="373" customWidth="1"/>
    <col min="14594" max="14594" width="13.85546875" style="373" customWidth="1"/>
    <col min="14595" max="14595" width="10.140625" style="373" customWidth="1"/>
    <col min="14596" max="14596" width="8.7109375" style="373"/>
    <col min="14597" max="14597" width="3.42578125" style="373" customWidth="1"/>
    <col min="14598" max="14598" width="19.5703125" style="373" customWidth="1"/>
    <col min="14599" max="14599" width="12.28515625" style="373" customWidth="1"/>
    <col min="14600" max="14600" width="10.42578125" style="373" customWidth="1"/>
    <col min="14601" max="14601" width="8.7109375" style="373"/>
    <col min="14602" max="14602" width="3.5703125" style="373" customWidth="1"/>
    <col min="14603" max="14603" width="16.42578125" style="373" customWidth="1"/>
    <col min="14604" max="14604" width="11.7109375" style="373" customWidth="1"/>
    <col min="14605" max="14605" width="10.140625" style="373" customWidth="1"/>
    <col min="14606" max="14606" width="15.85546875" style="373" customWidth="1"/>
    <col min="14607" max="14607" width="3.85546875" style="373" customWidth="1"/>
    <col min="14608" max="14608" width="16.42578125" style="373" customWidth="1"/>
    <col min="14609" max="14609" width="11.28515625" style="373" customWidth="1"/>
    <col min="14610" max="14610" width="10.28515625" style="373" customWidth="1"/>
    <col min="14611" max="14611" width="10" style="373" customWidth="1"/>
    <col min="14612" max="14847" width="8.7109375" style="373"/>
    <col min="14848" max="14848" width="4" style="373" customWidth="1"/>
    <col min="14849" max="14849" width="15.140625" style="373" customWidth="1"/>
    <col min="14850" max="14850" width="13.85546875" style="373" customWidth="1"/>
    <col min="14851" max="14851" width="10.140625" style="373" customWidth="1"/>
    <col min="14852" max="14852" width="8.7109375" style="373"/>
    <col min="14853" max="14853" width="3.42578125" style="373" customWidth="1"/>
    <col min="14854" max="14854" width="19.5703125" style="373" customWidth="1"/>
    <col min="14855" max="14855" width="12.28515625" style="373" customWidth="1"/>
    <col min="14856" max="14856" width="10.42578125" style="373" customWidth="1"/>
    <col min="14857" max="14857" width="8.7109375" style="373"/>
    <col min="14858" max="14858" width="3.5703125" style="373" customWidth="1"/>
    <col min="14859" max="14859" width="16.42578125" style="373" customWidth="1"/>
    <col min="14860" max="14860" width="11.7109375" style="373" customWidth="1"/>
    <col min="14861" max="14861" width="10.140625" style="373" customWidth="1"/>
    <col min="14862" max="14862" width="15.85546875" style="373" customWidth="1"/>
    <col min="14863" max="14863" width="3.85546875" style="373" customWidth="1"/>
    <col min="14864" max="14864" width="16.42578125" style="373" customWidth="1"/>
    <col min="14865" max="14865" width="11.28515625" style="373" customWidth="1"/>
    <col min="14866" max="14866" width="10.28515625" style="373" customWidth="1"/>
    <col min="14867" max="14867" width="10" style="373" customWidth="1"/>
    <col min="14868" max="15103" width="8.7109375" style="373"/>
    <col min="15104" max="15104" width="4" style="373" customWidth="1"/>
    <col min="15105" max="15105" width="15.140625" style="373" customWidth="1"/>
    <col min="15106" max="15106" width="13.85546875" style="373" customWidth="1"/>
    <col min="15107" max="15107" width="10.140625" style="373" customWidth="1"/>
    <col min="15108" max="15108" width="8.7109375" style="373"/>
    <col min="15109" max="15109" width="3.42578125" style="373" customWidth="1"/>
    <col min="15110" max="15110" width="19.5703125" style="373" customWidth="1"/>
    <col min="15111" max="15111" width="12.28515625" style="373" customWidth="1"/>
    <col min="15112" max="15112" width="10.42578125" style="373" customWidth="1"/>
    <col min="15113" max="15113" width="8.7109375" style="373"/>
    <col min="15114" max="15114" width="3.5703125" style="373" customWidth="1"/>
    <col min="15115" max="15115" width="16.42578125" style="373" customWidth="1"/>
    <col min="15116" max="15116" width="11.7109375" style="373" customWidth="1"/>
    <col min="15117" max="15117" width="10.140625" style="373" customWidth="1"/>
    <col min="15118" max="15118" width="15.85546875" style="373" customWidth="1"/>
    <col min="15119" max="15119" width="3.85546875" style="373" customWidth="1"/>
    <col min="15120" max="15120" width="16.42578125" style="373" customWidth="1"/>
    <col min="15121" max="15121" width="11.28515625" style="373" customWidth="1"/>
    <col min="15122" max="15122" width="10.28515625" style="373" customWidth="1"/>
    <col min="15123" max="15123" width="10" style="373" customWidth="1"/>
    <col min="15124" max="15359" width="8.7109375" style="373"/>
    <col min="15360" max="15360" width="4" style="373" customWidth="1"/>
    <col min="15361" max="15361" width="15.140625" style="373" customWidth="1"/>
    <col min="15362" max="15362" width="13.85546875" style="373" customWidth="1"/>
    <col min="15363" max="15363" width="10.140625" style="373" customWidth="1"/>
    <col min="15364" max="15364" width="8.7109375" style="373"/>
    <col min="15365" max="15365" width="3.42578125" style="373" customWidth="1"/>
    <col min="15366" max="15366" width="19.5703125" style="373" customWidth="1"/>
    <col min="15367" max="15367" width="12.28515625" style="373" customWidth="1"/>
    <col min="15368" max="15368" width="10.42578125" style="373" customWidth="1"/>
    <col min="15369" max="15369" width="8.7109375" style="373"/>
    <col min="15370" max="15370" width="3.5703125" style="373" customWidth="1"/>
    <col min="15371" max="15371" width="16.42578125" style="373" customWidth="1"/>
    <col min="15372" max="15372" width="11.7109375" style="373" customWidth="1"/>
    <col min="15373" max="15373" width="10.140625" style="373" customWidth="1"/>
    <col min="15374" max="15374" width="15.85546875" style="373" customWidth="1"/>
    <col min="15375" max="15375" width="3.85546875" style="373" customWidth="1"/>
    <col min="15376" max="15376" width="16.42578125" style="373" customWidth="1"/>
    <col min="15377" max="15377" width="11.28515625" style="373" customWidth="1"/>
    <col min="15378" max="15378" width="10.28515625" style="373" customWidth="1"/>
    <col min="15379" max="15379" width="10" style="373" customWidth="1"/>
    <col min="15380" max="15615" width="8.7109375" style="373"/>
    <col min="15616" max="15616" width="4" style="373" customWidth="1"/>
    <col min="15617" max="15617" width="15.140625" style="373" customWidth="1"/>
    <col min="15618" max="15618" width="13.85546875" style="373" customWidth="1"/>
    <col min="15619" max="15619" width="10.140625" style="373" customWidth="1"/>
    <col min="15620" max="15620" width="8.7109375" style="373"/>
    <col min="15621" max="15621" width="3.42578125" style="373" customWidth="1"/>
    <col min="15622" max="15622" width="19.5703125" style="373" customWidth="1"/>
    <col min="15623" max="15623" width="12.28515625" style="373" customWidth="1"/>
    <col min="15624" max="15624" width="10.42578125" style="373" customWidth="1"/>
    <col min="15625" max="15625" width="8.7109375" style="373"/>
    <col min="15626" max="15626" width="3.5703125" style="373" customWidth="1"/>
    <col min="15627" max="15627" width="16.42578125" style="373" customWidth="1"/>
    <col min="15628" max="15628" width="11.7109375" style="373" customWidth="1"/>
    <col min="15629" max="15629" width="10.140625" style="373" customWidth="1"/>
    <col min="15630" max="15630" width="15.85546875" style="373" customWidth="1"/>
    <col min="15631" max="15631" width="3.85546875" style="373" customWidth="1"/>
    <col min="15632" max="15632" width="16.42578125" style="373" customWidth="1"/>
    <col min="15633" max="15633" width="11.28515625" style="373" customWidth="1"/>
    <col min="15634" max="15634" width="10.28515625" style="373" customWidth="1"/>
    <col min="15635" max="15635" width="10" style="373" customWidth="1"/>
    <col min="15636" max="15871" width="8.7109375" style="373"/>
    <col min="15872" max="15872" width="4" style="373" customWidth="1"/>
    <col min="15873" max="15873" width="15.140625" style="373" customWidth="1"/>
    <col min="15874" max="15874" width="13.85546875" style="373" customWidth="1"/>
    <col min="15875" max="15875" width="10.140625" style="373" customWidth="1"/>
    <col min="15876" max="15876" width="8.7109375" style="373"/>
    <col min="15877" max="15877" width="3.42578125" style="373" customWidth="1"/>
    <col min="15878" max="15878" width="19.5703125" style="373" customWidth="1"/>
    <col min="15879" max="15879" width="12.28515625" style="373" customWidth="1"/>
    <col min="15880" max="15880" width="10.42578125" style="373" customWidth="1"/>
    <col min="15881" max="15881" width="8.7109375" style="373"/>
    <col min="15882" max="15882" width="3.5703125" style="373" customWidth="1"/>
    <col min="15883" max="15883" width="16.42578125" style="373" customWidth="1"/>
    <col min="15884" max="15884" width="11.7109375" style="373" customWidth="1"/>
    <col min="15885" max="15885" width="10.140625" style="373" customWidth="1"/>
    <col min="15886" max="15886" width="15.85546875" style="373" customWidth="1"/>
    <col min="15887" max="15887" width="3.85546875" style="373" customWidth="1"/>
    <col min="15888" max="15888" width="16.42578125" style="373" customWidth="1"/>
    <col min="15889" max="15889" width="11.28515625" style="373" customWidth="1"/>
    <col min="15890" max="15890" width="10.28515625" style="373" customWidth="1"/>
    <col min="15891" max="15891" width="10" style="373" customWidth="1"/>
    <col min="15892" max="16127" width="8.7109375" style="373"/>
    <col min="16128" max="16128" width="4" style="373" customWidth="1"/>
    <col min="16129" max="16129" width="15.140625" style="373" customWidth="1"/>
    <col min="16130" max="16130" width="13.85546875" style="373" customWidth="1"/>
    <col min="16131" max="16131" width="10.140625" style="373" customWidth="1"/>
    <col min="16132" max="16132" width="8.7109375" style="373"/>
    <col min="16133" max="16133" width="3.42578125" style="373" customWidth="1"/>
    <col min="16134" max="16134" width="19.5703125" style="373" customWidth="1"/>
    <col min="16135" max="16135" width="12.28515625" style="373" customWidth="1"/>
    <col min="16136" max="16136" width="10.42578125" style="373" customWidth="1"/>
    <col min="16137" max="16137" width="8.7109375" style="373"/>
    <col min="16138" max="16138" width="3.5703125" style="373" customWidth="1"/>
    <col min="16139" max="16139" width="16.42578125" style="373" customWidth="1"/>
    <col min="16140" max="16140" width="11.7109375" style="373" customWidth="1"/>
    <col min="16141" max="16141" width="10.140625" style="373" customWidth="1"/>
    <col min="16142" max="16142" width="15.85546875" style="373" customWidth="1"/>
    <col min="16143" max="16143" width="3.85546875" style="373" customWidth="1"/>
    <col min="16144" max="16144" width="16.42578125" style="373" customWidth="1"/>
    <col min="16145" max="16145" width="11.28515625" style="373" customWidth="1"/>
    <col min="16146" max="16146" width="10.28515625" style="373" customWidth="1"/>
    <col min="16147" max="16147" width="10" style="373" customWidth="1"/>
    <col min="16148" max="16384" width="8.7109375" style="373"/>
  </cols>
  <sheetData>
    <row r="1" spans="1:27" ht="18.75">
      <c r="A1" s="414" t="s">
        <v>212</v>
      </c>
    </row>
    <row r="2" spans="1:27" ht="18" customHeight="1">
      <c r="A2" s="1150" t="s">
        <v>518</v>
      </c>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row>
    <row r="3" spans="1:27" ht="18" customHeight="1">
      <c r="A3" s="1151" t="s">
        <v>515</v>
      </c>
      <c r="B3" s="1151"/>
      <c r="C3" s="1151"/>
      <c r="D3" s="1151"/>
      <c r="E3" s="1151"/>
      <c r="F3" s="1151"/>
      <c r="G3" s="1151"/>
      <c r="H3" s="443"/>
      <c r="I3" s="443"/>
      <c r="J3" s="443"/>
      <c r="K3" s="443"/>
      <c r="L3" s="443"/>
      <c r="M3" s="443"/>
      <c r="N3" s="443"/>
      <c r="O3" s="443"/>
      <c r="P3" s="443"/>
      <c r="Q3" s="443"/>
      <c r="R3" s="443"/>
      <c r="S3" s="443"/>
      <c r="T3" s="443"/>
      <c r="U3" s="443"/>
      <c r="V3" s="443"/>
      <c r="W3" s="443"/>
      <c r="X3" s="443"/>
      <c r="Y3" s="443"/>
      <c r="Z3" s="443"/>
      <c r="AA3" s="443"/>
    </row>
    <row r="5" spans="1:27" s="444" customFormat="1" ht="30">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30.7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75">
      <c r="A8" s="432" t="s">
        <v>152</v>
      </c>
      <c r="B8" s="433">
        <v>17903.689999999999</v>
      </c>
      <c r="C8" s="433">
        <v>19342</v>
      </c>
      <c r="D8" s="434">
        <v>2.7857938856491473</v>
      </c>
      <c r="E8" s="447"/>
      <c r="F8" s="432" t="s">
        <v>137</v>
      </c>
      <c r="G8" s="433">
        <v>2223.33</v>
      </c>
      <c r="H8" s="433">
        <v>8311</v>
      </c>
      <c r="I8" s="434">
        <v>3.9738724939095995</v>
      </c>
      <c r="K8" s="435" t="s">
        <v>140</v>
      </c>
      <c r="L8" s="436">
        <v>12008.066999999999</v>
      </c>
      <c r="M8" s="436">
        <v>2977.8209999999999</v>
      </c>
      <c r="N8" s="437">
        <v>4.0325012819776607</v>
      </c>
      <c r="P8" s="435" t="s">
        <v>330</v>
      </c>
      <c r="Q8" s="436">
        <v>3274.2620000000002</v>
      </c>
      <c r="R8" s="436">
        <v>652.62599999999998</v>
      </c>
      <c r="S8" s="437">
        <v>5.0170572425861062</v>
      </c>
    </row>
    <row r="9" spans="1:27" ht="15.75">
      <c r="A9" s="432" t="s">
        <v>142</v>
      </c>
      <c r="B9" s="433">
        <v>12985.62</v>
      </c>
      <c r="C9" s="433">
        <v>9351</v>
      </c>
      <c r="D9" s="434">
        <v>3.0610637142307562</v>
      </c>
      <c r="E9" s="448"/>
      <c r="F9" s="432" t="s">
        <v>155</v>
      </c>
      <c r="G9" s="433">
        <v>2059.1869999999999</v>
      </c>
      <c r="H9" s="433">
        <v>9809</v>
      </c>
      <c r="I9" s="434">
        <v>2.9122693130695132</v>
      </c>
      <c r="K9" s="432" t="s">
        <v>157</v>
      </c>
      <c r="L9" s="433">
        <v>6383.4750000000004</v>
      </c>
      <c r="M9" s="433">
        <v>838.37</v>
      </c>
      <c r="N9" s="434">
        <v>7.6141500769350055</v>
      </c>
      <c r="P9" s="432" t="s">
        <v>139</v>
      </c>
      <c r="Q9" s="433">
        <v>1686.048</v>
      </c>
      <c r="R9" s="433">
        <v>345.07900000000001</v>
      </c>
      <c r="S9" s="434">
        <v>4.8859768342901191</v>
      </c>
    </row>
    <row r="10" spans="1:27" ht="15.75">
      <c r="A10" s="432" t="s">
        <v>159</v>
      </c>
      <c r="B10" s="433">
        <v>9305.1659999999993</v>
      </c>
      <c r="C10" s="433">
        <v>16271</v>
      </c>
      <c r="D10" s="434">
        <v>2.4434115456160121</v>
      </c>
      <c r="E10" s="447"/>
      <c r="F10" s="432" t="s">
        <v>156</v>
      </c>
      <c r="G10" s="433">
        <v>1641.325</v>
      </c>
      <c r="H10" s="433">
        <v>8668</v>
      </c>
      <c r="I10" s="434">
        <v>3.0468596271723838</v>
      </c>
      <c r="K10" s="432" t="s">
        <v>155</v>
      </c>
      <c r="L10" s="433">
        <v>5019.3140000000003</v>
      </c>
      <c r="M10" s="433">
        <v>1159.1880000000001</v>
      </c>
      <c r="N10" s="434">
        <v>4.3300258456781817</v>
      </c>
      <c r="P10" s="432" t="s">
        <v>140</v>
      </c>
      <c r="Q10" s="433">
        <v>1577.202</v>
      </c>
      <c r="R10" s="433">
        <v>357.15800000000002</v>
      </c>
      <c r="S10" s="434">
        <v>4.4159783625174294</v>
      </c>
    </row>
    <row r="11" spans="1:27" ht="15.75">
      <c r="A11" s="432" t="s">
        <v>155</v>
      </c>
      <c r="B11" s="433">
        <v>7712.665</v>
      </c>
      <c r="C11" s="433">
        <v>16789</v>
      </c>
      <c r="D11" s="434">
        <v>2.4015367638221248</v>
      </c>
      <c r="E11" s="448"/>
      <c r="F11" s="432" t="s">
        <v>152</v>
      </c>
      <c r="G11" s="433">
        <v>721.05700000000002</v>
      </c>
      <c r="H11" s="433">
        <v>2652</v>
      </c>
      <c r="I11" s="434">
        <v>3.5526699579231584</v>
      </c>
      <c r="K11" s="432" t="s">
        <v>159</v>
      </c>
      <c r="L11" s="433">
        <v>4339.9960000000001</v>
      </c>
      <c r="M11" s="433">
        <v>1157.8699999999999</v>
      </c>
      <c r="N11" s="434">
        <v>3.7482584400666745</v>
      </c>
      <c r="P11" s="432" t="s">
        <v>154</v>
      </c>
      <c r="Q11" s="433">
        <v>1283.069</v>
      </c>
      <c r="R11" s="433">
        <v>287.39999999999998</v>
      </c>
      <c r="S11" s="434">
        <v>4.4644015309672929</v>
      </c>
    </row>
    <row r="12" spans="1:27" ht="15.75">
      <c r="A12" s="432" t="s">
        <v>150</v>
      </c>
      <c r="B12" s="433">
        <v>6195.4089999999997</v>
      </c>
      <c r="C12" s="433">
        <v>4927</v>
      </c>
      <c r="D12" s="434">
        <v>2.3260300685711193</v>
      </c>
      <c r="E12" s="448"/>
      <c r="F12" s="449" t="s">
        <v>330</v>
      </c>
      <c r="G12" s="450">
        <v>549.72</v>
      </c>
      <c r="H12" s="450">
        <v>1689</v>
      </c>
      <c r="I12" s="451">
        <v>4.3728870186379876</v>
      </c>
      <c r="K12" s="432" t="s">
        <v>247</v>
      </c>
      <c r="L12" s="433">
        <v>3980.6880000000001</v>
      </c>
      <c r="M12" s="433">
        <v>1407.952</v>
      </c>
      <c r="N12" s="434">
        <v>2.8272895666897737</v>
      </c>
      <c r="P12" s="432" t="s">
        <v>137</v>
      </c>
      <c r="Q12" s="433">
        <v>943.74400000000003</v>
      </c>
      <c r="R12" s="433">
        <v>263.18</v>
      </c>
      <c r="S12" s="434">
        <v>3.5859259822174936</v>
      </c>
    </row>
    <row r="13" spans="1:27" ht="15.75">
      <c r="A13" s="432" t="s">
        <v>156</v>
      </c>
      <c r="B13" s="433">
        <v>6131.25</v>
      </c>
      <c r="C13" s="433">
        <v>13302</v>
      </c>
      <c r="D13" s="434">
        <v>2.9951140256091104</v>
      </c>
      <c r="E13" s="448"/>
      <c r="F13" s="432" t="s">
        <v>247</v>
      </c>
      <c r="G13" s="433">
        <v>527.23900000000003</v>
      </c>
      <c r="H13" s="433">
        <v>1509</v>
      </c>
      <c r="I13" s="434">
        <v>4.7593338147680093</v>
      </c>
      <c r="K13" s="432" t="s">
        <v>330</v>
      </c>
      <c r="L13" s="433">
        <v>2912.32</v>
      </c>
      <c r="M13" s="433">
        <v>378.065</v>
      </c>
      <c r="N13" s="434">
        <v>7.7032256358033679</v>
      </c>
      <c r="P13" s="432" t="s">
        <v>157</v>
      </c>
      <c r="Q13" s="433">
        <v>787.7</v>
      </c>
      <c r="R13" s="433">
        <v>113.262</v>
      </c>
      <c r="S13" s="434">
        <v>6.954671469689746</v>
      </c>
    </row>
    <row r="14" spans="1:27" ht="15.75">
      <c r="A14" s="432" t="s">
        <v>138</v>
      </c>
      <c r="B14" s="433">
        <v>3549.4940000000001</v>
      </c>
      <c r="C14" s="433">
        <v>5660</v>
      </c>
      <c r="D14" s="434">
        <v>2.8309528670873556</v>
      </c>
      <c r="E14" s="448"/>
      <c r="F14" s="432" t="s">
        <v>159</v>
      </c>
      <c r="G14" s="433">
        <v>479.791</v>
      </c>
      <c r="H14" s="433">
        <v>5131</v>
      </c>
      <c r="I14" s="434">
        <v>1.5596315065776858</v>
      </c>
      <c r="K14" s="432" t="s">
        <v>142</v>
      </c>
      <c r="L14" s="433">
        <v>2757.3</v>
      </c>
      <c r="M14" s="433">
        <v>511.40199999999999</v>
      </c>
      <c r="N14" s="434">
        <v>5.3916488398559261</v>
      </c>
      <c r="P14" s="432" t="s">
        <v>464</v>
      </c>
      <c r="Q14" s="433">
        <v>576.68600000000004</v>
      </c>
      <c r="R14" s="433">
        <v>78.093999999999994</v>
      </c>
      <c r="S14" s="434">
        <v>7.3845109739544661</v>
      </c>
    </row>
    <row r="15" spans="1:27" ht="15.75">
      <c r="A15" s="432" t="s">
        <v>137</v>
      </c>
      <c r="B15" s="433">
        <v>2291.42</v>
      </c>
      <c r="C15" s="433">
        <v>8367</v>
      </c>
      <c r="D15" s="434">
        <v>3.9809726664500786</v>
      </c>
      <c r="E15" s="448"/>
      <c r="F15" s="449" t="s">
        <v>154</v>
      </c>
      <c r="G15" s="450">
        <v>304.58699999999999</v>
      </c>
      <c r="H15" s="450">
        <v>1310</v>
      </c>
      <c r="I15" s="451">
        <v>3.6161773260990868</v>
      </c>
      <c r="K15" s="432" t="s">
        <v>137</v>
      </c>
      <c r="L15" s="433">
        <v>2400.9340000000002</v>
      </c>
      <c r="M15" s="433">
        <v>721.19299999999998</v>
      </c>
      <c r="N15" s="434">
        <v>3.3291143979489544</v>
      </c>
      <c r="P15" s="432" t="s">
        <v>142</v>
      </c>
      <c r="Q15" s="433">
        <v>458.459</v>
      </c>
      <c r="R15" s="433">
        <v>112.354</v>
      </c>
      <c r="S15" s="434">
        <v>4.0804866760417964</v>
      </c>
      <c r="U15" s="357"/>
      <c r="V15" s="357"/>
      <c r="W15" s="357"/>
      <c r="X15" s="357"/>
    </row>
    <row r="16" spans="1:27" ht="16.5" thickBot="1">
      <c r="A16" s="432" t="s">
        <v>140</v>
      </c>
      <c r="B16" s="433">
        <v>1574.146</v>
      </c>
      <c r="C16" s="433">
        <v>3028</v>
      </c>
      <c r="D16" s="434">
        <v>4.9098927971004995</v>
      </c>
      <c r="E16" s="448"/>
      <c r="F16" s="432" t="s">
        <v>139</v>
      </c>
      <c r="G16" s="433">
        <v>158.51499999999999</v>
      </c>
      <c r="H16" s="433">
        <v>450</v>
      </c>
      <c r="I16" s="434">
        <v>4.8104819130857006</v>
      </c>
      <c r="K16" s="432" t="s">
        <v>154</v>
      </c>
      <c r="L16" s="433">
        <v>1817.3009999999999</v>
      </c>
      <c r="M16" s="433">
        <v>368.84899999999999</v>
      </c>
      <c r="N16" s="434">
        <v>4.9269511371862196</v>
      </c>
      <c r="P16" s="432" t="s">
        <v>155</v>
      </c>
      <c r="Q16" s="433">
        <v>230.751</v>
      </c>
      <c r="R16" s="433">
        <v>48.433999999999997</v>
      </c>
      <c r="S16" s="434">
        <v>4.7642358673659002</v>
      </c>
      <c r="U16" s="357"/>
      <c r="V16" s="357"/>
      <c r="W16" s="357"/>
      <c r="X16" s="357"/>
    </row>
    <row r="17" spans="1:24" ht="16.5" thickBot="1">
      <c r="A17" s="432" t="s">
        <v>151</v>
      </c>
      <c r="B17" s="433">
        <v>1007.938</v>
      </c>
      <c r="C17" s="433">
        <v>794</v>
      </c>
      <c r="D17" s="434">
        <v>4.0816460412077236</v>
      </c>
      <c r="E17" s="447"/>
      <c r="F17" s="438" t="s">
        <v>222</v>
      </c>
      <c r="G17" s="439">
        <v>9002.2909999999993</v>
      </c>
      <c r="H17" s="439">
        <v>40493</v>
      </c>
      <c r="I17" s="440">
        <v>3.2824540236108817</v>
      </c>
      <c r="K17" s="432" t="s">
        <v>151</v>
      </c>
      <c r="L17" s="433">
        <v>1712.16</v>
      </c>
      <c r="M17" s="433">
        <v>480.69900000000001</v>
      </c>
      <c r="N17" s="434">
        <v>3.5618131096590591</v>
      </c>
      <c r="P17" s="438" t="s">
        <v>222</v>
      </c>
      <c r="Q17" s="439">
        <v>11256.047</v>
      </c>
      <c r="R17" s="439">
        <v>2386.0459999999998</v>
      </c>
      <c r="S17" s="440">
        <v>4.7174476099790201</v>
      </c>
      <c r="U17" s="357"/>
      <c r="V17" s="357"/>
      <c r="W17" s="357"/>
      <c r="X17" s="357"/>
    </row>
    <row r="18" spans="1:24" ht="15.75">
      <c r="A18" s="432" t="s">
        <v>330</v>
      </c>
      <c r="B18" s="433">
        <v>835.51099999999997</v>
      </c>
      <c r="C18" s="433">
        <v>1859</v>
      </c>
      <c r="D18" s="434">
        <v>3.7016028992184866</v>
      </c>
      <c r="E18" s="452"/>
      <c r="F18"/>
      <c r="G18"/>
      <c r="H18"/>
      <c r="I18"/>
      <c r="K18" s="432" t="s">
        <v>145</v>
      </c>
      <c r="L18" s="433">
        <v>1257.509</v>
      </c>
      <c r="M18" s="433">
        <v>360.14499999999998</v>
      </c>
      <c r="N18" s="434">
        <v>3.491674186785878</v>
      </c>
      <c r="P18"/>
      <c r="Q18"/>
      <c r="R18"/>
      <c r="S18"/>
      <c r="U18" s="357"/>
      <c r="V18" s="357"/>
      <c r="W18" s="357"/>
      <c r="X18" s="357"/>
    </row>
    <row r="19" spans="1:24" ht="15.75">
      <c r="A19" s="432" t="s">
        <v>157</v>
      </c>
      <c r="B19" s="433">
        <v>784.63199999999995</v>
      </c>
      <c r="C19" s="433">
        <v>2719</v>
      </c>
      <c r="D19" s="434">
        <v>3.9018752703999677</v>
      </c>
      <c r="E19" s="453"/>
      <c r="F19"/>
      <c r="G19"/>
      <c r="H19"/>
      <c r="I19"/>
      <c r="K19" s="432" t="s">
        <v>152</v>
      </c>
      <c r="L19" s="433">
        <v>1002.117</v>
      </c>
      <c r="M19" s="433">
        <v>267.35599999999999</v>
      </c>
      <c r="N19" s="434">
        <v>3.7482495249779322</v>
      </c>
      <c r="U19" s="357"/>
      <c r="V19" s="357"/>
      <c r="W19" s="357"/>
      <c r="X19" s="357"/>
    </row>
    <row r="20" spans="1:24" ht="15" customHeight="1" thickBot="1">
      <c r="A20" s="432" t="s">
        <v>247</v>
      </c>
      <c r="B20" s="433">
        <v>527.23900000000003</v>
      </c>
      <c r="C20" s="433">
        <v>1509</v>
      </c>
      <c r="D20" s="434">
        <v>4.7593338147680093</v>
      </c>
      <c r="E20"/>
      <c r="F20"/>
      <c r="G20"/>
      <c r="H20"/>
      <c r="I20"/>
      <c r="K20" s="432" t="s">
        <v>139</v>
      </c>
      <c r="L20" s="433">
        <v>708.10400000000004</v>
      </c>
      <c r="M20" s="433">
        <v>127.631</v>
      </c>
      <c r="N20" s="434">
        <v>5.5480565066480718</v>
      </c>
      <c r="P20"/>
      <c r="Q20"/>
      <c r="R20"/>
      <c r="S20"/>
      <c r="U20" s="357"/>
      <c r="V20" s="357"/>
      <c r="W20" s="357"/>
      <c r="X20" s="357"/>
    </row>
    <row r="21" spans="1:24" ht="16.5" thickBot="1">
      <c r="A21" s="438" t="s">
        <v>222</v>
      </c>
      <c r="B21" s="439">
        <v>71695.653000000006</v>
      </c>
      <c r="C21" s="439">
        <v>106564</v>
      </c>
      <c r="D21" s="440">
        <v>2.8019224385534764</v>
      </c>
      <c r="E21"/>
      <c r="K21" s="438" t="s">
        <v>222</v>
      </c>
      <c r="L21" s="439">
        <v>48021.887999999999</v>
      </c>
      <c r="M21" s="439">
        <v>10940.663</v>
      </c>
      <c r="N21" s="440">
        <v>4.3893032807975159</v>
      </c>
      <c r="P21"/>
      <c r="Q21"/>
      <c r="R21"/>
      <c r="S21"/>
    </row>
    <row r="22" spans="1:24">
      <c r="A22"/>
      <c r="B22"/>
      <c r="C22"/>
      <c r="D22"/>
      <c r="E22"/>
      <c r="H22"/>
      <c r="I22"/>
      <c r="J22" s="357"/>
      <c r="K22"/>
      <c r="L22"/>
      <c r="M22"/>
      <c r="N22"/>
      <c r="P22"/>
      <c r="Q22"/>
      <c r="R22"/>
      <c r="S22"/>
    </row>
    <row r="23" spans="1:24">
      <c r="A23"/>
      <c r="B23"/>
      <c r="C23"/>
      <c r="D23"/>
      <c r="E23"/>
      <c r="H23"/>
      <c r="I23"/>
      <c r="J23" s="357"/>
      <c r="K23"/>
      <c r="L23"/>
      <c r="M23"/>
      <c r="N23"/>
      <c r="P23"/>
      <c r="Q23"/>
      <c r="R23"/>
      <c r="S23"/>
    </row>
    <row r="24" spans="1:24">
      <c r="A24"/>
      <c r="B24"/>
      <c r="C24"/>
      <c r="D24"/>
      <c r="E24"/>
      <c r="F24"/>
      <c r="G24"/>
      <c r="H24"/>
      <c r="I24"/>
      <c r="J24" s="357"/>
      <c r="O24"/>
      <c r="P24"/>
      <c r="Q24"/>
      <c r="R24"/>
      <c r="S24"/>
      <c r="T24"/>
    </row>
    <row r="25" spans="1:24">
      <c r="A25"/>
      <c r="B25"/>
      <c r="C25"/>
      <c r="D25"/>
      <c r="E25"/>
      <c r="F25"/>
      <c r="G25"/>
      <c r="H25"/>
      <c r="I25"/>
      <c r="J25" s="357"/>
      <c r="K25"/>
      <c r="L25"/>
      <c r="M25"/>
      <c r="N25"/>
      <c r="O25"/>
      <c r="P25"/>
      <c r="Q25"/>
      <c r="R25"/>
      <c r="S25"/>
      <c r="T25"/>
    </row>
    <row r="26" spans="1:24">
      <c r="E26"/>
      <c r="F26"/>
      <c r="G26"/>
      <c r="H26"/>
      <c r="I26"/>
      <c r="J26" s="357"/>
      <c r="K26"/>
      <c r="L26"/>
      <c r="M26"/>
      <c r="N26"/>
      <c r="O26"/>
      <c r="P26"/>
      <c r="Q26"/>
      <c r="R26"/>
      <c r="S26"/>
      <c r="T26"/>
    </row>
    <row r="27" spans="1:24">
      <c r="A27"/>
      <c r="B27"/>
      <c r="C27"/>
      <c r="D27"/>
      <c r="E27"/>
      <c r="F27"/>
      <c r="G27"/>
      <c r="H27"/>
      <c r="I27"/>
      <c r="J27"/>
      <c r="K27"/>
      <c r="L27"/>
      <c r="M27"/>
      <c r="N27"/>
      <c r="O27"/>
      <c r="P27"/>
      <c r="Q27"/>
      <c r="R27"/>
      <c r="S27"/>
      <c r="T27"/>
    </row>
    <row r="28" spans="1:24">
      <c r="A28"/>
      <c r="B28"/>
      <c r="C28"/>
      <c r="D28"/>
      <c r="E28"/>
      <c r="F28"/>
      <c r="G28"/>
      <c r="H28"/>
      <c r="I28"/>
      <c r="J28"/>
      <c r="K28"/>
      <c r="L28"/>
      <c r="M28"/>
      <c r="N28"/>
      <c r="O28"/>
      <c r="T28"/>
    </row>
    <row r="29" spans="1:24">
      <c r="A29"/>
      <c r="B29"/>
      <c r="C29"/>
      <c r="D29"/>
      <c r="E29"/>
      <c r="F29"/>
      <c r="G29"/>
      <c r="H29"/>
      <c r="I29"/>
      <c r="J29"/>
      <c r="K29"/>
      <c r="L29"/>
      <c r="M29"/>
      <c r="N29"/>
      <c r="O29"/>
      <c r="P29"/>
      <c r="Q29"/>
      <c r="R29"/>
      <c r="S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O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s="357"/>
      <c r="G145" s="357"/>
      <c r="H145" s="357"/>
      <c r="I145" s="357"/>
      <c r="J145"/>
      <c r="K145"/>
      <c r="L145"/>
    </row>
    <row r="146" spans="1:12">
      <c r="A146"/>
      <c r="B146"/>
      <c r="C146"/>
      <c r="D146"/>
      <c r="E146"/>
      <c r="F146" s="357"/>
      <c r="G146" s="357"/>
      <c r="H146" s="357"/>
      <c r="I146" s="357"/>
      <c r="J146"/>
      <c r="K146"/>
      <c r="L146"/>
    </row>
    <row r="147" spans="1:12">
      <c r="A147"/>
      <c r="B147"/>
      <c r="C147"/>
      <c r="D147"/>
      <c r="E147"/>
      <c r="F147" s="357"/>
      <c r="G147" s="357"/>
      <c r="H147" s="357"/>
      <c r="I147" s="357"/>
      <c r="J147"/>
      <c r="K147"/>
    </row>
    <row r="148" spans="1:12">
      <c r="A148"/>
      <c r="B148"/>
      <c r="C148"/>
      <c r="D148"/>
      <c r="E148"/>
      <c r="F148" s="357"/>
      <c r="G148" s="357"/>
      <c r="H148" s="357"/>
      <c r="I148" s="357"/>
      <c r="J148"/>
      <c r="K148"/>
    </row>
    <row r="149" spans="1:12">
      <c r="A149"/>
      <c r="B149"/>
      <c r="C149"/>
      <c r="D149"/>
      <c r="E149"/>
      <c r="F149" s="357"/>
      <c r="G149" s="357"/>
      <c r="H149" s="357"/>
      <c r="I149" s="357"/>
      <c r="J149"/>
      <c r="K149"/>
    </row>
    <row r="150" spans="1:12">
      <c r="A150"/>
      <c r="B150"/>
      <c r="C150"/>
      <c r="D150"/>
      <c r="E150"/>
      <c r="F150" s="357"/>
      <c r="G150" s="357"/>
      <c r="H150" s="357"/>
      <c r="I150" s="357"/>
      <c r="J150"/>
      <c r="K150"/>
    </row>
    <row r="151" spans="1:12">
      <c r="A151" s="357"/>
      <c r="B151" s="357"/>
      <c r="C151" s="357"/>
      <c r="D151" s="357"/>
      <c r="E151" s="357"/>
      <c r="F151" s="357"/>
      <c r="G151" s="357"/>
      <c r="H151" s="357"/>
      <c r="I151" s="357"/>
      <c r="J151" s="357"/>
      <c r="K151" s="357"/>
    </row>
    <row r="152" spans="1:12">
      <c r="A152" s="357"/>
      <c r="B152" s="357"/>
      <c r="C152" s="357"/>
      <c r="D152" s="357"/>
      <c r="E152" s="357"/>
      <c r="F152" s="357"/>
      <c r="G152" s="357"/>
      <c r="H152" s="357"/>
      <c r="I152" s="357"/>
      <c r="J152" s="357"/>
      <c r="K152" s="357"/>
    </row>
    <row r="153" spans="1:12">
      <c r="A153" s="357"/>
      <c r="B153" s="357"/>
      <c r="C153" s="357"/>
      <c r="D153" s="357"/>
      <c r="E153" s="357"/>
      <c r="F153" s="357"/>
      <c r="G153" s="357"/>
      <c r="H153" s="357"/>
      <c r="I153" s="357"/>
      <c r="J153" s="357"/>
      <c r="K153" s="357"/>
    </row>
    <row r="154" spans="1:12">
      <c r="A154" s="357"/>
      <c r="B154" s="357"/>
      <c r="C154" s="357"/>
      <c r="D154" s="357"/>
      <c r="E154" s="357"/>
      <c r="F154" s="357"/>
      <c r="G154" s="357"/>
      <c r="H154" s="357"/>
      <c r="I154" s="357"/>
      <c r="J154" s="357"/>
      <c r="K154" s="357"/>
    </row>
    <row r="155" spans="1:12">
      <c r="A155" s="357"/>
      <c r="B155" s="357"/>
      <c r="C155" s="357"/>
      <c r="D155" s="357"/>
      <c r="E155" s="357"/>
      <c r="F155" s="357"/>
      <c r="G155" s="357"/>
      <c r="H155" s="357"/>
      <c r="I155" s="357"/>
      <c r="J155" s="357"/>
      <c r="K155" s="357"/>
    </row>
    <row r="156" spans="1:12">
      <c r="A156" s="357"/>
      <c r="B156" s="357"/>
      <c r="C156" s="357"/>
      <c r="D156" s="357"/>
      <c r="E156" s="357"/>
      <c r="F156" s="357"/>
      <c r="G156" s="357"/>
      <c r="H156" s="357"/>
      <c r="I156" s="357"/>
      <c r="J156" s="357"/>
      <c r="K156" s="357"/>
    </row>
    <row r="157" spans="1:12">
      <c r="A157" s="357"/>
      <c r="B157" s="357"/>
      <c r="C157" s="357"/>
      <c r="D157" s="357"/>
      <c r="E157" s="357"/>
      <c r="F157" s="357"/>
      <c r="G157" s="357"/>
      <c r="H157" s="357"/>
      <c r="I157" s="357"/>
      <c r="J157" s="357"/>
      <c r="K157" s="357"/>
    </row>
    <row r="158" spans="1:12">
      <c r="A158" s="357"/>
      <c r="B158" s="357"/>
      <c r="C158" s="357"/>
      <c r="D158" s="357"/>
      <c r="E158" s="357"/>
      <c r="F158" s="357"/>
      <c r="G158" s="357"/>
      <c r="H158" s="357"/>
      <c r="I158" s="357"/>
      <c r="J158" s="357"/>
      <c r="K158" s="357"/>
    </row>
    <row r="159" spans="1:12">
      <c r="A159" s="357"/>
      <c r="B159" s="357"/>
      <c r="C159" s="357"/>
      <c r="D159" s="357"/>
      <c r="E159" s="357"/>
      <c r="F159" s="357"/>
      <c r="G159" s="357"/>
      <c r="H159" s="357"/>
      <c r="I159" s="357"/>
      <c r="J159" s="357"/>
      <c r="K159" s="357"/>
    </row>
    <row r="160" spans="1:12">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J209" s="357"/>
      <c r="K209" s="357"/>
    </row>
    <row r="210" spans="1:11">
      <c r="A210" s="357"/>
      <c r="B210" s="357"/>
      <c r="C210" s="357"/>
      <c r="D210" s="357"/>
      <c r="E210" s="357"/>
      <c r="F210" s="357"/>
      <c r="G210" s="357"/>
      <c r="H210" s="357"/>
      <c r="J210" s="357"/>
      <c r="K210" s="357"/>
    </row>
    <row r="211" spans="1:11">
      <c r="A211" s="357"/>
      <c r="B211" s="357"/>
      <c r="C211" s="357"/>
      <c r="D211" s="357"/>
      <c r="E211" s="357"/>
      <c r="F211" s="357"/>
      <c r="G211" s="357"/>
      <c r="H211" s="357"/>
      <c r="J211" s="357"/>
      <c r="K211" s="357"/>
    </row>
    <row r="212" spans="1:11">
      <c r="A212" s="357"/>
      <c r="B212" s="357"/>
      <c r="C212" s="357"/>
      <c r="D212" s="357"/>
      <c r="E212" s="357"/>
      <c r="F212" s="357"/>
      <c r="G212" s="357"/>
      <c r="H212" s="357"/>
      <c r="J212" s="357"/>
      <c r="K212" s="357"/>
    </row>
    <row r="213" spans="1:11">
      <c r="A213" s="357"/>
      <c r="B213" s="357"/>
      <c r="C213" s="357"/>
      <c r="D213" s="357"/>
      <c r="E213" s="357"/>
      <c r="F213" s="357"/>
      <c r="G213" s="357"/>
      <c r="H213" s="357"/>
      <c r="J213" s="357"/>
      <c r="K213" s="357"/>
    </row>
    <row r="214" spans="1:11">
      <c r="A214" s="357"/>
      <c r="B214" s="357"/>
      <c r="C214" s="357"/>
      <c r="D214" s="357"/>
      <c r="E214" s="357"/>
      <c r="F214" s="357"/>
      <c r="G214" s="357"/>
      <c r="H214" s="357"/>
      <c r="J214" s="357"/>
      <c r="K214" s="357"/>
    </row>
    <row r="215" spans="1:11">
      <c r="A215" s="357"/>
      <c r="B215" s="357"/>
      <c r="C215" s="357"/>
      <c r="D215" s="357"/>
      <c r="E215" s="357"/>
      <c r="F215" s="357"/>
      <c r="G215" s="357"/>
      <c r="H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row>
    <row r="225" spans="1:5">
      <c r="A225" s="357"/>
      <c r="B225" s="357"/>
      <c r="C225" s="357"/>
      <c r="D225" s="357"/>
      <c r="E225" s="357"/>
    </row>
    <row r="226" spans="1:5">
      <c r="A226" s="357"/>
      <c r="B226" s="357"/>
      <c r="C226" s="357"/>
      <c r="D226" s="357"/>
      <c r="E226" s="357"/>
    </row>
    <row r="227" spans="1:5">
      <c r="A227" s="357"/>
      <c r="B227" s="357"/>
      <c r="C227" s="357"/>
      <c r="D227" s="357"/>
      <c r="E227" s="357"/>
    </row>
    <row r="228" spans="1:5">
      <c r="A228" s="357"/>
      <c r="B228" s="357"/>
      <c r="C228" s="357"/>
      <c r="D228" s="357"/>
      <c r="E228" s="357"/>
    </row>
    <row r="229" spans="1:5">
      <c r="A229" s="357"/>
      <c r="B229" s="357"/>
      <c r="C229" s="357"/>
      <c r="D229" s="357"/>
      <c r="E229" s="357"/>
    </row>
  </sheetData>
  <sortState ref="P8:S27">
    <sortCondition descending="1" ref="Q8:Q27"/>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sqref="A1:XFD1048576"/>
    </sheetView>
  </sheetViews>
  <sheetFormatPr defaultRowHeight="12.75"/>
  <cols>
    <col min="1" max="1" width="18.85546875" style="373" customWidth="1"/>
    <col min="2" max="2" width="14.28515625" style="373" customWidth="1"/>
    <col min="3" max="3" width="13.7109375" style="373" customWidth="1"/>
    <col min="4" max="4" width="15" style="373" customWidth="1"/>
    <col min="5" max="5" width="14.28515625" style="373" customWidth="1"/>
    <col min="6" max="6" width="18.42578125" style="373" customWidth="1"/>
    <col min="7" max="7" width="9.140625" style="373"/>
    <col min="8" max="8" width="18.85546875" style="373" bestFit="1" customWidth="1"/>
    <col min="9" max="9" width="12.5703125" style="373" customWidth="1"/>
    <col min="10" max="251" width="9.140625" style="373"/>
    <col min="252" max="252" width="4.42578125" style="373" customWidth="1"/>
    <col min="253" max="253" width="20.85546875" style="373" customWidth="1"/>
    <col min="254" max="255" width="12" style="373" customWidth="1"/>
    <col min="256" max="256" width="14.5703125" style="373" customWidth="1"/>
    <col min="257" max="257" width="12.42578125" style="373" customWidth="1"/>
    <col min="258" max="258" width="19.7109375" style="373" customWidth="1"/>
    <col min="259" max="259" width="9.140625" style="373"/>
    <col min="260" max="260" width="16.85546875" style="373" customWidth="1"/>
    <col min="261" max="261" width="12.5703125" style="373" customWidth="1"/>
    <col min="262" max="262" width="11.7109375" style="373" customWidth="1"/>
    <col min="263" max="263" width="12.28515625" style="373" customWidth="1"/>
    <col min="264" max="507" width="9.140625" style="373"/>
    <col min="508" max="508" width="4.42578125" style="373" customWidth="1"/>
    <col min="509" max="509" width="20.85546875" style="373" customWidth="1"/>
    <col min="510" max="511" width="12" style="373" customWidth="1"/>
    <col min="512" max="512" width="14.5703125" style="373" customWidth="1"/>
    <col min="513" max="513" width="12.42578125" style="373" customWidth="1"/>
    <col min="514" max="514" width="19.7109375" style="373" customWidth="1"/>
    <col min="515" max="515" width="9.140625" style="373"/>
    <col min="516" max="516" width="16.85546875" style="373" customWidth="1"/>
    <col min="517" max="517" width="12.5703125" style="373" customWidth="1"/>
    <col min="518" max="518" width="11.7109375" style="373" customWidth="1"/>
    <col min="519" max="519" width="12.28515625" style="373" customWidth="1"/>
    <col min="520" max="763" width="9.140625" style="373"/>
    <col min="764" max="764" width="4.42578125" style="373" customWidth="1"/>
    <col min="765" max="765" width="20.85546875" style="373" customWidth="1"/>
    <col min="766" max="767" width="12" style="373" customWidth="1"/>
    <col min="768" max="768" width="14.5703125" style="373" customWidth="1"/>
    <col min="769" max="769" width="12.42578125" style="373" customWidth="1"/>
    <col min="770" max="770" width="19.7109375" style="373" customWidth="1"/>
    <col min="771" max="771" width="9.140625" style="373"/>
    <col min="772" max="772" width="16.85546875" style="373" customWidth="1"/>
    <col min="773" max="773" width="12.5703125" style="373" customWidth="1"/>
    <col min="774" max="774" width="11.7109375" style="373" customWidth="1"/>
    <col min="775" max="775" width="12.28515625" style="373" customWidth="1"/>
    <col min="776" max="1019" width="9.140625" style="373"/>
    <col min="1020" max="1020" width="4.42578125" style="373" customWidth="1"/>
    <col min="1021" max="1021" width="20.85546875" style="373" customWidth="1"/>
    <col min="1022" max="1023" width="12" style="373" customWidth="1"/>
    <col min="1024" max="1024" width="14.5703125" style="373" customWidth="1"/>
    <col min="1025" max="1025" width="12.42578125" style="373" customWidth="1"/>
    <col min="1026" max="1026" width="19.7109375" style="373" customWidth="1"/>
    <col min="1027" max="1027" width="9.140625" style="373"/>
    <col min="1028" max="1028" width="16.85546875" style="373" customWidth="1"/>
    <col min="1029" max="1029" width="12.5703125" style="373" customWidth="1"/>
    <col min="1030" max="1030" width="11.7109375" style="373" customWidth="1"/>
    <col min="1031" max="1031" width="12.28515625" style="373" customWidth="1"/>
    <col min="1032" max="1275" width="9.140625" style="373"/>
    <col min="1276" max="1276" width="4.42578125" style="373" customWidth="1"/>
    <col min="1277" max="1277" width="20.85546875" style="373" customWidth="1"/>
    <col min="1278" max="1279" width="12" style="373" customWidth="1"/>
    <col min="1280" max="1280" width="14.5703125" style="373" customWidth="1"/>
    <col min="1281" max="1281" width="12.42578125" style="373" customWidth="1"/>
    <col min="1282" max="1282" width="19.7109375" style="373" customWidth="1"/>
    <col min="1283" max="1283" width="9.140625" style="373"/>
    <col min="1284" max="1284" width="16.85546875" style="373" customWidth="1"/>
    <col min="1285" max="1285" width="12.5703125" style="373" customWidth="1"/>
    <col min="1286" max="1286" width="11.7109375" style="373" customWidth="1"/>
    <col min="1287" max="1287" width="12.28515625" style="373" customWidth="1"/>
    <col min="1288" max="1531" width="9.140625" style="373"/>
    <col min="1532" max="1532" width="4.42578125" style="373" customWidth="1"/>
    <col min="1533" max="1533" width="20.85546875" style="373" customWidth="1"/>
    <col min="1534" max="1535" width="12" style="373" customWidth="1"/>
    <col min="1536" max="1536" width="14.5703125" style="373" customWidth="1"/>
    <col min="1537" max="1537" width="12.42578125" style="373" customWidth="1"/>
    <col min="1538" max="1538" width="19.7109375" style="373" customWidth="1"/>
    <col min="1539" max="1539" width="9.140625" style="373"/>
    <col min="1540" max="1540" width="16.85546875" style="373" customWidth="1"/>
    <col min="1541" max="1541" width="12.5703125" style="373" customWidth="1"/>
    <col min="1542" max="1542" width="11.7109375" style="373" customWidth="1"/>
    <col min="1543" max="1543" width="12.28515625" style="373" customWidth="1"/>
    <col min="1544" max="1787" width="9.140625" style="373"/>
    <col min="1788" max="1788" width="4.42578125" style="373" customWidth="1"/>
    <col min="1789" max="1789" width="20.85546875" style="373" customWidth="1"/>
    <col min="1790" max="1791" width="12" style="373" customWidth="1"/>
    <col min="1792" max="1792" width="14.5703125" style="373" customWidth="1"/>
    <col min="1793" max="1793" width="12.42578125" style="373" customWidth="1"/>
    <col min="1794" max="1794" width="19.7109375" style="373" customWidth="1"/>
    <col min="1795" max="1795" width="9.140625" style="373"/>
    <col min="1796" max="1796" width="16.85546875" style="373" customWidth="1"/>
    <col min="1797" max="1797" width="12.5703125" style="373" customWidth="1"/>
    <col min="1798" max="1798" width="11.7109375" style="373" customWidth="1"/>
    <col min="1799" max="1799" width="12.28515625" style="373" customWidth="1"/>
    <col min="1800" max="2043" width="9.140625" style="373"/>
    <col min="2044" max="2044" width="4.42578125" style="373" customWidth="1"/>
    <col min="2045" max="2045" width="20.85546875" style="373" customWidth="1"/>
    <col min="2046" max="2047" width="12" style="373" customWidth="1"/>
    <col min="2048" max="2048" width="14.5703125" style="373" customWidth="1"/>
    <col min="2049" max="2049" width="12.42578125" style="373" customWidth="1"/>
    <col min="2050" max="2050" width="19.7109375" style="373" customWidth="1"/>
    <col min="2051" max="2051" width="9.140625" style="373"/>
    <col min="2052" max="2052" width="16.85546875" style="373" customWidth="1"/>
    <col min="2053" max="2053" width="12.5703125" style="373" customWidth="1"/>
    <col min="2054" max="2054" width="11.7109375" style="373" customWidth="1"/>
    <col min="2055" max="2055" width="12.28515625" style="373" customWidth="1"/>
    <col min="2056" max="2299" width="9.140625" style="373"/>
    <col min="2300" max="2300" width="4.42578125" style="373" customWidth="1"/>
    <col min="2301" max="2301" width="20.85546875" style="373" customWidth="1"/>
    <col min="2302" max="2303" width="12" style="373" customWidth="1"/>
    <col min="2304" max="2304" width="14.5703125" style="373" customWidth="1"/>
    <col min="2305" max="2305" width="12.42578125" style="373" customWidth="1"/>
    <col min="2306" max="2306" width="19.7109375" style="373" customWidth="1"/>
    <col min="2307" max="2307" width="9.140625" style="373"/>
    <col min="2308" max="2308" width="16.85546875" style="373" customWidth="1"/>
    <col min="2309" max="2309" width="12.5703125" style="373" customWidth="1"/>
    <col min="2310" max="2310" width="11.7109375" style="373" customWidth="1"/>
    <col min="2311" max="2311" width="12.28515625" style="373" customWidth="1"/>
    <col min="2312" max="2555" width="9.140625" style="373"/>
    <col min="2556" max="2556" width="4.42578125" style="373" customWidth="1"/>
    <col min="2557" max="2557" width="20.85546875" style="373" customWidth="1"/>
    <col min="2558" max="2559" width="12" style="373" customWidth="1"/>
    <col min="2560" max="2560" width="14.5703125" style="373" customWidth="1"/>
    <col min="2561" max="2561" width="12.42578125" style="373" customWidth="1"/>
    <col min="2562" max="2562" width="19.7109375" style="373" customWidth="1"/>
    <col min="2563" max="2563" width="9.140625" style="373"/>
    <col min="2564" max="2564" width="16.85546875" style="373" customWidth="1"/>
    <col min="2565" max="2565" width="12.5703125" style="373" customWidth="1"/>
    <col min="2566" max="2566" width="11.7109375" style="373" customWidth="1"/>
    <col min="2567" max="2567" width="12.28515625" style="373" customWidth="1"/>
    <col min="2568" max="2811" width="9.140625" style="373"/>
    <col min="2812" max="2812" width="4.42578125" style="373" customWidth="1"/>
    <col min="2813" max="2813" width="20.85546875" style="373" customWidth="1"/>
    <col min="2814" max="2815" width="12" style="373" customWidth="1"/>
    <col min="2816" max="2816" width="14.5703125" style="373" customWidth="1"/>
    <col min="2817" max="2817" width="12.42578125" style="373" customWidth="1"/>
    <col min="2818" max="2818" width="19.7109375" style="373" customWidth="1"/>
    <col min="2819" max="2819" width="9.140625" style="373"/>
    <col min="2820" max="2820" width="16.85546875" style="373" customWidth="1"/>
    <col min="2821" max="2821" width="12.5703125" style="373" customWidth="1"/>
    <col min="2822" max="2822" width="11.7109375" style="373" customWidth="1"/>
    <col min="2823" max="2823" width="12.28515625" style="373" customWidth="1"/>
    <col min="2824" max="3067" width="9.140625" style="373"/>
    <col min="3068" max="3068" width="4.42578125" style="373" customWidth="1"/>
    <col min="3069" max="3069" width="20.85546875" style="373" customWidth="1"/>
    <col min="3070" max="3071" width="12" style="373" customWidth="1"/>
    <col min="3072" max="3072" width="14.5703125" style="373" customWidth="1"/>
    <col min="3073" max="3073" width="12.42578125" style="373" customWidth="1"/>
    <col min="3074" max="3074" width="19.7109375" style="373" customWidth="1"/>
    <col min="3075" max="3075" width="9.140625" style="373"/>
    <col min="3076" max="3076" width="16.85546875" style="373" customWidth="1"/>
    <col min="3077" max="3077" width="12.5703125" style="373" customWidth="1"/>
    <col min="3078" max="3078" width="11.7109375" style="373" customWidth="1"/>
    <col min="3079" max="3079" width="12.28515625" style="373" customWidth="1"/>
    <col min="3080" max="3323" width="9.140625" style="373"/>
    <col min="3324" max="3324" width="4.42578125" style="373" customWidth="1"/>
    <col min="3325" max="3325" width="20.85546875" style="373" customWidth="1"/>
    <col min="3326" max="3327" width="12" style="373" customWidth="1"/>
    <col min="3328" max="3328" width="14.5703125" style="373" customWidth="1"/>
    <col min="3329" max="3329" width="12.42578125" style="373" customWidth="1"/>
    <col min="3330" max="3330" width="19.7109375" style="373" customWidth="1"/>
    <col min="3331" max="3331" width="9.140625" style="373"/>
    <col min="3332" max="3332" width="16.85546875" style="373" customWidth="1"/>
    <col min="3333" max="3333" width="12.5703125" style="373" customWidth="1"/>
    <col min="3334" max="3334" width="11.7109375" style="373" customWidth="1"/>
    <col min="3335" max="3335" width="12.28515625" style="373" customWidth="1"/>
    <col min="3336" max="3579" width="9.140625" style="373"/>
    <col min="3580" max="3580" width="4.42578125" style="373" customWidth="1"/>
    <col min="3581" max="3581" width="20.85546875" style="373" customWidth="1"/>
    <col min="3582" max="3583" width="12" style="373" customWidth="1"/>
    <col min="3584" max="3584" width="14.5703125" style="373" customWidth="1"/>
    <col min="3585" max="3585" width="12.42578125" style="373" customWidth="1"/>
    <col min="3586" max="3586" width="19.7109375" style="373" customWidth="1"/>
    <col min="3587" max="3587" width="9.140625" style="373"/>
    <col min="3588" max="3588" width="16.85546875" style="373" customWidth="1"/>
    <col min="3589" max="3589" width="12.5703125" style="373" customWidth="1"/>
    <col min="3590" max="3590" width="11.7109375" style="373" customWidth="1"/>
    <col min="3591" max="3591" width="12.28515625" style="373" customWidth="1"/>
    <col min="3592" max="3835" width="9.140625" style="373"/>
    <col min="3836" max="3836" width="4.42578125" style="373" customWidth="1"/>
    <col min="3837" max="3837" width="20.85546875" style="373" customWidth="1"/>
    <col min="3838" max="3839" width="12" style="373" customWidth="1"/>
    <col min="3840" max="3840" width="14.5703125" style="373" customWidth="1"/>
    <col min="3841" max="3841" width="12.42578125" style="373" customWidth="1"/>
    <col min="3842" max="3842" width="19.7109375" style="373" customWidth="1"/>
    <col min="3843" max="3843" width="9.140625" style="373"/>
    <col min="3844" max="3844" width="16.85546875" style="373" customWidth="1"/>
    <col min="3845" max="3845" width="12.5703125" style="373" customWidth="1"/>
    <col min="3846" max="3846" width="11.7109375" style="373" customWidth="1"/>
    <col min="3847" max="3847" width="12.28515625" style="373" customWidth="1"/>
    <col min="3848" max="4091" width="9.140625" style="373"/>
    <col min="4092" max="4092" width="4.42578125" style="373" customWidth="1"/>
    <col min="4093" max="4093" width="20.85546875" style="373" customWidth="1"/>
    <col min="4094" max="4095" width="12" style="373" customWidth="1"/>
    <col min="4096" max="4096" width="14.5703125" style="373" customWidth="1"/>
    <col min="4097" max="4097" width="12.42578125" style="373" customWidth="1"/>
    <col min="4098" max="4098" width="19.7109375" style="373" customWidth="1"/>
    <col min="4099" max="4099" width="9.140625" style="373"/>
    <col min="4100" max="4100" width="16.85546875" style="373" customWidth="1"/>
    <col min="4101" max="4101" width="12.5703125" style="373" customWidth="1"/>
    <col min="4102" max="4102" width="11.7109375" style="373" customWidth="1"/>
    <col min="4103" max="4103" width="12.28515625" style="373" customWidth="1"/>
    <col min="4104" max="4347" width="9.140625" style="373"/>
    <col min="4348" max="4348" width="4.42578125" style="373" customWidth="1"/>
    <col min="4349" max="4349" width="20.85546875" style="373" customWidth="1"/>
    <col min="4350" max="4351" width="12" style="373" customWidth="1"/>
    <col min="4352" max="4352" width="14.5703125" style="373" customWidth="1"/>
    <col min="4353" max="4353" width="12.42578125" style="373" customWidth="1"/>
    <col min="4354" max="4354" width="19.7109375" style="373" customWidth="1"/>
    <col min="4355" max="4355" width="9.140625" style="373"/>
    <col min="4356" max="4356" width="16.85546875" style="373" customWidth="1"/>
    <col min="4357" max="4357" width="12.5703125" style="373" customWidth="1"/>
    <col min="4358" max="4358" width="11.7109375" style="373" customWidth="1"/>
    <col min="4359" max="4359" width="12.28515625" style="373" customWidth="1"/>
    <col min="4360" max="4603" width="9.140625" style="373"/>
    <col min="4604" max="4604" width="4.42578125" style="373" customWidth="1"/>
    <col min="4605" max="4605" width="20.85546875" style="373" customWidth="1"/>
    <col min="4606" max="4607" width="12" style="373" customWidth="1"/>
    <col min="4608" max="4608" width="14.5703125" style="373" customWidth="1"/>
    <col min="4609" max="4609" width="12.42578125" style="373" customWidth="1"/>
    <col min="4610" max="4610" width="19.7109375" style="373" customWidth="1"/>
    <col min="4611" max="4611" width="9.140625" style="373"/>
    <col min="4612" max="4612" width="16.85546875" style="373" customWidth="1"/>
    <col min="4613" max="4613" width="12.5703125" style="373" customWidth="1"/>
    <col min="4614" max="4614" width="11.7109375" style="373" customWidth="1"/>
    <col min="4615" max="4615" width="12.28515625" style="373" customWidth="1"/>
    <col min="4616" max="4859" width="9.140625" style="373"/>
    <col min="4860" max="4860" width="4.42578125" style="373" customWidth="1"/>
    <col min="4861" max="4861" width="20.85546875" style="373" customWidth="1"/>
    <col min="4862" max="4863" width="12" style="373" customWidth="1"/>
    <col min="4864" max="4864" width="14.5703125" style="373" customWidth="1"/>
    <col min="4865" max="4865" width="12.42578125" style="373" customWidth="1"/>
    <col min="4866" max="4866" width="19.7109375" style="373" customWidth="1"/>
    <col min="4867" max="4867" width="9.140625" style="373"/>
    <col min="4868" max="4868" width="16.85546875" style="373" customWidth="1"/>
    <col min="4869" max="4869" width="12.5703125" style="373" customWidth="1"/>
    <col min="4870" max="4870" width="11.7109375" style="373" customWidth="1"/>
    <col min="4871" max="4871" width="12.28515625" style="373" customWidth="1"/>
    <col min="4872" max="5115" width="9.140625" style="373"/>
    <col min="5116" max="5116" width="4.42578125" style="373" customWidth="1"/>
    <col min="5117" max="5117" width="20.85546875" style="373" customWidth="1"/>
    <col min="5118" max="5119" width="12" style="373" customWidth="1"/>
    <col min="5120" max="5120" width="14.5703125" style="373" customWidth="1"/>
    <col min="5121" max="5121" width="12.42578125" style="373" customWidth="1"/>
    <col min="5122" max="5122" width="19.7109375" style="373" customWidth="1"/>
    <col min="5123" max="5123" width="9.140625" style="373"/>
    <col min="5124" max="5124" width="16.85546875" style="373" customWidth="1"/>
    <col min="5125" max="5125" width="12.5703125" style="373" customWidth="1"/>
    <col min="5126" max="5126" width="11.7109375" style="373" customWidth="1"/>
    <col min="5127" max="5127" width="12.28515625" style="373" customWidth="1"/>
    <col min="5128" max="5371" width="9.140625" style="373"/>
    <col min="5372" max="5372" width="4.42578125" style="373" customWidth="1"/>
    <col min="5373" max="5373" width="20.85546875" style="373" customWidth="1"/>
    <col min="5374" max="5375" width="12" style="373" customWidth="1"/>
    <col min="5376" max="5376" width="14.5703125" style="373" customWidth="1"/>
    <col min="5377" max="5377" width="12.42578125" style="373" customWidth="1"/>
    <col min="5378" max="5378" width="19.7109375" style="373" customWidth="1"/>
    <col min="5379" max="5379" width="9.140625" style="373"/>
    <col min="5380" max="5380" width="16.85546875" style="373" customWidth="1"/>
    <col min="5381" max="5381" width="12.5703125" style="373" customWidth="1"/>
    <col min="5382" max="5382" width="11.7109375" style="373" customWidth="1"/>
    <col min="5383" max="5383" width="12.28515625" style="373" customWidth="1"/>
    <col min="5384" max="5627" width="9.140625" style="373"/>
    <col min="5628" max="5628" width="4.42578125" style="373" customWidth="1"/>
    <col min="5629" max="5629" width="20.85546875" style="373" customWidth="1"/>
    <col min="5630" max="5631" width="12" style="373" customWidth="1"/>
    <col min="5632" max="5632" width="14.5703125" style="373" customWidth="1"/>
    <col min="5633" max="5633" width="12.42578125" style="373" customWidth="1"/>
    <col min="5634" max="5634" width="19.7109375" style="373" customWidth="1"/>
    <col min="5635" max="5635" width="9.140625" style="373"/>
    <col min="5636" max="5636" width="16.85546875" style="373" customWidth="1"/>
    <col min="5637" max="5637" width="12.5703125" style="373" customWidth="1"/>
    <col min="5638" max="5638" width="11.7109375" style="373" customWidth="1"/>
    <col min="5639" max="5639" width="12.28515625" style="373" customWidth="1"/>
    <col min="5640" max="5883" width="9.140625" style="373"/>
    <col min="5884" max="5884" width="4.42578125" style="373" customWidth="1"/>
    <col min="5885" max="5885" width="20.85546875" style="373" customWidth="1"/>
    <col min="5886" max="5887" width="12" style="373" customWidth="1"/>
    <col min="5888" max="5888" width="14.5703125" style="373" customWidth="1"/>
    <col min="5889" max="5889" width="12.42578125" style="373" customWidth="1"/>
    <col min="5890" max="5890" width="19.7109375" style="373" customWidth="1"/>
    <col min="5891" max="5891" width="9.140625" style="373"/>
    <col min="5892" max="5892" width="16.85546875" style="373" customWidth="1"/>
    <col min="5893" max="5893" width="12.5703125" style="373" customWidth="1"/>
    <col min="5894" max="5894" width="11.7109375" style="373" customWidth="1"/>
    <col min="5895" max="5895" width="12.28515625" style="373" customWidth="1"/>
    <col min="5896" max="6139" width="9.140625" style="373"/>
    <col min="6140" max="6140" width="4.42578125" style="373" customWidth="1"/>
    <col min="6141" max="6141" width="20.85546875" style="373" customWidth="1"/>
    <col min="6142" max="6143" width="12" style="373" customWidth="1"/>
    <col min="6144" max="6144" width="14.5703125" style="373" customWidth="1"/>
    <col min="6145" max="6145" width="12.42578125" style="373" customWidth="1"/>
    <col min="6146" max="6146" width="19.7109375" style="373" customWidth="1"/>
    <col min="6147" max="6147" width="9.140625" style="373"/>
    <col min="6148" max="6148" width="16.85546875" style="373" customWidth="1"/>
    <col min="6149" max="6149" width="12.5703125" style="373" customWidth="1"/>
    <col min="6150" max="6150" width="11.7109375" style="373" customWidth="1"/>
    <col min="6151" max="6151" width="12.28515625" style="373" customWidth="1"/>
    <col min="6152" max="6395" width="9.140625" style="373"/>
    <col min="6396" max="6396" width="4.42578125" style="373" customWidth="1"/>
    <col min="6397" max="6397" width="20.85546875" style="373" customWidth="1"/>
    <col min="6398" max="6399" width="12" style="373" customWidth="1"/>
    <col min="6400" max="6400" width="14.5703125" style="373" customWidth="1"/>
    <col min="6401" max="6401" width="12.42578125" style="373" customWidth="1"/>
    <col min="6402" max="6402" width="19.7109375" style="373" customWidth="1"/>
    <col min="6403" max="6403" width="9.140625" style="373"/>
    <col min="6404" max="6404" width="16.85546875" style="373" customWidth="1"/>
    <col min="6405" max="6405" width="12.5703125" style="373" customWidth="1"/>
    <col min="6406" max="6406" width="11.7109375" style="373" customWidth="1"/>
    <col min="6407" max="6407" width="12.28515625" style="373" customWidth="1"/>
    <col min="6408" max="6651" width="9.140625" style="373"/>
    <col min="6652" max="6652" width="4.42578125" style="373" customWidth="1"/>
    <col min="6653" max="6653" width="20.85546875" style="373" customWidth="1"/>
    <col min="6654" max="6655" width="12" style="373" customWidth="1"/>
    <col min="6656" max="6656" width="14.5703125" style="373" customWidth="1"/>
    <col min="6657" max="6657" width="12.42578125" style="373" customWidth="1"/>
    <col min="6658" max="6658" width="19.7109375" style="373" customWidth="1"/>
    <col min="6659" max="6659" width="9.140625" style="373"/>
    <col min="6660" max="6660" width="16.85546875" style="373" customWidth="1"/>
    <col min="6661" max="6661" width="12.5703125" style="373" customWidth="1"/>
    <col min="6662" max="6662" width="11.7109375" style="373" customWidth="1"/>
    <col min="6663" max="6663" width="12.28515625" style="373" customWidth="1"/>
    <col min="6664" max="6907" width="9.140625" style="373"/>
    <col min="6908" max="6908" width="4.42578125" style="373" customWidth="1"/>
    <col min="6909" max="6909" width="20.85546875" style="373" customWidth="1"/>
    <col min="6910" max="6911" width="12" style="373" customWidth="1"/>
    <col min="6912" max="6912" width="14.5703125" style="373" customWidth="1"/>
    <col min="6913" max="6913" width="12.42578125" style="373" customWidth="1"/>
    <col min="6914" max="6914" width="19.7109375" style="373" customWidth="1"/>
    <col min="6915" max="6915" width="9.140625" style="373"/>
    <col min="6916" max="6916" width="16.85546875" style="373" customWidth="1"/>
    <col min="6917" max="6917" width="12.5703125" style="373" customWidth="1"/>
    <col min="6918" max="6918" width="11.7109375" style="373" customWidth="1"/>
    <col min="6919" max="6919" width="12.28515625" style="373" customWidth="1"/>
    <col min="6920" max="7163" width="9.140625" style="373"/>
    <col min="7164" max="7164" width="4.42578125" style="373" customWidth="1"/>
    <col min="7165" max="7165" width="20.85546875" style="373" customWidth="1"/>
    <col min="7166" max="7167" width="12" style="373" customWidth="1"/>
    <col min="7168" max="7168" width="14.5703125" style="373" customWidth="1"/>
    <col min="7169" max="7169" width="12.42578125" style="373" customWidth="1"/>
    <col min="7170" max="7170" width="19.7109375" style="373" customWidth="1"/>
    <col min="7171" max="7171" width="9.140625" style="373"/>
    <col min="7172" max="7172" width="16.85546875" style="373" customWidth="1"/>
    <col min="7173" max="7173" width="12.5703125" style="373" customWidth="1"/>
    <col min="7174" max="7174" width="11.7109375" style="373" customWidth="1"/>
    <col min="7175" max="7175" width="12.28515625" style="373" customWidth="1"/>
    <col min="7176" max="7419" width="9.140625" style="373"/>
    <col min="7420" max="7420" width="4.42578125" style="373" customWidth="1"/>
    <col min="7421" max="7421" width="20.85546875" style="373" customWidth="1"/>
    <col min="7422" max="7423" width="12" style="373" customWidth="1"/>
    <col min="7424" max="7424" width="14.5703125" style="373" customWidth="1"/>
    <col min="7425" max="7425" width="12.42578125" style="373" customWidth="1"/>
    <col min="7426" max="7426" width="19.7109375" style="373" customWidth="1"/>
    <col min="7427" max="7427" width="9.140625" style="373"/>
    <col min="7428" max="7428" width="16.85546875" style="373" customWidth="1"/>
    <col min="7429" max="7429" width="12.5703125" style="373" customWidth="1"/>
    <col min="7430" max="7430" width="11.7109375" style="373" customWidth="1"/>
    <col min="7431" max="7431" width="12.28515625" style="373" customWidth="1"/>
    <col min="7432" max="7675" width="9.140625" style="373"/>
    <col min="7676" max="7676" width="4.42578125" style="373" customWidth="1"/>
    <col min="7677" max="7677" width="20.85546875" style="373" customWidth="1"/>
    <col min="7678" max="7679" width="12" style="373" customWidth="1"/>
    <col min="7680" max="7680" width="14.5703125" style="373" customWidth="1"/>
    <col min="7681" max="7681" width="12.42578125" style="373" customWidth="1"/>
    <col min="7682" max="7682" width="19.7109375" style="373" customWidth="1"/>
    <col min="7683" max="7683" width="9.140625" style="373"/>
    <col min="7684" max="7684" width="16.85546875" style="373" customWidth="1"/>
    <col min="7685" max="7685" width="12.5703125" style="373" customWidth="1"/>
    <col min="7686" max="7686" width="11.7109375" style="373" customWidth="1"/>
    <col min="7687" max="7687" width="12.28515625" style="373" customWidth="1"/>
    <col min="7688" max="7931" width="9.140625" style="373"/>
    <col min="7932" max="7932" width="4.42578125" style="373" customWidth="1"/>
    <col min="7933" max="7933" width="20.85546875" style="373" customWidth="1"/>
    <col min="7934" max="7935" width="12" style="373" customWidth="1"/>
    <col min="7936" max="7936" width="14.5703125" style="373" customWidth="1"/>
    <col min="7937" max="7937" width="12.42578125" style="373" customWidth="1"/>
    <col min="7938" max="7938" width="19.7109375" style="373" customWidth="1"/>
    <col min="7939" max="7939" width="9.140625" style="373"/>
    <col min="7940" max="7940" width="16.85546875" style="373" customWidth="1"/>
    <col min="7941" max="7941" width="12.5703125" style="373" customWidth="1"/>
    <col min="7942" max="7942" width="11.7109375" style="373" customWidth="1"/>
    <col min="7943" max="7943" width="12.28515625" style="373" customWidth="1"/>
    <col min="7944" max="8187" width="9.140625" style="373"/>
    <col min="8188" max="8188" width="4.42578125" style="373" customWidth="1"/>
    <col min="8189" max="8189" width="20.85546875" style="373" customWidth="1"/>
    <col min="8190" max="8191" width="12" style="373" customWidth="1"/>
    <col min="8192" max="8192" width="14.5703125" style="373" customWidth="1"/>
    <col min="8193" max="8193" width="12.42578125" style="373" customWidth="1"/>
    <col min="8194" max="8194" width="19.7109375" style="373" customWidth="1"/>
    <col min="8195" max="8195" width="9.140625" style="373"/>
    <col min="8196" max="8196" width="16.85546875" style="373" customWidth="1"/>
    <col min="8197" max="8197" width="12.5703125" style="373" customWidth="1"/>
    <col min="8198" max="8198" width="11.7109375" style="373" customWidth="1"/>
    <col min="8199" max="8199" width="12.28515625" style="373" customWidth="1"/>
    <col min="8200" max="8443" width="9.140625" style="373"/>
    <col min="8444" max="8444" width="4.42578125" style="373" customWidth="1"/>
    <col min="8445" max="8445" width="20.85546875" style="373" customWidth="1"/>
    <col min="8446" max="8447" width="12" style="373" customWidth="1"/>
    <col min="8448" max="8448" width="14.5703125" style="373" customWidth="1"/>
    <col min="8449" max="8449" width="12.42578125" style="373" customWidth="1"/>
    <col min="8450" max="8450" width="19.7109375" style="373" customWidth="1"/>
    <col min="8451" max="8451" width="9.140625" style="373"/>
    <col min="8452" max="8452" width="16.85546875" style="373" customWidth="1"/>
    <col min="8453" max="8453" width="12.5703125" style="373" customWidth="1"/>
    <col min="8454" max="8454" width="11.7109375" style="373" customWidth="1"/>
    <col min="8455" max="8455" width="12.28515625" style="373" customWidth="1"/>
    <col min="8456" max="8699" width="9.140625" style="373"/>
    <col min="8700" max="8700" width="4.42578125" style="373" customWidth="1"/>
    <col min="8701" max="8701" width="20.85546875" style="373" customWidth="1"/>
    <col min="8702" max="8703" width="12" style="373" customWidth="1"/>
    <col min="8704" max="8704" width="14.5703125" style="373" customWidth="1"/>
    <col min="8705" max="8705" width="12.42578125" style="373" customWidth="1"/>
    <col min="8706" max="8706" width="19.7109375" style="373" customWidth="1"/>
    <col min="8707" max="8707" width="9.140625" style="373"/>
    <col min="8708" max="8708" width="16.85546875" style="373" customWidth="1"/>
    <col min="8709" max="8709" width="12.5703125" style="373" customWidth="1"/>
    <col min="8710" max="8710" width="11.7109375" style="373" customWidth="1"/>
    <col min="8711" max="8711" width="12.28515625" style="373" customWidth="1"/>
    <col min="8712" max="8955" width="9.140625" style="373"/>
    <col min="8956" max="8956" width="4.42578125" style="373" customWidth="1"/>
    <col min="8957" max="8957" width="20.85546875" style="373" customWidth="1"/>
    <col min="8958" max="8959" width="12" style="373" customWidth="1"/>
    <col min="8960" max="8960" width="14.5703125" style="373" customWidth="1"/>
    <col min="8961" max="8961" width="12.42578125" style="373" customWidth="1"/>
    <col min="8962" max="8962" width="19.7109375" style="373" customWidth="1"/>
    <col min="8963" max="8963" width="9.140625" style="373"/>
    <col min="8964" max="8964" width="16.85546875" style="373" customWidth="1"/>
    <col min="8965" max="8965" width="12.5703125" style="373" customWidth="1"/>
    <col min="8966" max="8966" width="11.7109375" style="373" customWidth="1"/>
    <col min="8967" max="8967" width="12.28515625" style="373" customWidth="1"/>
    <col min="8968" max="9211" width="9.140625" style="373"/>
    <col min="9212" max="9212" width="4.42578125" style="373" customWidth="1"/>
    <col min="9213" max="9213" width="20.85546875" style="373" customWidth="1"/>
    <col min="9214" max="9215" width="12" style="373" customWidth="1"/>
    <col min="9216" max="9216" width="14.5703125" style="373" customWidth="1"/>
    <col min="9217" max="9217" width="12.42578125" style="373" customWidth="1"/>
    <col min="9218" max="9218" width="19.7109375" style="373" customWidth="1"/>
    <col min="9219" max="9219" width="9.140625" style="373"/>
    <col min="9220" max="9220" width="16.85546875" style="373" customWidth="1"/>
    <col min="9221" max="9221" width="12.5703125" style="373" customWidth="1"/>
    <col min="9222" max="9222" width="11.7109375" style="373" customWidth="1"/>
    <col min="9223" max="9223" width="12.28515625" style="373" customWidth="1"/>
    <col min="9224" max="9467" width="9.140625" style="373"/>
    <col min="9468" max="9468" width="4.42578125" style="373" customWidth="1"/>
    <col min="9469" max="9469" width="20.85546875" style="373" customWidth="1"/>
    <col min="9470" max="9471" width="12" style="373" customWidth="1"/>
    <col min="9472" max="9472" width="14.5703125" style="373" customWidth="1"/>
    <col min="9473" max="9473" width="12.42578125" style="373" customWidth="1"/>
    <col min="9474" max="9474" width="19.7109375" style="373" customWidth="1"/>
    <col min="9475" max="9475" width="9.140625" style="373"/>
    <col min="9476" max="9476" width="16.85546875" style="373" customWidth="1"/>
    <col min="9477" max="9477" width="12.5703125" style="373" customWidth="1"/>
    <col min="9478" max="9478" width="11.7109375" style="373" customWidth="1"/>
    <col min="9479" max="9479" width="12.28515625" style="373" customWidth="1"/>
    <col min="9480" max="9723" width="9.140625" style="373"/>
    <col min="9724" max="9724" width="4.42578125" style="373" customWidth="1"/>
    <col min="9725" max="9725" width="20.85546875" style="373" customWidth="1"/>
    <col min="9726" max="9727" width="12" style="373" customWidth="1"/>
    <col min="9728" max="9728" width="14.5703125" style="373" customWidth="1"/>
    <col min="9729" max="9729" width="12.42578125" style="373" customWidth="1"/>
    <col min="9730" max="9730" width="19.7109375" style="373" customWidth="1"/>
    <col min="9731" max="9731" width="9.140625" style="373"/>
    <col min="9732" max="9732" width="16.85546875" style="373" customWidth="1"/>
    <col min="9733" max="9733" width="12.5703125" style="373" customWidth="1"/>
    <col min="9734" max="9734" width="11.7109375" style="373" customWidth="1"/>
    <col min="9735" max="9735" width="12.28515625" style="373" customWidth="1"/>
    <col min="9736" max="9979" width="9.140625" style="373"/>
    <col min="9980" max="9980" width="4.42578125" style="373" customWidth="1"/>
    <col min="9981" max="9981" width="20.85546875" style="373" customWidth="1"/>
    <col min="9982" max="9983" width="12" style="373" customWidth="1"/>
    <col min="9984" max="9984" width="14.5703125" style="373" customWidth="1"/>
    <col min="9985" max="9985" width="12.42578125" style="373" customWidth="1"/>
    <col min="9986" max="9986" width="19.7109375" style="373" customWidth="1"/>
    <col min="9987" max="9987" width="9.140625" style="373"/>
    <col min="9988" max="9988" width="16.85546875" style="373" customWidth="1"/>
    <col min="9989" max="9989" width="12.5703125" style="373" customWidth="1"/>
    <col min="9990" max="9990" width="11.7109375" style="373" customWidth="1"/>
    <col min="9991" max="9991" width="12.28515625" style="373" customWidth="1"/>
    <col min="9992" max="10235" width="9.140625" style="373"/>
    <col min="10236" max="10236" width="4.42578125" style="373" customWidth="1"/>
    <col min="10237" max="10237" width="20.85546875" style="373" customWidth="1"/>
    <col min="10238" max="10239" width="12" style="373" customWidth="1"/>
    <col min="10240" max="10240" width="14.5703125" style="373" customWidth="1"/>
    <col min="10241" max="10241" width="12.42578125" style="373" customWidth="1"/>
    <col min="10242" max="10242" width="19.7109375" style="373" customWidth="1"/>
    <col min="10243" max="10243" width="9.140625" style="373"/>
    <col min="10244" max="10244" width="16.85546875" style="373" customWidth="1"/>
    <col min="10245" max="10245" width="12.5703125" style="373" customWidth="1"/>
    <col min="10246" max="10246" width="11.7109375" style="373" customWidth="1"/>
    <col min="10247" max="10247" width="12.28515625" style="373" customWidth="1"/>
    <col min="10248" max="10491" width="9.140625" style="373"/>
    <col min="10492" max="10492" width="4.42578125" style="373" customWidth="1"/>
    <col min="10493" max="10493" width="20.85546875" style="373" customWidth="1"/>
    <col min="10494" max="10495" width="12" style="373" customWidth="1"/>
    <col min="10496" max="10496" width="14.5703125" style="373" customWidth="1"/>
    <col min="10497" max="10497" width="12.42578125" style="373" customWidth="1"/>
    <col min="10498" max="10498" width="19.7109375" style="373" customWidth="1"/>
    <col min="10499" max="10499" width="9.140625" style="373"/>
    <col min="10500" max="10500" width="16.85546875" style="373" customWidth="1"/>
    <col min="10501" max="10501" width="12.5703125" style="373" customWidth="1"/>
    <col min="10502" max="10502" width="11.7109375" style="373" customWidth="1"/>
    <col min="10503" max="10503" width="12.28515625" style="373" customWidth="1"/>
    <col min="10504" max="10747" width="9.140625" style="373"/>
    <col min="10748" max="10748" width="4.42578125" style="373" customWidth="1"/>
    <col min="10749" max="10749" width="20.85546875" style="373" customWidth="1"/>
    <col min="10750" max="10751" width="12" style="373" customWidth="1"/>
    <col min="10752" max="10752" width="14.5703125" style="373" customWidth="1"/>
    <col min="10753" max="10753" width="12.42578125" style="373" customWidth="1"/>
    <col min="10754" max="10754" width="19.7109375" style="373" customWidth="1"/>
    <col min="10755" max="10755" width="9.140625" style="373"/>
    <col min="10756" max="10756" width="16.85546875" style="373" customWidth="1"/>
    <col min="10757" max="10757" width="12.5703125" style="373" customWidth="1"/>
    <col min="10758" max="10758" width="11.7109375" style="373" customWidth="1"/>
    <col min="10759" max="10759" width="12.28515625" style="373" customWidth="1"/>
    <col min="10760" max="11003" width="9.140625" style="373"/>
    <col min="11004" max="11004" width="4.42578125" style="373" customWidth="1"/>
    <col min="11005" max="11005" width="20.85546875" style="373" customWidth="1"/>
    <col min="11006" max="11007" width="12" style="373" customWidth="1"/>
    <col min="11008" max="11008" width="14.5703125" style="373" customWidth="1"/>
    <col min="11009" max="11009" width="12.42578125" style="373" customWidth="1"/>
    <col min="11010" max="11010" width="19.7109375" style="373" customWidth="1"/>
    <col min="11011" max="11011" width="9.140625" style="373"/>
    <col min="11012" max="11012" width="16.85546875" style="373" customWidth="1"/>
    <col min="11013" max="11013" width="12.5703125" style="373" customWidth="1"/>
    <col min="11014" max="11014" width="11.7109375" style="373" customWidth="1"/>
    <col min="11015" max="11015" width="12.28515625" style="373" customWidth="1"/>
    <col min="11016" max="11259" width="9.140625" style="373"/>
    <col min="11260" max="11260" width="4.42578125" style="373" customWidth="1"/>
    <col min="11261" max="11261" width="20.85546875" style="373" customWidth="1"/>
    <col min="11262" max="11263" width="12" style="373" customWidth="1"/>
    <col min="11264" max="11264" width="14.5703125" style="373" customWidth="1"/>
    <col min="11265" max="11265" width="12.42578125" style="373" customWidth="1"/>
    <col min="11266" max="11266" width="19.7109375" style="373" customWidth="1"/>
    <col min="11267" max="11267" width="9.140625" style="373"/>
    <col min="11268" max="11268" width="16.85546875" style="373" customWidth="1"/>
    <col min="11269" max="11269" width="12.5703125" style="373" customWidth="1"/>
    <col min="11270" max="11270" width="11.7109375" style="373" customWidth="1"/>
    <col min="11271" max="11271" width="12.28515625" style="373" customWidth="1"/>
    <col min="11272" max="11515" width="9.140625" style="373"/>
    <col min="11516" max="11516" width="4.42578125" style="373" customWidth="1"/>
    <col min="11517" max="11517" width="20.85546875" style="373" customWidth="1"/>
    <col min="11518" max="11519" width="12" style="373" customWidth="1"/>
    <col min="11520" max="11520" width="14.5703125" style="373" customWidth="1"/>
    <col min="11521" max="11521" width="12.42578125" style="373" customWidth="1"/>
    <col min="11522" max="11522" width="19.7109375" style="373" customWidth="1"/>
    <col min="11523" max="11523" width="9.140625" style="373"/>
    <col min="11524" max="11524" width="16.85546875" style="373" customWidth="1"/>
    <col min="11525" max="11525" width="12.5703125" style="373" customWidth="1"/>
    <col min="11526" max="11526" width="11.7109375" style="373" customWidth="1"/>
    <col min="11527" max="11527" width="12.28515625" style="373" customWidth="1"/>
    <col min="11528" max="11771" width="9.140625" style="373"/>
    <col min="11772" max="11772" width="4.42578125" style="373" customWidth="1"/>
    <col min="11773" max="11773" width="20.85546875" style="373" customWidth="1"/>
    <col min="11774" max="11775" width="12" style="373" customWidth="1"/>
    <col min="11776" max="11776" width="14.5703125" style="373" customWidth="1"/>
    <col min="11777" max="11777" width="12.42578125" style="373" customWidth="1"/>
    <col min="11778" max="11778" width="19.7109375" style="373" customWidth="1"/>
    <col min="11779" max="11779" width="9.140625" style="373"/>
    <col min="11780" max="11780" width="16.85546875" style="373" customWidth="1"/>
    <col min="11781" max="11781" width="12.5703125" style="373" customWidth="1"/>
    <col min="11782" max="11782" width="11.7109375" style="373" customWidth="1"/>
    <col min="11783" max="11783" width="12.28515625" style="373" customWidth="1"/>
    <col min="11784" max="12027" width="9.140625" style="373"/>
    <col min="12028" max="12028" width="4.42578125" style="373" customWidth="1"/>
    <col min="12029" max="12029" width="20.85546875" style="373" customWidth="1"/>
    <col min="12030" max="12031" width="12" style="373" customWidth="1"/>
    <col min="12032" max="12032" width="14.5703125" style="373" customWidth="1"/>
    <col min="12033" max="12033" width="12.42578125" style="373" customWidth="1"/>
    <col min="12034" max="12034" width="19.7109375" style="373" customWidth="1"/>
    <col min="12035" max="12035" width="9.140625" style="373"/>
    <col min="12036" max="12036" width="16.85546875" style="373" customWidth="1"/>
    <col min="12037" max="12037" width="12.5703125" style="373" customWidth="1"/>
    <col min="12038" max="12038" width="11.7109375" style="373" customWidth="1"/>
    <col min="12039" max="12039" width="12.28515625" style="373" customWidth="1"/>
    <col min="12040" max="12283" width="9.140625" style="373"/>
    <col min="12284" max="12284" width="4.42578125" style="373" customWidth="1"/>
    <col min="12285" max="12285" width="20.85546875" style="373" customWidth="1"/>
    <col min="12286" max="12287" width="12" style="373" customWidth="1"/>
    <col min="12288" max="12288" width="14.5703125" style="373" customWidth="1"/>
    <col min="12289" max="12289" width="12.42578125" style="373" customWidth="1"/>
    <col min="12290" max="12290" width="19.7109375" style="373" customWidth="1"/>
    <col min="12291" max="12291" width="9.140625" style="373"/>
    <col min="12292" max="12292" width="16.85546875" style="373" customWidth="1"/>
    <col min="12293" max="12293" width="12.5703125" style="373" customWidth="1"/>
    <col min="12294" max="12294" width="11.7109375" style="373" customWidth="1"/>
    <col min="12295" max="12295" width="12.28515625" style="373" customWidth="1"/>
    <col min="12296" max="12539" width="9.140625" style="373"/>
    <col min="12540" max="12540" width="4.42578125" style="373" customWidth="1"/>
    <col min="12541" max="12541" width="20.85546875" style="373" customWidth="1"/>
    <col min="12542" max="12543" width="12" style="373" customWidth="1"/>
    <col min="12544" max="12544" width="14.5703125" style="373" customWidth="1"/>
    <col min="12545" max="12545" width="12.42578125" style="373" customWidth="1"/>
    <col min="12546" max="12546" width="19.7109375" style="373" customWidth="1"/>
    <col min="12547" max="12547" width="9.140625" style="373"/>
    <col min="12548" max="12548" width="16.85546875" style="373" customWidth="1"/>
    <col min="12549" max="12549" width="12.5703125" style="373" customWidth="1"/>
    <col min="12550" max="12550" width="11.7109375" style="373" customWidth="1"/>
    <col min="12551" max="12551" width="12.28515625" style="373" customWidth="1"/>
    <col min="12552" max="12795" width="9.140625" style="373"/>
    <col min="12796" max="12796" width="4.42578125" style="373" customWidth="1"/>
    <col min="12797" max="12797" width="20.85546875" style="373" customWidth="1"/>
    <col min="12798" max="12799" width="12" style="373" customWidth="1"/>
    <col min="12800" max="12800" width="14.5703125" style="373" customWidth="1"/>
    <col min="12801" max="12801" width="12.42578125" style="373" customWidth="1"/>
    <col min="12802" max="12802" width="19.7109375" style="373" customWidth="1"/>
    <col min="12803" max="12803" width="9.140625" style="373"/>
    <col min="12804" max="12804" width="16.85546875" style="373" customWidth="1"/>
    <col min="12805" max="12805" width="12.5703125" style="373" customWidth="1"/>
    <col min="12806" max="12806" width="11.7109375" style="373" customWidth="1"/>
    <col min="12807" max="12807" width="12.28515625" style="373" customWidth="1"/>
    <col min="12808" max="13051" width="9.140625" style="373"/>
    <col min="13052" max="13052" width="4.42578125" style="373" customWidth="1"/>
    <col min="13053" max="13053" width="20.85546875" style="373" customWidth="1"/>
    <col min="13054" max="13055" width="12" style="373" customWidth="1"/>
    <col min="13056" max="13056" width="14.5703125" style="373" customWidth="1"/>
    <col min="13057" max="13057" width="12.42578125" style="373" customWidth="1"/>
    <col min="13058" max="13058" width="19.7109375" style="373" customWidth="1"/>
    <col min="13059" max="13059" width="9.140625" style="373"/>
    <col min="13060" max="13060" width="16.85546875" style="373" customWidth="1"/>
    <col min="13061" max="13061" width="12.5703125" style="373" customWidth="1"/>
    <col min="13062" max="13062" width="11.7109375" style="373" customWidth="1"/>
    <col min="13063" max="13063" width="12.28515625" style="373" customWidth="1"/>
    <col min="13064" max="13307" width="9.140625" style="373"/>
    <col min="13308" max="13308" width="4.42578125" style="373" customWidth="1"/>
    <col min="13309" max="13309" width="20.85546875" style="373" customWidth="1"/>
    <col min="13310" max="13311" width="12" style="373" customWidth="1"/>
    <col min="13312" max="13312" width="14.5703125" style="373" customWidth="1"/>
    <col min="13313" max="13313" width="12.42578125" style="373" customWidth="1"/>
    <col min="13314" max="13314" width="19.7109375" style="373" customWidth="1"/>
    <col min="13315" max="13315" width="9.140625" style="373"/>
    <col min="13316" max="13316" width="16.85546875" style="373" customWidth="1"/>
    <col min="13317" max="13317" width="12.5703125" style="373" customWidth="1"/>
    <col min="13318" max="13318" width="11.7109375" style="373" customWidth="1"/>
    <col min="13319" max="13319" width="12.28515625" style="373" customWidth="1"/>
    <col min="13320" max="13563" width="9.140625" style="373"/>
    <col min="13564" max="13564" width="4.42578125" style="373" customWidth="1"/>
    <col min="13565" max="13565" width="20.85546875" style="373" customWidth="1"/>
    <col min="13566" max="13567" width="12" style="373" customWidth="1"/>
    <col min="13568" max="13568" width="14.5703125" style="373" customWidth="1"/>
    <col min="13569" max="13569" width="12.42578125" style="373" customWidth="1"/>
    <col min="13570" max="13570" width="19.7109375" style="373" customWidth="1"/>
    <col min="13571" max="13571" width="9.140625" style="373"/>
    <col min="13572" max="13572" width="16.85546875" style="373" customWidth="1"/>
    <col min="13573" max="13573" width="12.5703125" style="373" customWidth="1"/>
    <col min="13574" max="13574" width="11.7109375" style="373" customWidth="1"/>
    <col min="13575" max="13575" width="12.28515625" style="373" customWidth="1"/>
    <col min="13576" max="13819" width="9.140625" style="373"/>
    <col min="13820" max="13820" width="4.42578125" style="373" customWidth="1"/>
    <col min="13821" max="13821" width="20.85546875" style="373" customWidth="1"/>
    <col min="13822" max="13823" width="12" style="373" customWidth="1"/>
    <col min="13824" max="13824" width="14.5703125" style="373" customWidth="1"/>
    <col min="13825" max="13825" width="12.42578125" style="373" customWidth="1"/>
    <col min="13826" max="13826" width="19.7109375" style="373" customWidth="1"/>
    <col min="13827" max="13827" width="9.140625" style="373"/>
    <col min="13828" max="13828" width="16.85546875" style="373" customWidth="1"/>
    <col min="13829" max="13829" width="12.5703125" style="373" customWidth="1"/>
    <col min="13830" max="13830" width="11.7109375" style="373" customWidth="1"/>
    <col min="13831" max="13831" width="12.28515625" style="373" customWidth="1"/>
    <col min="13832" max="14075" width="9.140625" style="373"/>
    <col min="14076" max="14076" width="4.42578125" style="373" customWidth="1"/>
    <col min="14077" max="14077" width="20.85546875" style="373" customWidth="1"/>
    <col min="14078" max="14079" width="12" style="373" customWidth="1"/>
    <col min="14080" max="14080" width="14.5703125" style="373" customWidth="1"/>
    <col min="14081" max="14081" width="12.42578125" style="373" customWidth="1"/>
    <col min="14082" max="14082" width="19.7109375" style="373" customWidth="1"/>
    <col min="14083" max="14083" width="9.140625" style="373"/>
    <col min="14084" max="14084" width="16.85546875" style="373" customWidth="1"/>
    <col min="14085" max="14085" width="12.5703125" style="373" customWidth="1"/>
    <col min="14086" max="14086" width="11.7109375" style="373" customWidth="1"/>
    <col min="14087" max="14087" width="12.28515625" style="373" customWidth="1"/>
    <col min="14088" max="14331" width="9.140625" style="373"/>
    <col min="14332" max="14332" width="4.42578125" style="373" customWidth="1"/>
    <col min="14333" max="14333" width="20.85546875" style="373" customWidth="1"/>
    <col min="14334" max="14335" width="12" style="373" customWidth="1"/>
    <col min="14336" max="14336" width="14.5703125" style="373" customWidth="1"/>
    <col min="14337" max="14337" width="12.42578125" style="373" customWidth="1"/>
    <col min="14338" max="14338" width="19.7109375" style="373" customWidth="1"/>
    <col min="14339" max="14339" width="9.140625" style="373"/>
    <col min="14340" max="14340" width="16.85546875" style="373" customWidth="1"/>
    <col min="14341" max="14341" width="12.5703125" style="373" customWidth="1"/>
    <col min="14342" max="14342" width="11.7109375" style="373" customWidth="1"/>
    <col min="14343" max="14343" width="12.28515625" style="373" customWidth="1"/>
    <col min="14344" max="14587" width="9.140625" style="373"/>
    <col min="14588" max="14588" width="4.42578125" style="373" customWidth="1"/>
    <col min="14589" max="14589" width="20.85546875" style="373" customWidth="1"/>
    <col min="14590" max="14591" width="12" style="373" customWidth="1"/>
    <col min="14592" max="14592" width="14.5703125" style="373" customWidth="1"/>
    <col min="14593" max="14593" width="12.42578125" style="373" customWidth="1"/>
    <col min="14594" max="14594" width="19.7109375" style="373" customWidth="1"/>
    <col min="14595" max="14595" width="9.140625" style="373"/>
    <col min="14596" max="14596" width="16.85546875" style="373" customWidth="1"/>
    <col min="14597" max="14597" width="12.5703125" style="373" customWidth="1"/>
    <col min="14598" max="14598" width="11.7109375" style="373" customWidth="1"/>
    <col min="14599" max="14599" width="12.28515625" style="373" customWidth="1"/>
    <col min="14600" max="14843" width="9.140625" style="373"/>
    <col min="14844" max="14844" width="4.42578125" style="373" customWidth="1"/>
    <col min="14845" max="14845" width="20.85546875" style="373" customWidth="1"/>
    <col min="14846" max="14847" width="12" style="373" customWidth="1"/>
    <col min="14848" max="14848" width="14.5703125" style="373" customWidth="1"/>
    <col min="14849" max="14849" width="12.42578125" style="373" customWidth="1"/>
    <col min="14850" max="14850" width="19.7109375" style="373" customWidth="1"/>
    <col min="14851" max="14851" width="9.140625" style="373"/>
    <col min="14852" max="14852" width="16.85546875" style="373" customWidth="1"/>
    <col min="14853" max="14853" width="12.5703125" style="373" customWidth="1"/>
    <col min="14854" max="14854" width="11.7109375" style="373" customWidth="1"/>
    <col min="14855" max="14855" width="12.28515625" style="373" customWidth="1"/>
    <col min="14856" max="15099" width="9.140625" style="373"/>
    <col min="15100" max="15100" width="4.42578125" style="373" customWidth="1"/>
    <col min="15101" max="15101" width="20.85546875" style="373" customWidth="1"/>
    <col min="15102" max="15103" width="12" style="373" customWidth="1"/>
    <col min="15104" max="15104" width="14.5703125" style="373" customWidth="1"/>
    <col min="15105" max="15105" width="12.42578125" style="373" customWidth="1"/>
    <col min="15106" max="15106" width="19.7109375" style="373" customWidth="1"/>
    <col min="15107" max="15107" width="9.140625" style="373"/>
    <col min="15108" max="15108" width="16.85546875" style="373" customWidth="1"/>
    <col min="15109" max="15109" width="12.5703125" style="373" customWidth="1"/>
    <col min="15110" max="15110" width="11.7109375" style="373" customWidth="1"/>
    <col min="15111" max="15111" width="12.28515625" style="373" customWidth="1"/>
    <col min="15112" max="15355" width="9.140625" style="373"/>
    <col min="15356" max="15356" width="4.42578125" style="373" customWidth="1"/>
    <col min="15357" max="15357" width="20.85546875" style="373" customWidth="1"/>
    <col min="15358" max="15359" width="12" style="373" customWidth="1"/>
    <col min="15360" max="15360" width="14.5703125" style="373" customWidth="1"/>
    <col min="15361" max="15361" width="12.42578125" style="373" customWidth="1"/>
    <col min="15362" max="15362" width="19.7109375" style="373" customWidth="1"/>
    <col min="15363" max="15363" width="9.140625" style="373"/>
    <col min="15364" max="15364" width="16.85546875" style="373" customWidth="1"/>
    <col min="15365" max="15365" width="12.5703125" style="373" customWidth="1"/>
    <col min="15366" max="15366" width="11.7109375" style="373" customWidth="1"/>
    <col min="15367" max="15367" width="12.28515625" style="373" customWidth="1"/>
    <col min="15368" max="15611" width="9.140625" style="373"/>
    <col min="15612" max="15612" width="4.42578125" style="373" customWidth="1"/>
    <col min="15613" max="15613" width="20.85546875" style="373" customWidth="1"/>
    <col min="15614" max="15615" width="12" style="373" customWidth="1"/>
    <col min="15616" max="15616" width="14.5703125" style="373" customWidth="1"/>
    <col min="15617" max="15617" width="12.42578125" style="373" customWidth="1"/>
    <col min="15618" max="15618" width="19.7109375" style="373" customWidth="1"/>
    <col min="15619" max="15619" width="9.140625" style="373"/>
    <col min="15620" max="15620" width="16.85546875" style="373" customWidth="1"/>
    <col min="15621" max="15621" width="12.5703125" style="373" customWidth="1"/>
    <col min="15622" max="15622" width="11.7109375" style="373" customWidth="1"/>
    <col min="15623" max="15623" width="12.28515625" style="373" customWidth="1"/>
    <col min="15624" max="15867" width="9.140625" style="373"/>
    <col min="15868" max="15868" width="4.42578125" style="373" customWidth="1"/>
    <col min="15869" max="15869" width="20.85546875" style="373" customWidth="1"/>
    <col min="15870" max="15871" width="12" style="373" customWidth="1"/>
    <col min="15872" max="15872" width="14.5703125" style="373" customWidth="1"/>
    <col min="15873" max="15873" width="12.42578125" style="373" customWidth="1"/>
    <col min="15874" max="15874" width="19.7109375" style="373" customWidth="1"/>
    <col min="15875" max="15875" width="9.140625" style="373"/>
    <col min="15876" max="15876" width="16.85546875" style="373" customWidth="1"/>
    <col min="15877" max="15877" width="12.5703125" style="373" customWidth="1"/>
    <col min="15878" max="15878" width="11.7109375" style="373" customWidth="1"/>
    <col min="15879" max="15879" width="12.28515625" style="373" customWidth="1"/>
    <col min="15880" max="16123" width="9.140625" style="373"/>
    <col min="16124" max="16124" width="4.42578125" style="373" customWidth="1"/>
    <col min="16125" max="16125" width="20.85546875" style="373" customWidth="1"/>
    <col min="16126" max="16127" width="12" style="373" customWidth="1"/>
    <col min="16128" max="16128" width="14.5703125" style="373" customWidth="1"/>
    <col min="16129" max="16129" width="12.42578125" style="373" customWidth="1"/>
    <col min="16130" max="16130" width="19.7109375" style="373" customWidth="1"/>
    <col min="16131" max="16131" width="9.140625" style="373"/>
    <col min="16132" max="16132" width="16.85546875" style="373" customWidth="1"/>
    <col min="16133" max="16133" width="12.5703125" style="373" customWidth="1"/>
    <col min="16134" max="16134" width="11.7109375" style="373" customWidth="1"/>
    <col min="16135" max="16135" width="12.28515625" style="373" customWidth="1"/>
    <col min="16136" max="16384" width="9.140625" style="373"/>
  </cols>
  <sheetData>
    <row r="1" spans="1:20" ht="15.75">
      <c r="A1" s="372" t="s">
        <v>212</v>
      </c>
    </row>
    <row r="2" spans="1:20" ht="26.25" customHeight="1">
      <c r="A2" s="374" t="s">
        <v>213</v>
      </c>
    </row>
    <row r="5" spans="1:20" ht="38.25" customHeight="1" thickBot="1">
      <c r="A5" s="1136" t="s">
        <v>485</v>
      </c>
      <c r="B5" s="1136"/>
      <c r="C5" s="1136"/>
      <c r="D5" s="1136"/>
      <c r="E5" s="1136"/>
      <c r="F5" s="1136"/>
      <c r="H5" s="375" t="s">
        <v>230</v>
      </c>
      <c r="K5"/>
      <c r="L5"/>
      <c r="M5"/>
      <c r="N5"/>
      <c r="O5"/>
      <c r="P5"/>
    </row>
    <row r="6" spans="1:20" ht="15.75" customHeight="1" thickBot="1">
      <c r="A6" s="1137" t="s">
        <v>115</v>
      </c>
      <c r="B6" s="1139" t="s">
        <v>484</v>
      </c>
      <c r="C6" s="1140"/>
      <c r="D6" s="1141"/>
      <c r="E6" s="1142" t="s">
        <v>486</v>
      </c>
      <c r="F6" s="1144" t="s">
        <v>487</v>
      </c>
      <c r="K6"/>
      <c r="L6"/>
      <c r="M6"/>
      <c r="N6"/>
      <c r="O6"/>
      <c r="P6"/>
    </row>
    <row r="7" spans="1:20" ht="21" customHeight="1" thickBot="1">
      <c r="A7" s="1138"/>
      <c r="B7" s="729" t="s">
        <v>218</v>
      </c>
      <c r="C7" s="730" t="s">
        <v>220</v>
      </c>
      <c r="D7" s="376" t="s">
        <v>221</v>
      </c>
      <c r="E7" s="1143"/>
      <c r="F7" s="1145"/>
      <c r="K7"/>
      <c r="L7"/>
      <c r="M7"/>
      <c r="N7"/>
      <c r="O7"/>
      <c r="P7"/>
    </row>
    <row r="8" spans="1:20" ht="17.25" customHeight="1" thickBot="1">
      <c r="A8" s="377" t="s">
        <v>116</v>
      </c>
      <c r="B8" s="382">
        <v>12034.236000000001</v>
      </c>
      <c r="C8" s="391">
        <v>6598.8909999999996</v>
      </c>
      <c r="D8" s="380">
        <f t="shared" ref="D8:D13" si="0">(C8/B8)*100</f>
        <v>54.834316029700588</v>
      </c>
      <c r="E8" s="379">
        <v>13363.523999999999</v>
      </c>
      <c r="F8" s="380">
        <f t="shared" ref="F8:F13" si="1">((B8-E8)/E8)*100</f>
        <v>-9.9471366983738623</v>
      </c>
      <c r="H8" s="381" t="s">
        <v>117</v>
      </c>
      <c r="J8"/>
      <c r="K8"/>
      <c r="L8"/>
      <c r="M8"/>
      <c r="N8"/>
      <c r="O8"/>
      <c r="P8"/>
    </row>
    <row r="9" spans="1:20" ht="18" customHeight="1" thickBot="1">
      <c r="A9" s="377" t="s">
        <v>118</v>
      </c>
      <c r="B9" s="382">
        <v>51648</v>
      </c>
      <c r="C9" s="391">
        <v>14399</v>
      </c>
      <c r="D9" s="380">
        <f t="shared" si="0"/>
        <v>27.879104708798017</v>
      </c>
      <c r="E9" s="383">
        <v>44363</v>
      </c>
      <c r="F9" s="380">
        <f t="shared" si="1"/>
        <v>16.421342109415505</v>
      </c>
      <c r="H9" s="384">
        <f>B9-E9</f>
        <v>7285</v>
      </c>
      <c r="J9"/>
      <c r="K9"/>
      <c r="L9"/>
      <c r="M9"/>
      <c r="N9"/>
      <c r="O9"/>
      <c r="P9"/>
      <c r="Q9" s="357"/>
      <c r="R9" s="357"/>
      <c r="S9" s="357"/>
      <c r="T9" s="357"/>
    </row>
    <row r="10" spans="1:20" ht="15" customHeight="1" thickBot="1">
      <c r="A10" s="385" t="s">
        <v>214</v>
      </c>
      <c r="B10" s="382">
        <v>26190</v>
      </c>
      <c r="C10" s="391">
        <v>0</v>
      </c>
      <c r="D10" s="387">
        <f t="shared" si="0"/>
        <v>0</v>
      </c>
      <c r="E10" s="386">
        <v>14465</v>
      </c>
      <c r="F10" s="387">
        <f t="shared" si="1"/>
        <v>81.057725544417565</v>
      </c>
      <c r="J10"/>
      <c r="K10"/>
      <c r="L10"/>
      <c r="M10"/>
      <c r="N10"/>
      <c r="O10"/>
      <c r="P10"/>
      <c r="Q10" s="357"/>
      <c r="R10" s="357"/>
      <c r="S10" s="357"/>
      <c r="T10" s="357"/>
    </row>
    <row r="11" spans="1:20" ht="17.25" customHeight="1" thickBot="1">
      <c r="A11" s="377" t="s">
        <v>119</v>
      </c>
      <c r="B11" s="382">
        <v>294183.962</v>
      </c>
      <c r="C11" s="388">
        <v>56206.828999999998</v>
      </c>
      <c r="D11" s="380">
        <f t="shared" si="0"/>
        <v>19.106014011735962</v>
      </c>
      <c r="E11" s="388">
        <v>256407.24600000001</v>
      </c>
      <c r="F11" s="380">
        <f t="shared" si="1"/>
        <v>14.733092215342458</v>
      </c>
      <c r="J11"/>
      <c r="K11"/>
      <c r="L11"/>
      <c r="M11"/>
      <c r="N11"/>
      <c r="O11"/>
      <c r="P11"/>
      <c r="Q11" s="357"/>
      <c r="R11" s="357"/>
      <c r="S11" s="357"/>
      <c r="T11" s="357"/>
    </row>
    <row r="12" spans="1:20" ht="15" customHeight="1" thickBot="1">
      <c r="A12" s="390" t="s">
        <v>120</v>
      </c>
      <c r="B12" s="382">
        <v>105159.747</v>
      </c>
      <c r="C12" s="391">
        <v>16528.895</v>
      </c>
      <c r="D12" s="380">
        <f t="shared" si="0"/>
        <v>15.717891561682817</v>
      </c>
      <c r="E12" s="391">
        <v>107854.86599999999</v>
      </c>
      <c r="F12" s="380">
        <f t="shared" si="1"/>
        <v>-2.4988385781314602</v>
      </c>
      <c r="J12"/>
      <c r="K12"/>
      <c r="L12"/>
      <c r="M12"/>
      <c r="N12"/>
      <c r="O12"/>
      <c r="P12"/>
      <c r="Q12" s="357"/>
      <c r="R12" s="357"/>
      <c r="S12" s="357"/>
      <c r="T12" s="357"/>
    </row>
    <row r="13" spans="1:20" ht="15" customHeight="1" thickBot="1">
      <c r="A13" s="390" t="s">
        <v>121</v>
      </c>
      <c r="B13" s="382">
        <f>B11+B12</f>
        <v>399343.70900000003</v>
      </c>
      <c r="C13" s="391">
        <f>C11+C12</f>
        <v>72735.724000000002</v>
      </c>
      <c r="D13" s="392">
        <f t="shared" si="0"/>
        <v>18.213814906997822</v>
      </c>
      <c r="E13" s="391">
        <f>E11+E12</f>
        <v>364262.11200000002</v>
      </c>
      <c r="F13" s="392">
        <f t="shared" si="1"/>
        <v>9.6308663032184931</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75">
      <c r="A16" s="394" t="s">
        <v>215</v>
      </c>
      <c r="K16"/>
      <c r="L16"/>
      <c r="M16"/>
      <c r="N16"/>
      <c r="O16"/>
      <c r="P16" s="357"/>
      <c r="Q16" s="357"/>
      <c r="R16" s="357"/>
      <c r="S16" s="357"/>
      <c r="T16" s="357"/>
    </row>
    <row r="17" spans="1:20">
      <c r="I17"/>
      <c r="J17"/>
      <c r="K17"/>
      <c r="L17"/>
      <c r="M17"/>
      <c r="N17"/>
      <c r="O17" s="357"/>
      <c r="P17" s="357"/>
      <c r="Q17" s="357"/>
      <c r="R17" s="357"/>
      <c r="S17" s="357"/>
      <c r="T17" s="357"/>
    </row>
    <row r="18" spans="1:20" ht="33" customHeight="1" thickBot="1">
      <c r="A18" s="1136" t="s">
        <v>488</v>
      </c>
      <c r="B18" s="1136"/>
      <c r="C18" s="1136"/>
      <c r="D18" s="1136"/>
      <c r="E18" s="1136"/>
      <c r="F18" s="1136"/>
      <c r="I18"/>
      <c r="J18"/>
      <c r="K18"/>
      <c r="L18"/>
      <c r="M18"/>
      <c r="N18"/>
      <c r="O18" s="357"/>
      <c r="P18" s="357"/>
      <c r="Q18" s="357"/>
      <c r="R18" s="357"/>
      <c r="S18" s="357"/>
      <c r="T18" s="357"/>
    </row>
    <row r="19" spans="1:20" ht="16.5" customHeight="1" thickBot="1">
      <c r="A19" s="1146" t="s">
        <v>452</v>
      </c>
      <c r="B19" s="1139" t="s">
        <v>489</v>
      </c>
      <c r="C19" s="1140"/>
      <c r="D19" s="1141"/>
      <c r="E19" s="1142" t="s">
        <v>486</v>
      </c>
      <c r="F19" s="1144" t="s">
        <v>490</v>
      </c>
      <c r="I19"/>
      <c r="J19"/>
      <c r="K19"/>
      <c r="L19"/>
      <c r="M19"/>
      <c r="N19"/>
      <c r="O19" s="357"/>
      <c r="P19" s="357"/>
      <c r="Q19" s="357"/>
      <c r="R19" s="357"/>
      <c r="S19" s="357"/>
      <c r="T19" s="357"/>
    </row>
    <row r="20" spans="1:20" ht="21" customHeight="1" thickBot="1">
      <c r="A20" s="1147"/>
      <c r="B20" s="395" t="s">
        <v>218</v>
      </c>
      <c r="C20" s="395" t="s">
        <v>325</v>
      </c>
      <c r="D20" s="395" t="s">
        <v>326</v>
      </c>
      <c r="E20" s="1148"/>
      <c r="F20" s="1149"/>
      <c r="I20"/>
      <c r="J20"/>
      <c r="K20"/>
      <c r="L20"/>
      <c r="M20"/>
      <c r="N20"/>
      <c r="O20" s="357"/>
      <c r="P20" s="357"/>
      <c r="Q20" s="357"/>
      <c r="R20" s="357"/>
      <c r="S20" s="357"/>
      <c r="T20" s="357"/>
    </row>
    <row r="21" spans="1:20" ht="15.75" thickBot="1">
      <c r="A21" s="396" t="s">
        <v>116</v>
      </c>
      <c r="B21" s="382">
        <v>63083.614999999998</v>
      </c>
      <c r="C21" s="397">
        <v>0</v>
      </c>
      <c r="D21" s="398">
        <f t="shared" ref="D21:D26" si="2">(C21/B21)*100</f>
        <v>0</v>
      </c>
      <c r="E21" s="391">
        <v>71107.375</v>
      </c>
      <c r="F21" s="398">
        <f t="shared" ref="F21:F26" si="3">((B21-E21)/E21)*100</f>
        <v>-11.284005351062392</v>
      </c>
      <c r="H21" s="381" t="s">
        <v>123</v>
      </c>
      <c r="K21"/>
      <c r="L21"/>
      <c r="M21"/>
      <c r="N21"/>
      <c r="O21" s="357"/>
      <c r="P21" s="357"/>
      <c r="Q21" s="357"/>
      <c r="R21" s="357"/>
      <c r="S21" s="357"/>
      <c r="T21" s="357"/>
    </row>
    <row r="22" spans="1:20" ht="15.75" thickBot="1">
      <c r="A22" s="396" t="s">
        <v>118</v>
      </c>
      <c r="B22" s="382">
        <v>253057</v>
      </c>
      <c r="C22" s="397">
        <v>0</v>
      </c>
      <c r="D22" s="380">
        <f t="shared" si="2"/>
        <v>0</v>
      </c>
      <c r="E22" s="391">
        <v>266857</v>
      </c>
      <c r="F22" s="380">
        <f t="shared" si="3"/>
        <v>-5.171308978216798</v>
      </c>
      <c r="H22" s="384">
        <f>B22-E22</f>
        <v>-13800</v>
      </c>
      <c r="K22" s="357"/>
      <c r="L22" s="357"/>
      <c r="M22" s="357"/>
      <c r="O22" s="357"/>
      <c r="P22" s="357"/>
      <c r="Q22" s="357"/>
      <c r="R22" s="357"/>
      <c r="S22" s="357"/>
      <c r="T22" s="357"/>
    </row>
    <row r="23" spans="1:20" ht="15.75" thickBot="1">
      <c r="A23" s="399" t="s">
        <v>214</v>
      </c>
      <c r="B23" s="382">
        <v>80484</v>
      </c>
      <c r="C23" s="400">
        <v>0</v>
      </c>
      <c r="D23" s="380">
        <f t="shared" si="2"/>
        <v>0</v>
      </c>
      <c r="E23" s="386">
        <v>83071</v>
      </c>
      <c r="F23" s="380">
        <f t="shared" si="3"/>
        <v>-3.1142035126578467</v>
      </c>
      <c r="N23" s="357"/>
      <c r="O23" s="357"/>
      <c r="P23" s="357"/>
      <c r="Q23" s="357"/>
      <c r="R23" s="357"/>
      <c r="S23" s="357"/>
      <c r="T23" s="357"/>
    </row>
    <row r="24" spans="1:20" ht="15.75" thickBot="1">
      <c r="A24" s="396" t="s">
        <v>119</v>
      </c>
      <c r="B24" s="382">
        <v>20246.332999999999</v>
      </c>
      <c r="C24" s="401">
        <v>431.64800000000002</v>
      </c>
      <c r="D24" s="387">
        <f t="shared" si="2"/>
        <v>2.1319811345590338</v>
      </c>
      <c r="E24" s="391">
        <v>14964.701999999999</v>
      </c>
      <c r="F24" s="387">
        <f t="shared" si="3"/>
        <v>35.293927002355275</v>
      </c>
      <c r="N24" s="357"/>
      <c r="O24" s="357"/>
      <c r="P24" s="357"/>
      <c r="Q24" s="357"/>
      <c r="R24" s="357"/>
      <c r="S24" s="357"/>
      <c r="T24" s="357"/>
    </row>
    <row r="25" spans="1:20" ht="15.75" thickBot="1">
      <c r="A25" s="396" t="s">
        <v>120</v>
      </c>
      <c r="B25" s="382">
        <v>6689.1639999999998</v>
      </c>
      <c r="C25" s="401">
        <v>337.91199999999998</v>
      </c>
      <c r="D25" s="380">
        <f t="shared" si="2"/>
        <v>5.0516327600878075</v>
      </c>
      <c r="E25" s="391">
        <v>10667.078</v>
      </c>
      <c r="F25" s="380">
        <f t="shared" si="3"/>
        <v>-37.291505696311582</v>
      </c>
      <c r="N25" s="357"/>
      <c r="O25" s="357"/>
      <c r="P25" s="357"/>
      <c r="Q25" s="357"/>
      <c r="R25" s="357"/>
      <c r="S25" s="357"/>
      <c r="T25" s="357"/>
    </row>
    <row r="26" spans="1:20" ht="15.75" thickBot="1">
      <c r="A26" s="396" t="s">
        <v>121</v>
      </c>
      <c r="B26" s="382">
        <f>B24+B25</f>
        <v>26935.496999999999</v>
      </c>
      <c r="C26" s="391">
        <f>C24+C25</f>
        <v>769.56</v>
      </c>
      <c r="D26" s="392">
        <f t="shared" si="2"/>
        <v>2.8570477091994997</v>
      </c>
      <c r="E26" s="391">
        <f>E24+E25</f>
        <v>25631.78</v>
      </c>
      <c r="F26" s="392">
        <f t="shared" si="3"/>
        <v>5.0863303289900301</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135"/>
      <c r="D30" s="1135"/>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7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135"/>
      <c r="C41" s="1135"/>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zoomScale="85" zoomScaleNormal="85" workbookViewId="0">
      <selection sqref="A1:XFD1048576"/>
    </sheetView>
  </sheetViews>
  <sheetFormatPr defaultRowHeight="12.75"/>
  <cols>
    <col min="1" max="1" width="21.7109375" style="373" customWidth="1"/>
    <col min="2" max="2" width="11.140625" style="373" customWidth="1"/>
    <col min="3" max="3" width="12.140625" style="373" customWidth="1"/>
    <col min="4" max="4" width="8.85546875" style="373" bestFit="1" customWidth="1"/>
    <col min="5" max="5" width="7.42578125" style="373" customWidth="1"/>
    <col min="6" max="6" width="12.28515625" style="373" customWidth="1"/>
    <col min="7" max="7" width="10.5703125" style="373" customWidth="1"/>
    <col min="8" max="8" width="10.7109375" style="389" customWidth="1"/>
    <col min="9" max="9" width="8.85546875" style="373" bestFit="1" customWidth="1"/>
    <col min="10" max="10" width="2.85546875" style="373" customWidth="1"/>
    <col min="11" max="11" width="22.85546875" style="373" customWidth="1"/>
    <col min="12" max="12" width="12.140625" style="373" customWidth="1"/>
    <col min="13" max="13" width="11.7109375" style="373" customWidth="1"/>
    <col min="14" max="14" width="8.85546875" style="373" bestFit="1" customWidth="1"/>
    <col min="15" max="15" width="4.42578125" style="373" customWidth="1"/>
    <col min="16" max="16" width="31.140625" style="373" customWidth="1"/>
    <col min="17" max="17" width="14" style="373" customWidth="1"/>
    <col min="18" max="18" width="15" style="373" customWidth="1"/>
    <col min="19" max="19" width="8.85546875" style="373" bestFit="1" customWidth="1"/>
    <col min="20" max="252" width="9.140625" style="373"/>
    <col min="253" max="253" width="5" style="373" customWidth="1"/>
    <col min="254" max="254" width="17.7109375" style="373" customWidth="1"/>
    <col min="255" max="255" width="13.85546875" style="373" customWidth="1"/>
    <col min="256" max="256" width="13.140625" style="373" customWidth="1"/>
    <col min="257" max="257" width="12.28515625" style="373" customWidth="1"/>
    <col min="258" max="258" width="3" style="373" customWidth="1"/>
    <col min="259" max="259" width="20.28515625" style="373" customWidth="1"/>
    <col min="260" max="260" width="12.5703125" style="373" customWidth="1"/>
    <col min="261" max="261" width="11.7109375" style="373" customWidth="1"/>
    <col min="262" max="262" width="9.140625" style="373"/>
    <col min="263" max="263" width="2.85546875" style="373" customWidth="1"/>
    <col min="264" max="264" width="18.5703125" style="373" customWidth="1"/>
    <col min="265" max="265" width="14.42578125" style="373" customWidth="1"/>
    <col min="266" max="266" width="13.7109375" style="373" customWidth="1"/>
    <col min="267" max="267" width="10.140625" style="373" customWidth="1"/>
    <col min="268" max="268" width="4.42578125" style="373" customWidth="1"/>
    <col min="269" max="269" width="24" style="373" customWidth="1"/>
    <col min="270" max="270" width="13.140625" style="373" customWidth="1"/>
    <col min="271" max="271" width="13" style="373" customWidth="1"/>
    <col min="272" max="272" width="10.42578125" style="373" customWidth="1"/>
    <col min="273" max="508" width="9.140625" style="373"/>
    <col min="509" max="509" width="5" style="373" customWidth="1"/>
    <col min="510" max="510" width="17.7109375" style="373" customWidth="1"/>
    <col min="511" max="511" width="13.85546875" style="373" customWidth="1"/>
    <col min="512" max="512" width="13.140625" style="373" customWidth="1"/>
    <col min="513" max="513" width="12.28515625" style="373" customWidth="1"/>
    <col min="514" max="514" width="3" style="373" customWidth="1"/>
    <col min="515" max="515" width="20.28515625" style="373" customWidth="1"/>
    <col min="516" max="516" width="12.5703125" style="373" customWidth="1"/>
    <col min="517" max="517" width="11.7109375" style="373" customWidth="1"/>
    <col min="518" max="518" width="9.140625" style="373"/>
    <col min="519" max="519" width="2.85546875" style="373" customWidth="1"/>
    <col min="520" max="520" width="18.5703125" style="373" customWidth="1"/>
    <col min="521" max="521" width="14.42578125" style="373" customWidth="1"/>
    <col min="522" max="522" width="13.7109375" style="373" customWidth="1"/>
    <col min="523" max="523" width="10.140625" style="373" customWidth="1"/>
    <col min="524" max="524" width="4.42578125" style="373" customWidth="1"/>
    <col min="525" max="525" width="24" style="373" customWidth="1"/>
    <col min="526" max="526" width="13.140625" style="373" customWidth="1"/>
    <col min="527" max="527" width="13" style="373" customWidth="1"/>
    <col min="528" max="528" width="10.42578125" style="373" customWidth="1"/>
    <col min="529" max="764" width="9.140625" style="373"/>
    <col min="765" max="765" width="5" style="373" customWidth="1"/>
    <col min="766" max="766" width="17.7109375" style="373" customWidth="1"/>
    <col min="767" max="767" width="13.85546875" style="373" customWidth="1"/>
    <col min="768" max="768" width="13.140625" style="373" customWidth="1"/>
    <col min="769" max="769" width="12.28515625" style="373" customWidth="1"/>
    <col min="770" max="770" width="3" style="373" customWidth="1"/>
    <col min="771" max="771" width="20.28515625" style="373" customWidth="1"/>
    <col min="772" max="772" width="12.5703125" style="373" customWidth="1"/>
    <col min="773" max="773" width="11.7109375" style="373" customWidth="1"/>
    <col min="774" max="774" width="9.140625" style="373"/>
    <col min="775" max="775" width="2.85546875" style="373" customWidth="1"/>
    <col min="776" max="776" width="18.5703125" style="373" customWidth="1"/>
    <col min="777" max="777" width="14.42578125" style="373" customWidth="1"/>
    <col min="778" max="778" width="13.7109375" style="373" customWidth="1"/>
    <col min="779" max="779" width="10.140625" style="373" customWidth="1"/>
    <col min="780" max="780" width="4.42578125" style="373" customWidth="1"/>
    <col min="781" max="781" width="24" style="373" customWidth="1"/>
    <col min="782" max="782" width="13.140625" style="373" customWidth="1"/>
    <col min="783" max="783" width="13" style="373" customWidth="1"/>
    <col min="784" max="784" width="10.42578125" style="373" customWidth="1"/>
    <col min="785" max="1020" width="9.140625" style="373"/>
    <col min="1021" max="1021" width="5" style="373" customWidth="1"/>
    <col min="1022" max="1022" width="17.7109375" style="373" customWidth="1"/>
    <col min="1023" max="1023" width="13.85546875" style="373" customWidth="1"/>
    <col min="1024" max="1024" width="13.140625" style="373" customWidth="1"/>
    <col min="1025" max="1025" width="12.28515625" style="373" customWidth="1"/>
    <col min="1026" max="1026" width="3" style="373" customWidth="1"/>
    <col min="1027" max="1027" width="20.28515625" style="373" customWidth="1"/>
    <col min="1028" max="1028" width="12.5703125" style="373" customWidth="1"/>
    <col min="1029" max="1029" width="11.7109375" style="373" customWidth="1"/>
    <col min="1030" max="1030" width="9.140625" style="373"/>
    <col min="1031" max="1031" width="2.85546875" style="373" customWidth="1"/>
    <col min="1032" max="1032" width="18.5703125" style="373" customWidth="1"/>
    <col min="1033" max="1033" width="14.42578125" style="373" customWidth="1"/>
    <col min="1034" max="1034" width="13.7109375" style="373" customWidth="1"/>
    <col min="1035" max="1035" width="10.140625" style="373" customWidth="1"/>
    <col min="1036" max="1036" width="4.42578125" style="373" customWidth="1"/>
    <col min="1037" max="1037" width="24" style="373" customWidth="1"/>
    <col min="1038" max="1038" width="13.140625" style="373" customWidth="1"/>
    <col min="1039" max="1039" width="13" style="373" customWidth="1"/>
    <col min="1040" max="1040" width="10.42578125" style="373" customWidth="1"/>
    <col min="1041" max="1276" width="9.140625" style="373"/>
    <col min="1277" max="1277" width="5" style="373" customWidth="1"/>
    <col min="1278" max="1278" width="17.7109375" style="373" customWidth="1"/>
    <col min="1279" max="1279" width="13.85546875" style="373" customWidth="1"/>
    <col min="1280" max="1280" width="13.140625" style="373" customWidth="1"/>
    <col min="1281" max="1281" width="12.28515625" style="373" customWidth="1"/>
    <col min="1282" max="1282" width="3" style="373" customWidth="1"/>
    <col min="1283" max="1283" width="20.28515625" style="373" customWidth="1"/>
    <col min="1284" max="1284" width="12.5703125" style="373" customWidth="1"/>
    <col min="1285" max="1285" width="11.7109375" style="373" customWidth="1"/>
    <col min="1286" max="1286" width="9.140625" style="373"/>
    <col min="1287" max="1287" width="2.85546875" style="373" customWidth="1"/>
    <col min="1288" max="1288" width="18.5703125" style="373" customWidth="1"/>
    <col min="1289" max="1289" width="14.42578125" style="373" customWidth="1"/>
    <col min="1290" max="1290" width="13.7109375" style="373" customWidth="1"/>
    <col min="1291" max="1291" width="10.140625" style="373" customWidth="1"/>
    <col min="1292" max="1292" width="4.42578125" style="373" customWidth="1"/>
    <col min="1293" max="1293" width="24" style="373" customWidth="1"/>
    <col min="1294" max="1294" width="13.140625" style="373" customWidth="1"/>
    <col min="1295" max="1295" width="13" style="373" customWidth="1"/>
    <col min="1296" max="1296" width="10.42578125" style="373" customWidth="1"/>
    <col min="1297" max="1532" width="9.140625" style="373"/>
    <col min="1533" max="1533" width="5" style="373" customWidth="1"/>
    <col min="1534" max="1534" width="17.7109375" style="373" customWidth="1"/>
    <col min="1535" max="1535" width="13.85546875" style="373" customWidth="1"/>
    <col min="1536" max="1536" width="13.140625" style="373" customWidth="1"/>
    <col min="1537" max="1537" width="12.28515625" style="373" customWidth="1"/>
    <col min="1538" max="1538" width="3" style="373" customWidth="1"/>
    <col min="1539" max="1539" width="20.28515625" style="373" customWidth="1"/>
    <col min="1540" max="1540" width="12.5703125" style="373" customWidth="1"/>
    <col min="1541" max="1541" width="11.7109375" style="373" customWidth="1"/>
    <col min="1542" max="1542" width="9.140625" style="373"/>
    <col min="1543" max="1543" width="2.85546875" style="373" customWidth="1"/>
    <col min="1544" max="1544" width="18.5703125" style="373" customWidth="1"/>
    <col min="1545" max="1545" width="14.42578125" style="373" customWidth="1"/>
    <col min="1546" max="1546" width="13.7109375" style="373" customWidth="1"/>
    <col min="1547" max="1547" width="10.140625" style="373" customWidth="1"/>
    <col min="1548" max="1548" width="4.42578125" style="373" customWidth="1"/>
    <col min="1549" max="1549" width="24" style="373" customWidth="1"/>
    <col min="1550" max="1550" width="13.140625" style="373" customWidth="1"/>
    <col min="1551" max="1551" width="13" style="373" customWidth="1"/>
    <col min="1552" max="1552" width="10.42578125" style="373" customWidth="1"/>
    <col min="1553" max="1788" width="9.140625" style="373"/>
    <col min="1789" max="1789" width="5" style="373" customWidth="1"/>
    <col min="1790" max="1790" width="17.7109375" style="373" customWidth="1"/>
    <col min="1791" max="1791" width="13.85546875" style="373" customWidth="1"/>
    <col min="1792" max="1792" width="13.140625" style="373" customWidth="1"/>
    <col min="1793" max="1793" width="12.28515625" style="373" customWidth="1"/>
    <col min="1794" max="1794" width="3" style="373" customWidth="1"/>
    <col min="1795" max="1795" width="20.28515625" style="373" customWidth="1"/>
    <col min="1796" max="1796" width="12.5703125" style="373" customWidth="1"/>
    <col min="1797" max="1797" width="11.7109375" style="373" customWidth="1"/>
    <col min="1798" max="1798" width="9.140625" style="373"/>
    <col min="1799" max="1799" width="2.85546875" style="373" customWidth="1"/>
    <col min="1800" max="1800" width="18.5703125" style="373" customWidth="1"/>
    <col min="1801" max="1801" width="14.42578125" style="373" customWidth="1"/>
    <col min="1802" max="1802" width="13.7109375" style="373" customWidth="1"/>
    <col min="1803" max="1803" width="10.140625" style="373" customWidth="1"/>
    <col min="1804" max="1804" width="4.42578125" style="373" customWidth="1"/>
    <col min="1805" max="1805" width="24" style="373" customWidth="1"/>
    <col min="1806" max="1806" width="13.140625" style="373" customWidth="1"/>
    <col min="1807" max="1807" width="13" style="373" customWidth="1"/>
    <col min="1808" max="1808" width="10.42578125" style="373" customWidth="1"/>
    <col min="1809" max="2044" width="9.140625" style="373"/>
    <col min="2045" max="2045" width="5" style="373" customWidth="1"/>
    <col min="2046" max="2046" width="17.7109375" style="373" customWidth="1"/>
    <col min="2047" max="2047" width="13.85546875" style="373" customWidth="1"/>
    <col min="2048" max="2048" width="13.140625" style="373" customWidth="1"/>
    <col min="2049" max="2049" width="12.28515625" style="373" customWidth="1"/>
    <col min="2050" max="2050" width="3" style="373" customWidth="1"/>
    <col min="2051" max="2051" width="20.28515625" style="373" customWidth="1"/>
    <col min="2052" max="2052" width="12.5703125" style="373" customWidth="1"/>
    <col min="2053" max="2053" width="11.7109375" style="373" customWidth="1"/>
    <col min="2054" max="2054" width="9.140625" style="373"/>
    <col min="2055" max="2055" width="2.85546875" style="373" customWidth="1"/>
    <col min="2056" max="2056" width="18.5703125" style="373" customWidth="1"/>
    <col min="2057" max="2057" width="14.42578125" style="373" customWidth="1"/>
    <col min="2058" max="2058" width="13.7109375" style="373" customWidth="1"/>
    <col min="2059" max="2059" width="10.140625" style="373" customWidth="1"/>
    <col min="2060" max="2060" width="4.42578125" style="373" customWidth="1"/>
    <col min="2061" max="2061" width="24" style="373" customWidth="1"/>
    <col min="2062" max="2062" width="13.140625" style="373" customWidth="1"/>
    <col min="2063" max="2063" width="13" style="373" customWidth="1"/>
    <col min="2064" max="2064" width="10.42578125" style="373" customWidth="1"/>
    <col min="2065" max="2300" width="9.140625" style="373"/>
    <col min="2301" max="2301" width="5" style="373" customWidth="1"/>
    <col min="2302" max="2302" width="17.7109375" style="373" customWidth="1"/>
    <col min="2303" max="2303" width="13.85546875" style="373" customWidth="1"/>
    <col min="2304" max="2304" width="13.140625" style="373" customWidth="1"/>
    <col min="2305" max="2305" width="12.28515625" style="373" customWidth="1"/>
    <col min="2306" max="2306" width="3" style="373" customWidth="1"/>
    <col min="2307" max="2307" width="20.28515625" style="373" customWidth="1"/>
    <col min="2308" max="2308" width="12.5703125" style="373" customWidth="1"/>
    <col min="2309" max="2309" width="11.7109375" style="373" customWidth="1"/>
    <col min="2310" max="2310" width="9.140625" style="373"/>
    <col min="2311" max="2311" width="2.85546875" style="373" customWidth="1"/>
    <col min="2312" max="2312" width="18.5703125" style="373" customWidth="1"/>
    <col min="2313" max="2313" width="14.42578125" style="373" customWidth="1"/>
    <col min="2314" max="2314" width="13.7109375" style="373" customWidth="1"/>
    <col min="2315" max="2315" width="10.140625" style="373" customWidth="1"/>
    <col min="2316" max="2316" width="4.42578125" style="373" customWidth="1"/>
    <col min="2317" max="2317" width="24" style="373" customWidth="1"/>
    <col min="2318" max="2318" width="13.140625" style="373" customWidth="1"/>
    <col min="2319" max="2319" width="13" style="373" customWidth="1"/>
    <col min="2320" max="2320" width="10.42578125" style="373" customWidth="1"/>
    <col min="2321" max="2556" width="9.140625" style="373"/>
    <col min="2557" max="2557" width="5" style="373" customWidth="1"/>
    <col min="2558" max="2558" width="17.7109375" style="373" customWidth="1"/>
    <col min="2559" max="2559" width="13.85546875" style="373" customWidth="1"/>
    <col min="2560" max="2560" width="13.140625" style="373" customWidth="1"/>
    <col min="2561" max="2561" width="12.28515625" style="373" customWidth="1"/>
    <col min="2562" max="2562" width="3" style="373" customWidth="1"/>
    <col min="2563" max="2563" width="20.28515625" style="373" customWidth="1"/>
    <col min="2564" max="2564" width="12.5703125" style="373" customWidth="1"/>
    <col min="2565" max="2565" width="11.7109375" style="373" customWidth="1"/>
    <col min="2566" max="2566" width="9.140625" style="373"/>
    <col min="2567" max="2567" width="2.85546875" style="373" customWidth="1"/>
    <col min="2568" max="2568" width="18.5703125" style="373" customWidth="1"/>
    <col min="2569" max="2569" width="14.42578125" style="373" customWidth="1"/>
    <col min="2570" max="2570" width="13.7109375" style="373" customWidth="1"/>
    <col min="2571" max="2571" width="10.140625" style="373" customWidth="1"/>
    <col min="2572" max="2572" width="4.42578125" style="373" customWidth="1"/>
    <col min="2573" max="2573" width="24" style="373" customWidth="1"/>
    <col min="2574" max="2574" width="13.140625" style="373" customWidth="1"/>
    <col min="2575" max="2575" width="13" style="373" customWidth="1"/>
    <col min="2576" max="2576" width="10.42578125" style="373" customWidth="1"/>
    <col min="2577" max="2812" width="9.140625" style="373"/>
    <col min="2813" max="2813" width="5" style="373" customWidth="1"/>
    <col min="2814" max="2814" width="17.7109375" style="373" customWidth="1"/>
    <col min="2815" max="2815" width="13.85546875" style="373" customWidth="1"/>
    <col min="2816" max="2816" width="13.140625" style="373" customWidth="1"/>
    <col min="2817" max="2817" width="12.28515625" style="373" customWidth="1"/>
    <col min="2818" max="2818" width="3" style="373" customWidth="1"/>
    <col min="2819" max="2819" width="20.28515625" style="373" customWidth="1"/>
    <col min="2820" max="2820" width="12.5703125" style="373" customWidth="1"/>
    <col min="2821" max="2821" width="11.7109375" style="373" customWidth="1"/>
    <col min="2822" max="2822" width="9.140625" style="373"/>
    <col min="2823" max="2823" width="2.85546875" style="373" customWidth="1"/>
    <col min="2824" max="2824" width="18.5703125" style="373" customWidth="1"/>
    <col min="2825" max="2825" width="14.42578125" style="373" customWidth="1"/>
    <col min="2826" max="2826" width="13.7109375" style="373" customWidth="1"/>
    <col min="2827" max="2827" width="10.140625" style="373" customWidth="1"/>
    <col min="2828" max="2828" width="4.42578125" style="373" customWidth="1"/>
    <col min="2829" max="2829" width="24" style="373" customWidth="1"/>
    <col min="2830" max="2830" width="13.140625" style="373" customWidth="1"/>
    <col min="2831" max="2831" width="13" style="373" customWidth="1"/>
    <col min="2832" max="2832" width="10.42578125" style="373" customWidth="1"/>
    <col min="2833" max="3068" width="9.140625" style="373"/>
    <col min="3069" max="3069" width="5" style="373" customWidth="1"/>
    <col min="3070" max="3070" width="17.7109375" style="373" customWidth="1"/>
    <col min="3071" max="3071" width="13.85546875" style="373" customWidth="1"/>
    <col min="3072" max="3072" width="13.140625" style="373" customWidth="1"/>
    <col min="3073" max="3073" width="12.28515625" style="373" customWidth="1"/>
    <col min="3074" max="3074" width="3" style="373" customWidth="1"/>
    <col min="3075" max="3075" width="20.28515625" style="373" customWidth="1"/>
    <col min="3076" max="3076" width="12.5703125" style="373" customWidth="1"/>
    <col min="3077" max="3077" width="11.7109375" style="373" customWidth="1"/>
    <col min="3078" max="3078" width="9.140625" style="373"/>
    <col min="3079" max="3079" width="2.85546875" style="373" customWidth="1"/>
    <col min="3080" max="3080" width="18.5703125" style="373" customWidth="1"/>
    <col min="3081" max="3081" width="14.42578125" style="373" customWidth="1"/>
    <col min="3082" max="3082" width="13.7109375" style="373" customWidth="1"/>
    <col min="3083" max="3083" width="10.140625" style="373" customWidth="1"/>
    <col min="3084" max="3084" width="4.42578125" style="373" customWidth="1"/>
    <col min="3085" max="3085" width="24" style="373" customWidth="1"/>
    <col min="3086" max="3086" width="13.140625" style="373" customWidth="1"/>
    <col min="3087" max="3087" width="13" style="373" customWidth="1"/>
    <col min="3088" max="3088" width="10.42578125" style="373" customWidth="1"/>
    <col min="3089" max="3324" width="9.140625" style="373"/>
    <col min="3325" max="3325" width="5" style="373" customWidth="1"/>
    <col min="3326" max="3326" width="17.7109375" style="373" customWidth="1"/>
    <col min="3327" max="3327" width="13.85546875" style="373" customWidth="1"/>
    <col min="3328" max="3328" width="13.140625" style="373" customWidth="1"/>
    <col min="3329" max="3329" width="12.28515625" style="373" customWidth="1"/>
    <col min="3330" max="3330" width="3" style="373" customWidth="1"/>
    <col min="3331" max="3331" width="20.28515625" style="373" customWidth="1"/>
    <col min="3332" max="3332" width="12.5703125" style="373" customWidth="1"/>
    <col min="3333" max="3333" width="11.7109375" style="373" customWidth="1"/>
    <col min="3334" max="3334" width="9.140625" style="373"/>
    <col min="3335" max="3335" width="2.85546875" style="373" customWidth="1"/>
    <col min="3336" max="3336" width="18.5703125" style="373" customWidth="1"/>
    <col min="3337" max="3337" width="14.42578125" style="373" customWidth="1"/>
    <col min="3338" max="3338" width="13.7109375" style="373" customWidth="1"/>
    <col min="3339" max="3339" width="10.140625" style="373" customWidth="1"/>
    <col min="3340" max="3340" width="4.42578125" style="373" customWidth="1"/>
    <col min="3341" max="3341" width="24" style="373" customWidth="1"/>
    <col min="3342" max="3342" width="13.140625" style="373" customWidth="1"/>
    <col min="3343" max="3343" width="13" style="373" customWidth="1"/>
    <col min="3344" max="3344" width="10.42578125" style="373" customWidth="1"/>
    <col min="3345" max="3580" width="9.140625" style="373"/>
    <col min="3581" max="3581" width="5" style="373" customWidth="1"/>
    <col min="3582" max="3582" width="17.7109375" style="373" customWidth="1"/>
    <col min="3583" max="3583" width="13.85546875" style="373" customWidth="1"/>
    <col min="3584" max="3584" width="13.140625" style="373" customWidth="1"/>
    <col min="3585" max="3585" width="12.28515625" style="373" customWidth="1"/>
    <col min="3586" max="3586" width="3" style="373" customWidth="1"/>
    <col min="3587" max="3587" width="20.28515625" style="373" customWidth="1"/>
    <col min="3588" max="3588" width="12.5703125" style="373" customWidth="1"/>
    <col min="3589" max="3589" width="11.7109375" style="373" customWidth="1"/>
    <col min="3590" max="3590" width="9.140625" style="373"/>
    <col min="3591" max="3591" width="2.85546875" style="373" customWidth="1"/>
    <col min="3592" max="3592" width="18.5703125" style="373" customWidth="1"/>
    <col min="3593" max="3593" width="14.42578125" style="373" customWidth="1"/>
    <col min="3594" max="3594" width="13.7109375" style="373" customWidth="1"/>
    <col min="3595" max="3595" width="10.140625" style="373" customWidth="1"/>
    <col min="3596" max="3596" width="4.42578125" style="373" customWidth="1"/>
    <col min="3597" max="3597" width="24" style="373" customWidth="1"/>
    <col min="3598" max="3598" width="13.140625" style="373" customWidth="1"/>
    <col min="3599" max="3599" width="13" style="373" customWidth="1"/>
    <col min="3600" max="3600" width="10.42578125" style="373" customWidth="1"/>
    <col min="3601" max="3836" width="9.140625" style="373"/>
    <col min="3837" max="3837" width="5" style="373" customWidth="1"/>
    <col min="3838" max="3838" width="17.7109375" style="373" customWidth="1"/>
    <col min="3839" max="3839" width="13.85546875" style="373" customWidth="1"/>
    <col min="3840" max="3840" width="13.140625" style="373" customWidth="1"/>
    <col min="3841" max="3841" width="12.28515625" style="373" customWidth="1"/>
    <col min="3842" max="3842" width="3" style="373" customWidth="1"/>
    <col min="3843" max="3843" width="20.28515625" style="373" customWidth="1"/>
    <col min="3844" max="3844" width="12.5703125" style="373" customWidth="1"/>
    <col min="3845" max="3845" width="11.7109375" style="373" customWidth="1"/>
    <col min="3846" max="3846" width="9.140625" style="373"/>
    <col min="3847" max="3847" width="2.85546875" style="373" customWidth="1"/>
    <col min="3848" max="3848" width="18.5703125" style="373" customWidth="1"/>
    <col min="3849" max="3849" width="14.42578125" style="373" customWidth="1"/>
    <col min="3850" max="3850" width="13.7109375" style="373" customWidth="1"/>
    <col min="3851" max="3851" width="10.140625" style="373" customWidth="1"/>
    <col min="3852" max="3852" width="4.42578125" style="373" customWidth="1"/>
    <col min="3853" max="3853" width="24" style="373" customWidth="1"/>
    <col min="3854" max="3854" width="13.140625" style="373" customWidth="1"/>
    <col min="3855" max="3855" width="13" style="373" customWidth="1"/>
    <col min="3856" max="3856" width="10.42578125" style="373" customWidth="1"/>
    <col min="3857" max="4092" width="9.140625" style="373"/>
    <col min="4093" max="4093" width="5" style="373" customWidth="1"/>
    <col min="4094" max="4094" width="17.7109375" style="373" customWidth="1"/>
    <col min="4095" max="4095" width="13.85546875" style="373" customWidth="1"/>
    <col min="4096" max="4096" width="13.140625" style="373" customWidth="1"/>
    <col min="4097" max="4097" width="12.28515625" style="373" customWidth="1"/>
    <col min="4098" max="4098" width="3" style="373" customWidth="1"/>
    <col min="4099" max="4099" width="20.28515625" style="373" customWidth="1"/>
    <col min="4100" max="4100" width="12.5703125" style="373" customWidth="1"/>
    <col min="4101" max="4101" width="11.7109375" style="373" customWidth="1"/>
    <col min="4102" max="4102" width="9.140625" style="373"/>
    <col min="4103" max="4103" width="2.85546875" style="373" customWidth="1"/>
    <col min="4104" max="4104" width="18.5703125" style="373" customWidth="1"/>
    <col min="4105" max="4105" width="14.42578125" style="373" customWidth="1"/>
    <col min="4106" max="4106" width="13.7109375" style="373" customWidth="1"/>
    <col min="4107" max="4107" width="10.140625" style="373" customWidth="1"/>
    <col min="4108" max="4108" width="4.42578125" style="373" customWidth="1"/>
    <col min="4109" max="4109" width="24" style="373" customWidth="1"/>
    <col min="4110" max="4110" width="13.140625" style="373" customWidth="1"/>
    <col min="4111" max="4111" width="13" style="373" customWidth="1"/>
    <col min="4112" max="4112" width="10.42578125" style="373" customWidth="1"/>
    <col min="4113" max="4348" width="9.140625" style="373"/>
    <col min="4349" max="4349" width="5" style="373" customWidth="1"/>
    <col min="4350" max="4350" width="17.7109375" style="373" customWidth="1"/>
    <col min="4351" max="4351" width="13.85546875" style="373" customWidth="1"/>
    <col min="4352" max="4352" width="13.140625" style="373" customWidth="1"/>
    <col min="4353" max="4353" width="12.28515625" style="373" customWidth="1"/>
    <col min="4354" max="4354" width="3" style="373" customWidth="1"/>
    <col min="4355" max="4355" width="20.28515625" style="373" customWidth="1"/>
    <col min="4356" max="4356" width="12.5703125" style="373" customWidth="1"/>
    <col min="4357" max="4357" width="11.7109375" style="373" customWidth="1"/>
    <col min="4358" max="4358" width="9.140625" style="373"/>
    <col min="4359" max="4359" width="2.85546875" style="373" customWidth="1"/>
    <col min="4360" max="4360" width="18.5703125" style="373" customWidth="1"/>
    <col min="4361" max="4361" width="14.42578125" style="373" customWidth="1"/>
    <col min="4362" max="4362" width="13.7109375" style="373" customWidth="1"/>
    <col min="4363" max="4363" width="10.140625" style="373" customWidth="1"/>
    <col min="4364" max="4364" width="4.42578125" style="373" customWidth="1"/>
    <col min="4365" max="4365" width="24" style="373" customWidth="1"/>
    <col min="4366" max="4366" width="13.140625" style="373" customWidth="1"/>
    <col min="4367" max="4367" width="13" style="373" customWidth="1"/>
    <col min="4368" max="4368" width="10.42578125" style="373" customWidth="1"/>
    <col min="4369" max="4604" width="9.140625" style="373"/>
    <col min="4605" max="4605" width="5" style="373" customWidth="1"/>
    <col min="4606" max="4606" width="17.7109375" style="373" customWidth="1"/>
    <col min="4607" max="4607" width="13.85546875" style="373" customWidth="1"/>
    <col min="4608" max="4608" width="13.140625" style="373" customWidth="1"/>
    <col min="4609" max="4609" width="12.28515625" style="373" customWidth="1"/>
    <col min="4610" max="4610" width="3" style="373" customWidth="1"/>
    <col min="4611" max="4611" width="20.28515625" style="373" customWidth="1"/>
    <col min="4612" max="4612" width="12.5703125" style="373" customWidth="1"/>
    <col min="4613" max="4613" width="11.7109375" style="373" customWidth="1"/>
    <col min="4614" max="4614" width="9.140625" style="373"/>
    <col min="4615" max="4615" width="2.85546875" style="373" customWidth="1"/>
    <col min="4616" max="4616" width="18.5703125" style="373" customWidth="1"/>
    <col min="4617" max="4617" width="14.42578125" style="373" customWidth="1"/>
    <col min="4618" max="4618" width="13.7109375" style="373" customWidth="1"/>
    <col min="4619" max="4619" width="10.140625" style="373" customWidth="1"/>
    <col min="4620" max="4620" width="4.42578125" style="373" customWidth="1"/>
    <col min="4621" max="4621" width="24" style="373" customWidth="1"/>
    <col min="4622" max="4622" width="13.140625" style="373" customWidth="1"/>
    <col min="4623" max="4623" width="13" style="373" customWidth="1"/>
    <col min="4624" max="4624" width="10.42578125" style="373" customWidth="1"/>
    <col min="4625" max="4860" width="9.140625" style="373"/>
    <col min="4861" max="4861" width="5" style="373" customWidth="1"/>
    <col min="4862" max="4862" width="17.7109375" style="373" customWidth="1"/>
    <col min="4863" max="4863" width="13.85546875" style="373" customWidth="1"/>
    <col min="4864" max="4864" width="13.140625" style="373" customWidth="1"/>
    <col min="4865" max="4865" width="12.28515625" style="373" customWidth="1"/>
    <col min="4866" max="4866" width="3" style="373" customWidth="1"/>
    <col min="4867" max="4867" width="20.28515625" style="373" customWidth="1"/>
    <col min="4868" max="4868" width="12.5703125" style="373" customWidth="1"/>
    <col min="4869" max="4869" width="11.7109375" style="373" customWidth="1"/>
    <col min="4870" max="4870" width="9.140625" style="373"/>
    <col min="4871" max="4871" width="2.85546875" style="373" customWidth="1"/>
    <col min="4872" max="4872" width="18.5703125" style="373" customWidth="1"/>
    <col min="4873" max="4873" width="14.42578125" style="373" customWidth="1"/>
    <col min="4874" max="4874" width="13.7109375" style="373" customWidth="1"/>
    <col min="4875" max="4875" width="10.140625" style="373" customWidth="1"/>
    <col min="4876" max="4876" width="4.42578125" style="373" customWidth="1"/>
    <col min="4877" max="4877" width="24" style="373" customWidth="1"/>
    <col min="4878" max="4878" width="13.140625" style="373" customWidth="1"/>
    <col min="4879" max="4879" width="13" style="373" customWidth="1"/>
    <col min="4880" max="4880" width="10.42578125" style="373" customWidth="1"/>
    <col min="4881" max="5116" width="9.140625" style="373"/>
    <col min="5117" max="5117" width="5" style="373" customWidth="1"/>
    <col min="5118" max="5118" width="17.7109375" style="373" customWidth="1"/>
    <col min="5119" max="5119" width="13.85546875" style="373" customWidth="1"/>
    <col min="5120" max="5120" width="13.140625" style="373" customWidth="1"/>
    <col min="5121" max="5121" width="12.28515625" style="373" customWidth="1"/>
    <col min="5122" max="5122" width="3" style="373" customWidth="1"/>
    <col min="5123" max="5123" width="20.28515625" style="373" customWidth="1"/>
    <col min="5124" max="5124" width="12.5703125" style="373" customWidth="1"/>
    <col min="5125" max="5125" width="11.7109375" style="373" customWidth="1"/>
    <col min="5126" max="5126" width="9.140625" style="373"/>
    <col min="5127" max="5127" width="2.85546875" style="373" customWidth="1"/>
    <col min="5128" max="5128" width="18.5703125" style="373" customWidth="1"/>
    <col min="5129" max="5129" width="14.42578125" style="373" customWidth="1"/>
    <col min="5130" max="5130" width="13.7109375" style="373" customWidth="1"/>
    <col min="5131" max="5131" width="10.140625" style="373" customWidth="1"/>
    <col min="5132" max="5132" width="4.42578125" style="373" customWidth="1"/>
    <col min="5133" max="5133" width="24" style="373" customWidth="1"/>
    <col min="5134" max="5134" width="13.140625" style="373" customWidth="1"/>
    <col min="5135" max="5135" width="13" style="373" customWidth="1"/>
    <col min="5136" max="5136" width="10.42578125" style="373" customWidth="1"/>
    <col min="5137" max="5372" width="9.140625" style="373"/>
    <col min="5373" max="5373" width="5" style="373" customWidth="1"/>
    <col min="5374" max="5374" width="17.7109375" style="373" customWidth="1"/>
    <col min="5375" max="5375" width="13.85546875" style="373" customWidth="1"/>
    <col min="5376" max="5376" width="13.140625" style="373" customWidth="1"/>
    <col min="5377" max="5377" width="12.28515625" style="373" customWidth="1"/>
    <col min="5378" max="5378" width="3" style="373" customWidth="1"/>
    <col min="5379" max="5379" width="20.28515625" style="373" customWidth="1"/>
    <col min="5380" max="5380" width="12.5703125" style="373" customWidth="1"/>
    <col min="5381" max="5381" width="11.7109375" style="373" customWidth="1"/>
    <col min="5382" max="5382" width="9.140625" style="373"/>
    <col min="5383" max="5383" width="2.85546875" style="373" customWidth="1"/>
    <col min="5384" max="5384" width="18.5703125" style="373" customWidth="1"/>
    <col min="5385" max="5385" width="14.42578125" style="373" customWidth="1"/>
    <col min="5386" max="5386" width="13.7109375" style="373" customWidth="1"/>
    <col min="5387" max="5387" width="10.140625" style="373" customWidth="1"/>
    <col min="5388" max="5388" width="4.42578125" style="373" customWidth="1"/>
    <col min="5389" max="5389" width="24" style="373" customWidth="1"/>
    <col min="5390" max="5390" width="13.140625" style="373" customWidth="1"/>
    <col min="5391" max="5391" width="13" style="373" customWidth="1"/>
    <col min="5392" max="5392" width="10.42578125" style="373" customWidth="1"/>
    <col min="5393" max="5628" width="9.140625" style="373"/>
    <col min="5629" max="5629" width="5" style="373" customWidth="1"/>
    <col min="5630" max="5630" width="17.7109375" style="373" customWidth="1"/>
    <col min="5631" max="5631" width="13.85546875" style="373" customWidth="1"/>
    <col min="5632" max="5632" width="13.140625" style="373" customWidth="1"/>
    <col min="5633" max="5633" width="12.28515625" style="373" customWidth="1"/>
    <col min="5634" max="5634" width="3" style="373" customWidth="1"/>
    <col min="5635" max="5635" width="20.28515625" style="373" customWidth="1"/>
    <col min="5636" max="5636" width="12.5703125" style="373" customWidth="1"/>
    <col min="5637" max="5637" width="11.7109375" style="373" customWidth="1"/>
    <col min="5638" max="5638" width="9.140625" style="373"/>
    <col min="5639" max="5639" width="2.85546875" style="373" customWidth="1"/>
    <col min="5640" max="5640" width="18.5703125" style="373" customWidth="1"/>
    <col min="5641" max="5641" width="14.42578125" style="373" customWidth="1"/>
    <col min="5642" max="5642" width="13.7109375" style="373" customWidth="1"/>
    <col min="5643" max="5643" width="10.140625" style="373" customWidth="1"/>
    <col min="5644" max="5644" width="4.42578125" style="373" customWidth="1"/>
    <col min="5645" max="5645" width="24" style="373" customWidth="1"/>
    <col min="5646" max="5646" width="13.140625" style="373" customWidth="1"/>
    <col min="5647" max="5647" width="13" style="373" customWidth="1"/>
    <col min="5648" max="5648" width="10.42578125" style="373" customWidth="1"/>
    <col min="5649" max="5884" width="9.140625" style="373"/>
    <col min="5885" max="5885" width="5" style="373" customWidth="1"/>
    <col min="5886" max="5886" width="17.7109375" style="373" customWidth="1"/>
    <col min="5887" max="5887" width="13.85546875" style="373" customWidth="1"/>
    <col min="5888" max="5888" width="13.140625" style="373" customWidth="1"/>
    <col min="5889" max="5889" width="12.28515625" style="373" customWidth="1"/>
    <col min="5890" max="5890" width="3" style="373" customWidth="1"/>
    <col min="5891" max="5891" width="20.28515625" style="373" customWidth="1"/>
    <col min="5892" max="5892" width="12.5703125" style="373" customWidth="1"/>
    <col min="5893" max="5893" width="11.7109375" style="373" customWidth="1"/>
    <col min="5894" max="5894" width="9.140625" style="373"/>
    <col min="5895" max="5895" width="2.85546875" style="373" customWidth="1"/>
    <col min="5896" max="5896" width="18.5703125" style="373" customWidth="1"/>
    <col min="5897" max="5897" width="14.42578125" style="373" customWidth="1"/>
    <col min="5898" max="5898" width="13.7109375" style="373" customWidth="1"/>
    <col min="5899" max="5899" width="10.140625" style="373" customWidth="1"/>
    <col min="5900" max="5900" width="4.42578125" style="373" customWidth="1"/>
    <col min="5901" max="5901" width="24" style="373" customWidth="1"/>
    <col min="5902" max="5902" width="13.140625" style="373" customWidth="1"/>
    <col min="5903" max="5903" width="13" style="373" customWidth="1"/>
    <col min="5904" max="5904" width="10.42578125" style="373" customWidth="1"/>
    <col min="5905" max="6140" width="9.140625" style="373"/>
    <col min="6141" max="6141" width="5" style="373" customWidth="1"/>
    <col min="6142" max="6142" width="17.7109375" style="373" customWidth="1"/>
    <col min="6143" max="6143" width="13.85546875" style="373" customWidth="1"/>
    <col min="6144" max="6144" width="13.140625" style="373" customWidth="1"/>
    <col min="6145" max="6145" width="12.28515625" style="373" customWidth="1"/>
    <col min="6146" max="6146" width="3" style="373" customWidth="1"/>
    <col min="6147" max="6147" width="20.28515625" style="373" customWidth="1"/>
    <col min="6148" max="6148" width="12.5703125" style="373" customWidth="1"/>
    <col min="6149" max="6149" width="11.7109375" style="373" customWidth="1"/>
    <col min="6150" max="6150" width="9.140625" style="373"/>
    <col min="6151" max="6151" width="2.85546875" style="373" customWidth="1"/>
    <col min="6152" max="6152" width="18.5703125" style="373" customWidth="1"/>
    <col min="6153" max="6153" width="14.42578125" style="373" customWidth="1"/>
    <col min="6154" max="6154" width="13.7109375" style="373" customWidth="1"/>
    <col min="6155" max="6155" width="10.140625" style="373" customWidth="1"/>
    <col min="6156" max="6156" width="4.42578125" style="373" customWidth="1"/>
    <col min="6157" max="6157" width="24" style="373" customWidth="1"/>
    <col min="6158" max="6158" width="13.140625" style="373" customWidth="1"/>
    <col min="6159" max="6159" width="13" style="373" customWidth="1"/>
    <col min="6160" max="6160" width="10.42578125" style="373" customWidth="1"/>
    <col min="6161" max="6396" width="9.140625" style="373"/>
    <col min="6397" max="6397" width="5" style="373" customWidth="1"/>
    <col min="6398" max="6398" width="17.7109375" style="373" customWidth="1"/>
    <col min="6399" max="6399" width="13.85546875" style="373" customWidth="1"/>
    <col min="6400" max="6400" width="13.140625" style="373" customWidth="1"/>
    <col min="6401" max="6401" width="12.28515625" style="373" customWidth="1"/>
    <col min="6402" max="6402" width="3" style="373" customWidth="1"/>
    <col min="6403" max="6403" width="20.28515625" style="373" customWidth="1"/>
    <col min="6404" max="6404" width="12.5703125" style="373" customWidth="1"/>
    <col min="6405" max="6405" width="11.7109375" style="373" customWidth="1"/>
    <col min="6406" max="6406" width="9.140625" style="373"/>
    <col min="6407" max="6407" width="2.85546875" style="373" customWidth="1"/>
    <col min="6408" max="6408" width="18.5703125" style="373" customWidth="1"/>
    <col min="6409" max="6409" width="14.42578125" style="373" customWidth="1"/>
    <col min="6410" max="6410" width="13.7109375" style="373" customWidth="1"/>
    <col min="6411" max="6411" width="10.140625" style="373" customWidth="1"/>
    <col min="6412" max="6412" width="4.42578125" style="373" customWidth="1"/>
    <col min="6413" max="6413" width="24" style="373" customWidth="1"/>
    <col min="6414" max="6414" width="13.140625" style="373" customWidth="1"/>
    <col min="6415" max="6415" width="13" style="373" customWidth="1"/>
    <col min="6416" max="6416" width="10.42578125" style="373" customWidth="1"/>
    <col min="6417" max="6652" width="9.140625" style="373"/>
    <col min="6653" max="6653" width="5" style="373" customWidth="1"/>
    <col min="6654" max="6654" width="17.7109375" style="373" customWidth="1"/>
    <col min="6655" max="6655" width="13.85546875" style="373" customWidth="1"/>
    <col min="6656" max="6656" width="13.140625" style="373" customWidth="1"/>
    <col min="6657" max="6657" width="12.28515625" style="373" customWidth="1"/>
    <col min="6658" max="6658" width="3" style="373" customWidth="1"/>
    <col min="6659" max="6659" width="20.28515625" style="373" customWidth="1"/>
    <col min="6660" max="6660" width="12.5703125" style="373" customWidth="1"/>
    <col min="6661" max="6661" width="11.7109375" style="373" customWidth="1"/>
    <col min="6662" max="6662" width="9.140625" style="373"/>
    <col min="6663" max="6663" width="2.85546875" style="373" customWidth="1"/>
    <col min="6664" max="6664" width="18.5703125" style="373" customWidth="1"/>
    <col min="6665" max="6665" width="14.42578125" style="373" customWidth="1"/>
    <col min="6666" max="6666" width="13.7109375" style="373" customWidth="1"/>
    <col min="6667" max="6667" width="10.140625" style="373" customWidth="1"/>
    <col min="6668" max="6668" width="4.42578125" style="373" customWidth="1"/>
    <col min="6669" max="6669" width="24" style="373" customWidth="1"/>
    <col min="6670" max="6670" width="13.140625" style="373" customWidth="1"/>
    <col min="6671" max="6671" width="13" style="373" customWidth="1"/>
    <col min="6672" max="6672" width="10.42578125" style="373" customWidth="1"/>
    <col min="6673" max="6908" width="9.140625" style="373"/>
    <col min="6909" max="6909" width="5" style="373" customWidth="1"/>
    <col min="6910" max="6910" width="17.7109375" style="373" customWidth="1"/>
    <col min="6911" max="6911" width="13.85546875" style="373" customWidth="1"/>
    <col min="6912" max="6912" width="13.140625" style="373" customWidth="1"/>
    <col min="6913" max="6913" width="12.28515625" style="373" customWidth="1"/>
    <col min="6914" max="6914" width="3" style="373" customWidth="1"/>
    <col min="6915" max="6915" width="20.28515625" style="373" customWidth="1"/>
    <col min="6916" max="6916" width="12.5703125" style="373" customWidth="1"/>
    <col min="6917" max="6917" width="11.7109375" style="373" customWidth="1"/>
    <col min="6918" max="6918" width="9.140625" style="373"/>
    <col min="6919" max="6919" width="2.85546875" style="373" customWidth="1"/>
    <col min="6920" max="6920" width="18.5703125" style="373" customWidth="1"/>
    <col min="6921" max="6921" width="14.42578125" style="373" customWidth="1"/>
    <col min="6922" max="6922" width="13.7109375" style="373" customWidth="1"/>
    <col min="6923" max="6923" width="10.140625" style="373" customWidth="1"/>
    <col min="6924" max="6924" width="4.42578125" style="373" customWidth="1"/>
    <col min="6925" max="6925" width="24" style="373" customWidth="1"/>
    <col min="6926" max="6926" width="13.140625" style="373" customWidth="1"/>
    <col min="6927" max="6927" width="13" style="373" customWidth="1"/>
    <col min="6928" max="6928" width="10.42578125" style="373" customWidth="1"/>
    <col min="6929" max="7164" width="9.140625" style="373"/>
    <col min="7165" max="7165" width="5" style="373" customWidth="1"/>
    <col min="7166" max="7166" width="17.7109375" style="373" customWidth="1"/>
    <col min="7167" max="7167" width="13.85546875" style="373" customWidth="1"/>
    <col min="7168" max="7168" width="13.140625" style="373" customWidth="1"/>
    <col min="7169" max="7169" width="12.28515625" style="373" customWidth="1"/>
    <col min="7170" max="7170" width="3" style="373" customWidth="1"/>
    <col min="7171" max="7171" width="20.28515625" style="373" customWidth="1"/>
    <col min="7172" max="7172" width="12.5703125" style="373" customWidth="1"/>
    <col min="7173" max="7173" width="11.7109375" style="373" customWidth="1"/>
    <col min="7174" max="7174" width="9.140625" style="373"/>
    <col min="7175" max="7175" width="2.85546875" style="373" customWidth="1"/>
    <col min="7176" max="7176" width="18.5703125" style="373" customWidth="1"/>
    <col min="7177" max="7177" width="14.42578125" style="373" customWidth="1"/>
    <col min="7178" max="7178" width="13.7109375" style="373" customWidth="1"/>
    <col min="7179" max="7179" width="10.140625" style="373" customWidth="1"/>
    <col min="7180" max="7180" width="4.42578125" style="373" customWidth="1"/>
    <col min="7181" max="7181" width="24" style="373" customWidth="1"/>
    <col min="7182" max="7182" width="13.140625" style="373" customWidth="1"/>
    <col min="7183" max="7183" width="13" style="373" customWidth="1"/>
    <col min="7184" max="7184" width="10.42578125" style="373" customWidth="1"/>
    <col min="7185" max="7420" width="9.140625" style="373"/>
    <col min="7421" max="7421" width="5" style="373" customWidth="1"/>
    <col min="7422" max="7422" width="17.7109375" style="373" customWidth="1"/>
    <col min="7423" max="7423" width="13.85546875" style="373" customWidth="1"/>
    <col min="7424" max="7424" width="13.140625" style="373" customWidth="1"/>
    <col min="7425" max="7425" width="12.28515625" style="373" customWidth="1"/>
    <col min="7426" max="7426" width="3" style="373" customWidth="1"/>
    <col min="7427" max="7427" width="20.28515625" style="373" customWidth="1"/>
    <col min="7428" max="7428" width="12.5703125" style="373" customWidth="1"/>
    <col min="7429" max="7429" width="11.7109375" style="373" customWidth="1"/>
    <col min="7430" max="7430" width="9.140625" style="373"/>
    <col min="7431" max="7431" width="2.85546875" style="373" customWidth="1"/>
    <col min="7432" max="7432" width="18.5703125" style="373" customWidth="1"/>
    <col min="7433" max="7433" width="14.42578125" style="373" customWidth="1"/>
    <col min="7434" max="7434" width="13.7109375" style="373" customWidth="1"/>
    <col min="7435" max="7435" width="10.140625" style="373" customWidth="1"/>
    <col min="7436" max="7436" width="4.42578125" style="373" customWidth="1"/>
    <col min="7437" max="7437" width="24" style="373" customWidth="1"/>
    <col min="7438" max="7438" width="13.140625" style="373" customWidth="1"/>
    <col min="7439" max="7439" width="13" style="373" customWidth="1"/>
    <col min="7440" max="7440" width="10.42578125" style="373" customWidth="1"/>
    <col min="7441" max="7676" width="9.140625" style="373"/>
    <col min="7677" max="7677" width="5" style="373" customWidth="1"/>
    <col min="7678" max="7678" width="17.7109375" style="373" customWidth="1"/>
    <col min="7679" max="7679" width="13.85546875" style="373" customWidth="1"/>
    <col min="7680" max="7680" width="13.140625" style="373" customWidth="1"/>
    <col min="7681" max="7681" width="12.28515625" style="373" customWidth="1"/>
    <col min="7682" max="7682" width="3" style="373" customWidth="1"/>
    <col min="7683" max="7683" width="20.28515625" style="373" customWidth="1"/>
    <col min="7684" max="7684" width="12.5703125" style="373" customWidth="1"/>
    <col min="7685" max="7685" width="11.7109375" style="373" customWidth="1"/>
    <col min="7686" max="7686" width="9.140625" style="373"/>
    <col min="7687" max="7687" width="2.85546875" style="373" customWidth="1"/>
    <col min="7688" max="7688" width="18.5703125" style="373" customWidth="1"/>
    <col min="7689" max="7689" width="14.42578125" style="373" customWidth="1"/>
    <col min="7690" max="7690" width="13.7109375" style="373" customWidth="1"/>
    <col min="7691" max="7691" width="10.140625" style="373" customWidth="1"/>
    <col min="7692" max="7692" width="4.42578125" style="373" customWidth="1"/>
    <col min="7693" max="7693" width="24" style="373" customWidth="1"/>
    <col min="7694" max="7694" width="13.140625" style="373" customWidth="1"/>
    <col min="7695" max="7695" width="13" style="373" customWidth="1"/>
    <col min="7696" max="7696" width="10.42578125" style="373" customWidth="1"/>
    <col min="7697" max="7932" width="9.140625" style="373"/>
    <col min="7933" max="7933" width="5" style="373" customWidth="1"/>
    <col min="7934" max="7934" width="17.7109375" style="373" customWidth="1"/>
    <col min="7935" max="7935" width="13.85546875" style="373" customWidth="1"/>
    <col min="7936" max="7936" width="13.140625" style="373" customWidth="1"/>
    <col min="7937" max="7937" width="12.28515625" style="373" customWidth="1"/>
    <col min="7938" max="7938" width="3" style="373" customWidth="1"/>
    <col min="7939" max="7939" width="20.28515625" style="373" customWidth="1"/>
    <col min="7940" max="7940" width="12.5703125" style="373" customWidth="1"/>
    <col min="7941" max="7941" width="11.7109375" style="373" customWidth="1"/>
    <col min="7942" max="7942" width="9.140625" style="373"/>
    <col min="7943" max="7943" width="2.85546875" style="373" customWidth="1"/>
    <col min="7944" max="7944" width="18.5703125" style="373" customWidth="1"/>
    <col min="7945" max="7945" width="14.42578125" style="373" customWidth="1"/>
    <col min="7946" max="7946" width="13.7109375" style="373" customWidth="1"/>
    <col min="7947" max="7947" width="10.140625" style="373" customWidth="1"/>
    <col min="7948" max="7948" width="4.42578125" style="373" customWidth="1"/>
    <col min="7949" max="7949" width="24" style="373" customWidth="1"/>
    <col min="7950" max="7950" width="13.140625" style="373" customWidth="1"/>
    <col min="7951" max="7951" width="13" style="373" customWidth="1"/>
    <col min="7952" max="7952" width="10.42578125" style="373" customWidth="1"/>
    <col min="7953" max="8188" width="9.140625" style="373"/>
    <col min="8189" max="8189" width="5" style="373" customWidth="1"/>
    <col min="8190" max="8190" width="17.7109375" style="373" customWidth="1"/>
    <col min="8191" max="8191" width="13.85546875" style="373" customWidth="1"/>
    <col min="8192" max="8192" width="13.140625" style="373" customWidth="1"/>
    <col min="8193" max="8193" width="12.28515625" style="373" customWidth="1"/>
    <col min="8194" max="8194" width="3" style="373" customWidth="1"/>
    <col min="8195" max="8195" width="20.28515625" style="373" customWidth="1"/>
    <col min="8196" max="8196" width="12.5703125" style="373" customWidth="1"/>
    <col min="8197" max="8197" width="11.7109375" style="373" customWidth="1"/>
    <col min="8198" max="8198" width="9.140625" style="373"/>
    <col min="8199" max="8199" width="2.85546875" style="373" customWidth="1"/>
    <col min="8200" max="8200" width="18.5703125" style="373" customWidth="1"/>
    <col min="8201" max="8201" width="14.42578125" style="373" customWidth="1"/>
    <col min="8202" max="8202" width="13.7109375" style="373" customWidth="1"/>
    <col min="8203" max="8203" width="10.140625" style="373" customWidth="1"/>
    <col min="8204" max="8204" width="4.42578125" style="373" customWidth="1"/>
    <col min="8205" max="8205" width="24" style="373" customWidth="1"/>
    <col min="8206" max="8206" width="13.140625" style="373" customWidth="1"/>
    <col min="8207" max="8207" width="13" style="373" customWidth="1"/>
    <col min="8208" max="8208" width="10.42578125" style="373" customWidth="1"/>
    <col min="8209" max="8444" width="9.140625" style="373"/>
    <col min="8445" max="8445" width="5" style="373" customWidth="1"/>
    <col min="8446" max="8446" width="17.7109375" style="373" customWidth="1"/>
    <col min="8447" max="8447" width="13.85546875" style="373" customWidth="1"/>
    <col min="8448" max="8448" width="13.140625" style="373" customWidth="1"/>
    <col min="8449" max="8449" width="12.28515625" style="373" customWidth="1"/>
    <col min="8450" max="8450" width="3" style="373" customWidth="1"/>
    <col min="8451" max="8451" width="20.28515625" style="373" customWidth="1"/>
    <col min="8452" max="8452" width="12.5703125" style="373" customWidth="1"/>
    <col min="8453" max="8453" width="11.7109375" style="373" customWidth="1"/>
    <col min="8454" max="8454" width="9.140625" style="373"/>
    <col min="8455" max="8455" width="2.85546875" style="373" customWidth="1"/>
    <col min="8456" max="8456" width="18.5703125" style="373" customWidth="1"/>
    <col min="8457" max="8457" width="14.42578125" style="373" customWidth="1"/>
    <col min="8458" max="8458" width="13.7109375" style="373" customWidth="1"/>
    <col min="8459" max="8459" width="10.140625" style="373" customWidth="1"/>
    <col min="8460" max="8460" width="4.42578125" style="373" customWidth="1"/>
    <col min="8461" max="8461" width="24" style="373" customWidth="1"/>
    <col min="8462" max="8462" width="13.140625" style="373" customWidth="1"/>
    <col min="8463" max="8463" width="13" style="373" customWidth="1"/>
    <col min="8464" max="8464" width="10.42578125" style="373" customWidth="1"/>
    <col min="8465" max="8700" width="9.140625" style="373"/>
    <col min="8701" max="8701" width="5" style="373" customWidth="1"/>
    <col min="8702" max="8702" width="17.7109375" style="373" customWidth="1"/>
    <col min="8703" max="8703" width="13.85546875" style="373" customWidth="1"/>
    <col min="8704" max="8704" width="13.140625" style="373" customWidth="1"/>
    <col min="8705" max="8705" width="12.28515625" style="373" customWidth="1"/>
    <col min="8706" max="8706" width="3" style="373" customWidth="1"/>
    <col min="8707" max="8707" width="20.28515625" style="373" customWidth="1"/>
    <col min="8708" max="8708" width="12.5703125" style="373" customWidth="1"/>
    <col min="8709" max="8709" width="11.7109375" style="373" customWidth="1"/>
    <col min="8710" max="8710" width="9.140625" style="373"/>
    <col min="8711" max="8711" width="2.85546875" style="373" customWidth="1"/>
    <col min="8712" max="8712" width="18.5703125" style="373" customWidth="1"/>
    <col min="8713" max="8713" width="14.42578125" style="373" customWidth="1"/>
    <col min="8714" max="8714" width="13.7109375" style="373" customWidth="1"/>
    <col min="8715" max="8715" width="10.140625" style="373" customWidth="1"/>
    <col min="8716" max="8716" width="4.42578125" style="373" customWidth="1"/>
    <col min="8717" max="8717" width="24" style="373" customWidth="1"/>
    <col min="8718" max="8718" width="13.140625" style="373" customWidth="1"/>
    <col min="8719" max="8719" width="13" style="373" customWidth="1"/>
    <col min="8720" max="8720" width="10.42578125" style="373" customWidth="1"/>
    <col min="8721" max="8956" width="9.140625" style="373"/>
    <col min="8957" max="8957" width="5" style="373" customWidth="1"/>
    <col min="8958" max="8958" width="17.7109375" style="373" customWidth="1"/>
    <col min="8959" max="8959" width="13.85546875" style="373" customWidth="1"/>
    <col min="8960" max="8960" width="13.140625" style="373" customWidth="1"/>
    <col min="8961" max="8961" width="12.28515625" style="373" customWidth="1"/>
    <col min="8962" max="8962" width="3" style="373" customWidth="1"/>
    <col min="8963" max="8963" width="20.28515625" style="373" customWidth="1"/>
    <col min="8964" max="8964" width="12.5703125" style="373" customWidth="1"/>
    <col min="8965" max="8965" width="11.7109375" style="373" customWidth="1"/>
    <col min="8966" max="8966" width="9.140625" style="373"/>
    <col min="8967" max="8967" width="2.85546875" style="373" customWidth="1"/>
    <col min="8968" max="8968" width="18.5703125" style="373" customWidth="1"/>
    <col min="8969" max="8969" width="14.42578125" style="373" customWidth="1"/>
    <col min="8970" max="8970" width="13.7109375" style="373" customWidth="1"/>
    <col min="8971" max="8971" width="10.140625" style="373" customWidth="1"/>
    <col min="8972" max="8972" width="4.42578125" style="373" customWidth="1"/>
    <col min="8973" max="8973" width="24" style="373" customWidth="1"/>
    <col min="8974" max="8974" width="13.140625" style="373" customWidth="1"/>
    <col min="8975" max="8975" width="13" style="373" customWidth="1"/>
    <col min="8976" max="8976" width="10.42578125" style="373" customWidth="1"/>
    <col min="8977" max="9212" width="9.140625" style="373"/>
    <col min="9213" max="9213" width="5" style="373" customWidth="1"/>
    <col min="9214" max="9214" width="17.7109375" style="373" customWidth="1"/>
    <col min="9215" max="9215" width="13.85546875" style="373" customWidth="1"/>
    <col min="9216" max="9216" width="13.140625" style="373" customWidth="1"/>
    <col min="9217" max="9217" width="12.28515625" style="373" customWidth="1"/>
    <col min="9218" max="9218" width="3" style="373" customWidth="1"/>
    <col min="9219" max="9219" width="20.28515625" style="373" customWidth="1"/>
    <col min="9220" max="9220" width="12.5703125" style="373" customWidth="1"/>
    <col min="9221" max="9221" width="11.7109375" style="373" customWidth="1"/>
    <col min="9222" max="9222" width="9.140625" style="373"/>
    <col min="9223" max="9223" width="2.85546875" style="373" customWidth="1"/>
    <col min="9224" max="9224" width="18.5703125" style="373" customWidth="1"/>
    <col min="9225" max="9225" width="14.42578125" style="373" customWidth="1"/>
    <col min="9226" max="9226" width="13.7109375" style="373" customWidth="1"/>
    <col min="9227" max="9227" width="10.140625" style="373" customWidth="1"/>
    <col min="9228" max="9228" width="4.42578125" style="373" customWidth="1"/>
    <col min="9229" max="9229" width="24" style="373" customWidth="1"/>
    <col min="9230" max="9230" width="13.140625" style="373" customWidth="1"/>
    <col min="9231" max="9231" width="13" style="373" customWidth="1"/>
    <col min="9232" max="9232" width="10.42578125" style="373" customWidth="1"/>
    <col min="9233" max="9468" width="9.140625" style="373"/>
    <col min="9469" max="9469" width="5" style="373" customWidth="1"/>
    <col min="9470" max="9470" width="17.7109375" style="373" customWidth="1"/>
    <col min="9471" max="9471" width="13.85546875" style="373" customWidth="1"/>
    <col min="9472" max="9472" width="13.140625" style="373" customWidth="1"/>
    <col min="9473" max="9473" width="12.28515625" style="373" customWidth="1"/>
    <col min="9474" max="9474" width="3" style="373" customWidth="1"/>
    <col min="9475" max="9475" width="20.28515625" style="373" customWidth="1"/>
    <col min="9476" max="9476" width="12.5703125" style="373" customWidth="1"/>
    <col min="9477" max="9477" width="11.7109375" style="373" customWidth="1"/>
    <col min="9478" max="9478" width="9.140625" style="373"/>
    <col min="9479" max="9479" width="2.85546875" style="373" customWidth="1"/>
    <col min="9480" max="9480" width="18.5703125" style="373" customWidth="1"/>
    <col min="9481" max="9481" width="14.42578125" style="373" customWidth="1"/>
    <col min="9482" max="9482" width="13.7109375" style="373" customWidth="1"/>
    <col min="9483" max="9483" width="10.140625" style="373" customWidth="1"/>
    <col min="9484" max="9484" width="4.42578125" style="373" customWidth="1"/>
    <col min="9485" max="9485" width="24" style="373" customWidth="1"/>
    <col min="9486" max="9486" width="13.140625" style="373" customWidth="1"/>
    <col min="9487" max="9487" width="13" style="373" customWidth="1"/>
    <col min="9488" max="9488" width="10.42578125" style="373" customWidth="1"/>
    <col min="9489" max="9724" width="9.140625" style="373"/>
    <col min="9725" max="9725" width="5" style="373" customWidth="1"/>
    <col min="9726" max="9726" width="17.7109375" style="373" customWidth="1"/>
    <col min="9727" max="9727" width="13.85546875" style="373" customWidth="1"/>
    <col min="9728" max="9728" width="13.140625" style="373" customWidth="1"/>
    <col min="9729" max="9729" width="12.28515625" style="373" customWidth="1"/>
    <col min="9730" max="9730" width="3" style="373" customWidth="1"/>
    <col min="9731" max="9731" width="20.28515625" style="373" customWidth="1"/>
    <col min="9732" max="9732" width="12.5703125" style="373" customWidth="1"/>
    <col min="9733" max="9733" width="11.7109375" style="373" customWidth="1"/>
    <col min="9734" max="9734" width="9.140625" style="373"/>
    <col min="9735" max="9735" width="2.85546875" style="373" customWidth="1"/>
    <col min="9736" max="9736" width="18.5703125" style="373" customWidth="1"/>
    <col min="9737" max="9737" width="14.42578125" style="373" customWidth="1"/>
    <col min="9738" max="9738" width="13.7109375" style="373" customWidth="1"/>
    <col min="9739" max="9739" width="10.140625" style="373" customWidth="1"/>
    <col min="9740" max="9740" width="4.42578125" style="373" customWidth="1"/>
    <col min="9741" max="9741" width="24" style="373" customWidth="1"/>
    <col min="9742" max="9742" width="13.140625" style="373" customWidth="1"/>
    <col min="9743" max="9743" width="13" style="373" customWidth="1"/>
    <col min="9744" max="9744" width="10.42578125" style="373" customWidth="1"/>
    <col min="9745" max="9980" width="9.140625" style="373"/>
    <col min="9981" max="9981" width="5" style="373" customWidth="1"/>
    <col min="9982" max="9982" width="17.7109375" style="373" customWidth="1"/>
    <col min="9983" max="9983" width="13.85546875" style="373" customWidth="1"/>
    <col min="9984" max="9984" width="13.140625" style="373" customWidth="1"/>
    <col min="9985" max="9985" width="12.28515625" style="373" customWidth="1"/>
    <col min="9986" max="9986" width="3" style="373" customWidth="1"/>
    <col min="9987" max="9987" width="20.28515625" style="373" customWidth="1"/>
    <col min="9988" max="9988" width="12.5703125" style="373" customWidth="1"/>
    <col min="9989" max="9989" width="11.7109375" style="373" customWidth="1"/>
    <col min="9990" max="9990" width="9.140625" style="373"/>
    <col min="9991" max="9991" width="2.85546875" style="373" customWidth="1"/>
    <col min="9992" max="9992" width="18.5703125" style="373" customWidth="1"/>
    <col min="9993" max="9993" width="14.42578125" style="373" customWidth="1"/>
    <col min="9994" max="9994" width="13.7109375" style="373" customWidth="1"/>
    <col min="9995" max="9995" width="10.140625" style="373" customWidth="1"/>
    <col min="9996" max="9996" width="4.42578125" style="373" customWidth="1"/>
    <col min="9997" max="9997" width="24" style="373" customWidth="1"/>
    <col min="9998" max="9998" width="13.140625" style="373" customWidth="1"/>
    <col min="9999" max="9999" width="13" style="373" customWidth="1"/>
    <col min="10000" max="10000" width="10.42578125" style="373" customWidth="1"/>
    <col min="10001" max="10236" width="9.140625" style="373"/>
    <col min="10237" max="10237" width="5" style="373" customWidth="1"/>
    <col min="10238" max="10238" width="17.7109375" style="373" customWidth="1"/>
    <col min="10239" max="10239" width="13.85546875" style="373" customWidth="1"/>
    <col min="10240" max="10240" width="13.140625" style="373" customWidth="1"/>
    <col min="10241" max="10241" width="12.28515625" style="373" customWidth="1"/>
    <col min="10242" max="10242" width="3" style="373" customWidth="1"/>
    <col min="10243" max="10243" width="20.28515625" style="373" customWidth="1"/>
    <col min="10244" max="10244" width="12.5703125" style="373" customWidth="1"/>
    <col min="10245" max="10245" width="11.7109375" style="373" customWidth="1"/>
    <col min="10246" max="10246" width="9.140625" style="373"/>
    <col min="10247" max="10247" width="2.85546875" style="373" customWidth="1"/>
    <col min="10248" max="10248" width="18.5703125" style="373" customWidth="1"/>
    <col min="10249" max="10249" width="14.42578125" style="373" customWidth="1"/>
    <col min="10250" max="10250" width="13.7109375" style="373" customWidth="1"/>
    <col min="10251" max="10251" width="10.140625" style="373" customWidth="1"/>
    <col min="10252" max="10252" width="4.42578125" style="373" customWidth="1"/>
    <col min="10253" max="10253" width="24" style="373" customWidth="1"/>
    <col min="10254" max="10254" width="13.140625" style="373" customWidth="1"/>
    <col min="10255" max="10255" width="13" style="373" customWidth="1"/>
    <col min="10256" max="10256" width="10.42578125" style="373" customWidth="1"/>
    <col min="10257" max="10492" width="9.140625" style="373"/>
    <col min="10493" max="10493" width="5" style="373" customWidth="1"/>
    <col min="10494" max="10494" width="17.7109375" style="373" customWidth="1"/>
    <col min="10495" max="10495" width="13.85546875" style="373" customWidth="1"/>
    <col min="10496" max="10496" width="13.140625" style="373" customWidth="1"/>
    <col min="10497" max="10497" width="12.28515625" style="373" customWidth="1"/>
    <col min="10498" max="10498" width="3" style="373" customWidth="1"/>
    <col min="10499" max="10499" width="20.28515625" style="373" customWidth="1"/>
    <col min="10500" max="10500" width="12.5703125" style="373" customWidth="1"/>
    <col min="10501" max="10501" width="11.7109375" style="373" customWidth="1"/>
    <col min="10502" max="10502" width="9.140625" style="373"/>
    <col min="10503" max="10503" width="2.85546875" style="373" customWidth="1"/>
    <col min="10504" max="10504" width="18.5703125" style="373" customWidth="1"/>
    <col min="10505" max="10505" width="14.42578125" style="373" customWidth="1"/>
    <col min="10506" max="10506" width="13.7109375" style="373" customWidth="1"/>
    <col min="10507" max="10507" width="10.140625" style="373" customWidth="1"/>
    <col min="10508" max="10508" width="4.42578125" style="373" customWidth="1"/>
    <col min="10509" max="10509" width="24" style="373" customWidth="1"/>
    <col min="10510" max="10510" width="13.140625" style="373" customWidth="1"/>
    <col min="10511" max="10511" width="13" style="373" customWidth="1"/>
    <col min="10512" max="10512" width="10.42578125" style="373" customWidth="1"/>
    <col min="10513" max="10748" width="9.140625" style="373"/>
    <col min="10749" max="10749" width="5" style="373" customWidth="1"/>
    <col min="10750" max="10750" width="17.7109375" style="373" customWidth="1"/>
    <col min="10751" max="10751" width="13.85546875" style="373" customWidth="1"/>
    <col min="10752" max="10752" width="13.140625" style="373" customWidth="1"/>
    <col min="10753" max="10753" width="12.28515625" style="373" customWidth="1"/>
    <col min="10754" max="10754" width="3" style="373" customWidth="1"/>
    <col min="10755" max="10755" width="20.28515625" style="373" customWidth="1"/>
    <col min="10756" max="10756" width="12.5703125" style="373" customWidth="1"/>
    <col min="10757" max="10757" width="11.7109375" style="373" customWidth="1"/>
    <col min="10758" max="10758" width="9.140625" style="373"/>
    <col min="10759" max="10759" width="2.85546875" style="373" customWidth="1"/>
    <col min="10760" max="10760" width="18.5703125" style="373" customWidth="1"/>
    <col min="10761" max="10761" width="14.42578125" style="373" customWidth="1"/>
    <col min="10762" max="10762" width="13.7109375" style="373" customWidth="1"/>
    <col min="10763" max="10763" width="10.140625" style="373" customWidth="1"/>
    <col min="10764" max="10764" width="4.42578125" style="373" customWidth="1"/>
    <col min="10765" max="10765" width="24" style="373" customWidth="1"/>
    <col min="10766" max="10766" width="13.140625" style="373" customWidth="1"/>
    <col min="10767" max="10767" width="13" style="373" customWidth="1"/>
    <col min="10768" max="10768" width="10.42578125" style="373" customWidth="1"/>
    <col min="10769" max="11004" width="9.140625" style="373"/>
    <col min="11005" max="11005" width="5" style="373" customWidth="1"/>
    <col min="11006" max="11006" width="17.7109375" style="373" customWidth="1"/>
    <col min="11007" max="11007" width="13.85546875" style="373" customWidth="1"/>
    <col min="11008" max="11008" width="13.140625" style="373" customWidth="1"/>
    <col min="11009" max="11009" width="12.28515625" style="373" customWidth="1"/>
    <col min="11010" max="11010" width="3" style="373" customWidth="1"/>
    <col min="11011" max="11011" width="20.28515625" style="373" customWidth="1"/>
    <col min="11012" max="11012" width="12.5703125" style="373" customWidth="1"/>
    <col min="11013" max="11013" width="11.7109375" style="373" customWidth="1"/>
    <col min="11014" max="11014" width="9.140625" style="373"/>
    <col min="11015" max="11015" width="2.85546875" style="373" customWidth="1"/>
    <col min="11016" max="11016" width="18.5703125" style="373" customWidth="1"/>
    <col min="11017" max="11017" width="14.42578125" style="373" customWidth="1"/>
    <col min="11018" max="11018" width="13.7109375" style="373" customWidth="1"/>
    <col min="11019" max="11019" width="10.140625" style="373" customWidth="1"/>
    <col min="11020" max="11020" width="4.42578125" style="373" customWidth="1"/>
    <col min="11021" max="11021" width="24" style="373" customWidth="1"/>
    <col min="11022" max="11022" width="13.140625" style="373" customWidth="1"/>
    <col min="11023" max="11023" width="13" style="373" customWidth="1"/>
    <col min="11024" max="11024" width="10.42578125" style="373" customWidth="1"/>
    <col min="11025" max="11260" width="9.140625" style="373"/>
    <col min="11261" max="11261" width="5" style="373" customWidth="1"/>
    <col min="11262" max="11262" width="17.7109375" style="373" customWidth="1"/>
    <col min="11263" max="11263" width="13.85546875" style="373" customWidth="1"/>
    <col min="11264" max="11264" width="13.140625" style="373" customWidth="1"/>
    <col min="11265" max="11265" width="12.28515625" style="373" customWidth="1"/>
    <col min="11266" max="11266" width="3" style="373" customWidth="1"/>
    <col min="11267" max="11267" width="20.28515625" style="373" customWidth="1"/>
    <col min="11268" max="11268" width="12.5703125" style="373" customWidth="1"/>
    <col min="11269" max="11269" width="11.7109375" style="373" customWidth="1"/>
    <col min="11270" max="11270" width="9.140625" style="373"/>
    <col min="11271" max="11271" width="2.85546875" style="373" customWidth="1"/>
    <col min="11272" max="11272" width="18.5703125" style="373" customWidth="1"/>
    <col min="11273" max="11273" width="14.42578125" style="373" customWidth="1"/>
    <col min="11274" max="11274" width="13.7109375" style="373" customWidth="1"/>
    <col min="11275" max="11275" width="10.140625" style="373" customWidth="1"/>
    <col min="11276" max="11276" width="4.42578125" style="373" customWidth="1"/>
    <col min="11277" max="11277" width="24" style="373" customWidth="1"/>
    <col min="11278" max="11278" width="13.140625" style="373" customWidth="1"/>
    <col min="11279" max="11279" width="13" style="373" customWidth="1"/>
    <col min="11280" max="11280" width="10.42578125" style="373" customWidth="1"/>
    <col min="11281" max="11516" width="9.140625" style="373"/>
    <col min="11517" max="11517" width="5" style="373" customWidth="1"/>
    <col min="11518" max="11518" width="17.7109375" style="373" customWidth="1"/>
    <col min="11519" max="11519" width="13.85546875" style="373" customWidth="1"/>
    <col min="11520" max="11520" width="13.140625" style="373" customWidth="1"/>
    <col min="11521" max="11521" width="12.28515625" style="373" customWidth="1"/>
    <col min="11522" max="11522" width="3" style="373" customWidth="1"/>
    <col min="11523" max="11523" width="20.28515625" style="373" customWidth="1"/>
    <col min="11524" max="11524" width="12.5703125" style="373" customWidth="1"/>
    <col min="11525" max="11525" width="11.7109375" style="373" customWidth="1"/>
    <col min="11526" max="11526" width="9.140625" style="373"/>
    <col min="11527" max="11527" width="2.85546875" style="373" customWidth="1"/>
    <col min="11528" max="11528" width="18.5703125" style="373" customWidth="1"/>
    <col min="11529" max="11529" width="14.42578125" style="373" customWidth="1"/>
    <col min="11530" max="11530" width="13.7109375" style="373" customWidth="1"/>
    <col min="11531" max="11531" width="10.140625" style="373" customWidth="1"/>
    <col min="11532" max="11532" width="4.42578125" style="373" customWidth="1"/>
    <col min="11533" max="11533" width="24" style="373" customWidth="1"/>
    <col min="11534" max="11534" width="13.140625" style="373" customWidth="1"/>
    <col min="11535" max="11535" width="13" style="373" customWidth="1"/>
    <col min="11536" max="11536" width="10.42578125" style="373" customWidth="1"/>
    <col min="11537" max="11772" width="9.140625" style="373"/>
    <col min="11773" max="11773" width="5" style="373" customWidth="1"/>
    <col min="11774" max="11774" width="17.7109375" style="373" customWidth="1"/>
    <col min="11775" max="11775" width="13.85546875" style="373" customWidth="1"/>
    <col min="11776" max="11776" width="13.140625" style="373" customWidth="1"/>
    <col min="11777" max="11777" width="12.28515625" style="373" customWidth="1"/>
    <col min="11778" max="11778" width="3" style="373" customWidth="1"/>
    <col min="11779" max="11779" width="20.28515625" style="373" customWidth="1"/>
    <col min="11780" max="11780" width="12.5703125" style="373" customWidth="1"/>
    <col min="11781" max="11781" width="11.7109375" style="373" customWidth="1"/>
    <col min="11782" max="11782" width="9.140625" style="373"/>
    <col min="11783" max="11783" width="2.85546875" style="373" customWidth="1"/>
    <col min="11784" max="11784" width="18.5703125" style="373" customWidth="1"/>
    <col min="11785" max="11785" width="14.42578125" style="373" customWidth="1"/>
    <col min="11786" max="11786" width="13.7109375" style="373" customWidth="1"/>
    <col min="11787" max="11787" width="10.140625" style="373" customWidth="1"/>
    <col min="11788" max="11788" width="4.42578125" style="373" customWidth="1"/>
    <col min="11789" max="11789" width="24" style="373" customWidth="1"/>
    <col min="11790" max="11790" width="13.140625" style="373" customWidth="1"/>
    <col min="11791" max="11791" width="13" style="373" customWidth="1"/>
    <col min="11792" max="11792" width="10.42578125" style="373" customWidth="1"/>
    <col min="11793" max="12028" width="9.140625" style="373"/>
    <col min="12029" max="12029" width="5" style="373" customWidth="1"/>
    <col min="12030" max="12030" width="17.7109375" style="373" customWidth="1"/>
    <col min="12031" max="12031" width="13.85546875" style="373" customWidth="1"/>
    <col min="12032" max="12032" width="13.140625" style="373" customWidth="1"/>
    <col min="12033" max="12033" width="12.28515625" style="373" customWidth="1"/>
    <col min="12034" max="12034" width="3" style="373" customWidth="1"/>
    <col min="12035" max="12035" width="20.28515625" style="373" customWidth="1"/>
    <col min="12036" max="12036" width="12.5703125" style="373" customWidth="1"/>
    <col min="12037" max="12037" width="11.7109375" style="373" customWidth="1"/>
    <col min="12038" max="12038" width="9.140625" style="373"/>
    <col min="12039" max="12039" width="2.85546875" style="373" customWidth="1"/>
    <col min="12040" max="12040" width="18.5703125" style="373" customWidth="1"/>
    <col min="12041" max="12041" width="14.42578125" style="373" customWidth="1"/>
    <col min="12042" max="12042" width="13.7109375" style="373" customWidth="1"/>
    <col min="12043" max="12043" width="10.140625" style="373" customWidth="1"/>
    <col min="12044" max="12044" width="4.42578125" style="373" customWidth="1"/>
    <col min="12045" max="12045" width="24" style="373" customWidth="1"/>
    <col min="12046" max="12046" width="13.140625" style="373" customWidth="1"/>
    <col min="12047" max="12047" width="13" style="373" customWidth="1"/>
    <col min="12048" max="12048" width="10.42578125" style="373" customWidth="1"/>
    <col min="12049" max="12284" width="9.140625" style="373"/>
    <col min="12285" max="12285" width="5" style="373" customWidth="1"/>
    <col min="12286" max="12286" width="17.7109375" style="373" customWidth="1"/>
    <col min="12287" max="12287" width="13.85546875" style="373" customWidth="1"/>
    <col min="12288" max="12288" width="13.140625" style="373" customWidth="1"/>
    <col min="12289" max="12289" width="12.28515625" style="373" customWidth="1"/>
    <col min="12290" max="12290" width="3" style="373" customWidth="1"/>
    <col min="12291" max="12291" width="20.28515625" style="373" customWidth="1"/>
    <col min="12292" max="12292" width="12.5703125" style="373" customWidth="1"/>
    <col min="12293" max="12293" width="11.7109375" style="373" customWidth="1"/>
    <col min="12294" max="12294" width="9.140625" style="373"/>
    <col min="12295" max="12295" width="2.85546875" style="373" customWidth="1"/>
    <col min="12296" max="12296" width="18.5703125" style="373" customWidth="1"/>
    <col min="12297" max="12297" width="14.42578125" style="373" customWidth="1"/>
    <col min="12298" max="12298" width="13.7109375" style="373" customWidth="1"/>
    <col min="12299" max="12299" width="10.140625" style="373" customWidth="1"/>
    <col min="12300" max="12300" width="4.42578125" style="373" customWidth="1"/>
    <col min="12301" max="12301" width="24" style="373" customWidth="1"/>
    <col min="12302" max="12302" width="13.140625" style="373" customWidth="1"/>
    <col min="12303" max="12303" width="13" style="373" customWidth="1"/>
    <col min="12304" max="12304" width="10.42578125" style="373" customWidth="1"/>
    <col min="12305" max="12540" width="9.140625" style="373"/>
    <col min="12541" max="12541" width="5" style="373" customWidth="1"/>
    <col min="12542" max="12542" width="17.7109375" style="373" customWidth="1"/>
    <col min="12543" max="12543" width="13.85546875" style="373" customWidth="1"/>
    <col min="12544" max="12544" width="13.140625" style="373" customWidth="1"/>
    <col min="12545" max="12545" width="12.28515625" style="373" customWidth="1"/>
    <col min="12546" max="12546" width="3" style="373" customWidth="1"/>
    <col min="12547" max="12547" width="20.28515625" style="373" customWidth="1"/>
    <col min="12548" max="12548" width="12.5703125" style="373" customWidth="1"/>
    <col min="12549" max="12549" width="11.7109375" style="373" customWidth="1"/>
    <col min="12550" max="12550" width="9.140625" style="373"/>
    <col min="12551" max="12551" width="2.85546875" style="373" customWidth="1"/>
    <col min="12552" max="12552" width="18.5703125" style="373" customWidth="1"/>
    <col min="12553" max="12553" width="14.42578125" style="373" customWidth="1"/>
    <col min="12554" max="12554" width="13.7109375" style="373" customWidth="1"/>
    <col min="12555" max="12555" width="10.140625" style="373" customWidth="1"/>
    <col min="12556" max="12556" width="4.42578125" style="373" customWidth="1"/>
    <col min="12557" max="12557" width="24" style="373" customWidth="1"/>
    <col min="12558" max="12558" width="13.140625" style="373" customWidth="1"/>
    <col min="12559" max="12559" width="13" style="373" customWidth="1"/>
    <col min="12560" max="12560" width="10.42578125" style="373" customWidth="1"/>
    <col min="12561" max="12796" width="9.140625" style="373"/>
    <col min="12797" max="12797" width="5" style="373" customWidth="1"/>
    <col min="12798" max="12798" width="17.7109375" style="373" customWidth="1"/>
    <col min="12799" max="12799" width="13.85546875" style="373" customWidth="1"/>
    <col min="12800" max="12800" width="13.140625" style="373" customWidth="1"/>
    <col min="12801" max="12801" width="12.28515625" style="373" customWidth="1"/>
    <col min="12802" max="12802" width="3" style="373" customWidth="1"/>
    <col min="12803" max="12803" width="20.28515625" style="373" customWidth="1"/>
    <col min="12804" max="12804" width="12.5703125" style="373" customWidth="1"/>
    <col min="12805" max="12805" width="11.7109375" style="373" customWidth="1"/>
    <col min="12806" max="12806" width="9.140625" style="373"/>
    <col min="12807" max="12807" width="2.85546875" style="373" customWidth="1"/>
    <col min="12808" max="12808" width="18.5703125" style="373" customWidth="1"/>
    <col min="12809" max="12809" width="14.42578125" style="373" customWidth="1"/>
    <col min="12810" max="12810" width="13.7109375" style="373" customWidth="1"/>
    <col min="12811" max="12811" width="10.140625" style="373" customWidth="1"/>
    <col min="12812" max="12812" width="4.42578125" style="373" customWidth="1"/>
    <col min="12813" max="12813" width="24" style="373" customWidth="1"/>
    <col min="12814" max="12814" width="13.140625" style="373" customWidth="1"/>
    <col min="12815" max="12815" width="13" style="373" customWidth="1"/>
    <col min="12816" max="12816" width="10.42578125" style="373" customWidth="1"/>
    <col min="12817" max="13052" width="9.140625" style="373"/>
    <col min="13053" max="13053" width="5" style="373" customWidth="1"/>
    <col min="13054" max="13054" width="17.7109375" style="373" customWidth="1"/>
    <col min="13055" max="13055" width="13.85546875" style="373" customWidth="1"/>
    <col min="13056" max="13056" width="13.140625" style="373" customWidth="1"/>
    <col min="13057" max="13057" width="12.28515625" style="373" customWidth="1"/>
    <col min="13058" max="13058" width="3" style="373" customWidth="1"/>
    <col min="13059" max="13059" width="20.28515625" style="373" customWidth="1"/>
    <col min="13060" max="13060" width="12.5703125" style="373" customWidth="1"/>
    <col min="13061" max="13061" width="11.7109375" style="373" customWidth="1"/>
    <col min="13062" max="13062" width="9.140625" style="373"/>
    <col min="13063" max="13063" width="2.85546875" style="373" customWidth="1"/>
    <col min="13064" max="13064" width="18.5703125" style="373" customWidth="1"/>
    <col min="13065" max="13065" width="14.42578125" style="373" customWidth="1"/>
    <col min="13066" max="13066" width="13.7109375" style="373" customWidth="1"/>
    <col min="13067" max="13067" width="10.140625" style="373" customWidth="1"/>
    <col min="13068" max="13068" width="4.42578125" style="373" customWidth="1"/>
    <col min="13069" max="13069" width="24" style="373" customWidth="1"/>
    <col min="13070" max="13070" width="13.140625" style="373" customWidth="1"/>
    <col min="13071" max="13071" width="13" style="373" customWidth="1"/>
    <col min="13072" max="13072" width="10.42578125" style="373" customWidth="1"/>
    <col min="13073" max="13308" width="9.140625" style="373"/>
    <col min="13309" max="13309" width="5" style="373" customWidth="1"/>
    <col min="13310" max="13310" width="17.7109375" style="373" customWidth="1"/>
    <col min="13311" max="13311" width="13.85546875" style="373" customWidth="1"/>
    <col min="13312" max="13312" width="13.140625" style="373" customWidth="1"/>
    <col min="13313" max="13313" width="12.28515625" style="373" customWidth="1"/>
    <col min="13314" max="13314" width="3" style="373" customWidth="1"/>
    <col min="13315" max="13315" width="20.28515625" style="373" customWidth="1"/>
    <col min="13316" max="13316" width="12.5703125" style="373" customWidth="1"/>
    <col min="13317" max="13317" width="11.7109375" style="373" customWidth="1"/>
    <col min="13318" max="13318" width="9.140625" style="373"/>
    <col min="13319" max="13319" width="2.85546875" style="373" customWidth="1"/>
    <col min="13320" max="13320" width="18.5703125" style="373" customWidth="1"/>
    <col min="13321" max="13321" width="14.42578125" style="373" customWidth="1"/>
    <col min="13322" max="13322" width="13.7109375" style="373" customWidth="1"/>
    <col min="13323" max="13323" width="10.140625" style="373" customWidth="1"/>
    <col min="13324" max="13324" width="4.42578125" style="373" customWidth="1"/>
    <col min="13325" max="13325" width="24" style="373" customWidth="1"/>
    <col min="13326" max="13326" width="13.140625" style="373" customWidth="1"/>
    <col min="13327" max="13327" width="13" style="373" customWidth="1"/>
    <col min="13328" max="13328" width="10.42578125" style="373" customWidth="1"/>
    <col min="13329" max="13564" width="9.140625" style="373"/>
    <col min="13565" max="13565" width="5" style="373" customWidth="1"/>
    <col min="13566" max="13566" width="17.7109375" style="373" customWidth="1"/>
    <col min="13567" max="13567" width="13.85546875" style="373" customWidth="1"/>
    <col min="13568" max="13568" width="13.140625" style="373" customWidth="1"/>
    <col min="13569" max="13569" width="12.28515625" style="373" customWidth="1"/>
    <col min="13570" max="13570" width="3" style="373" customWidth="1"/>
    <col min="13571" max="13571" width="20.28515625" style="373" customWidth="1"/>
    <col min="13572" max="13572" width="12.5703125" style="373" customWidth="1"/>
    <col min="13573" max="13573" width="11.7109375" style="373" customWidth="1"/>
    <col min="13574" max="13574" width="9.140625" style="373"/>
    <col min="13575" max="13575" width="2.85546875" style="373" customWidth="1"/>
    <col min="13576" max="13576" width="18.5703125" style="373" customWidth="1"/>
    <col min="13577" max="13577" width="14.42578125" style="373" customWidth="1"/>
    <col min="13578" max="13578" width="13.7109375" style="373" customWidth="1"/>
    <col min="13579" max="13579" width="10.140625" style="373" customWidth="1"/>
    <col min="13580" max="13580" width="4.42578125" style="373" customWidth="1"/>
    <col min="13581" max="13581" width="24" style="373" customWidth="1"/>
    <col min="13582" max="13582" width="13.140625" style="373" customWidth="1"/>
    <col min="13583" max="13583" width="13" style="373" customWidth="1"/>
    <col min="13584" max="13584" width="10.42578125" style="373" customWidth="1"/>
    <col min="13585" max="13820" width="9.140625" style="373"/>
    <col min="13821" max="13821" width="5" style="373" customWidth="1"/>
    <col min="13822" max="13822" width="17.7109375" style="373" customWidth="1"/>
    <col min="13823" max="13823" width="13.85546875" style="373" customWidth="1"/>
    <col min="13824" max="13824" width="13.140625" style="373" customWidth="1"/>
    <col min="13825" max="13825" width="12.28515625" style="373" customWidth="1"/>
    <col min="13826" max="13826" width="3" style="373" customWidth="1"/>
    <col min="13827" max="13827" width="20.28515625" style="373" customWidth="1"/>
    <col min="13828" max="13828" width="12.5703125" style="373" customWidth="1"/>
    <col min="13829" max="13829" width="11.7109375" style="373" customWidth="1"/>
    <col min="13830" max="13830" width="9.140625" style="373"/>
    <col min="13831" max="13831" width="2.85546875" style="373" customWidth="1"/>
    <col min="13832" max="13832" width="18.5703125" style="373" customWidth="1"/>
    <col min="13833" max="13833" width="14.42578125" style="373" customWidth="1"/>
    <col min="13834" max="13834" width="13.7109375" style="373" customWidth="1"/>
    <col min="13835" max="13835" width="10.140625" style="373" customWidth="1"/>
    <col min="13836" max="13836" width="4.42578125" style="373" customWidth="1"/>
    <col min="13837" max="13837" width="24" style="373" customWidth="1"/>
    <col min="13838" max="13838" width="13.140625" style="373" customWidth="1"/>
    <col min="13839" max="13839" width="13" style="373" customWidth="1"/>
    <col min="13840" max="13840" width="10.42578125" style="373" customWidth="1"/>
    <col min="13841" max="14076" width="9.140625" style="373"/>
    <col min="14077" max="14077" width="5" style="373" customWidth="1"/>
    <col min="14078" max="14078" width="17.7109375" style="373" customWidth="1"/>
    <col min="14079" max="14079" width="13.85546875" style="373" customWidth="1"/>
    <col min="14080" max="14080" width="13.140625" style="373" customWidth="1"/>
    <col min="14081" max="14081" width="12.28515625" style="373" customWidth="1"/>
    <col min="14082" max="14082" width="3" style="373" customWidth="1"/>
    <col min="14083" max="14083" width="20.28515625" style="373" customWidth="1"/>
    <col min="14084" max="14084" width="12.5703125" style="373" customWidth="1"/>
    <col min="14085" max="14085" width="11.7109375" style="373" customWidth="1"/>
    <col min="14086" max="14086" width="9.140625" style="373"/>
    <col min="14087" max="14087" width="2.85546875" style="373" customWidth="1"/>
    <col min="14088" max="14088" width="18.5703125" style="373" customWidth="1"/>
    <col min="14089" max="14089" width="14.42578125" style="373" customWidth="1"/>
    <col min="14090" max="14090" width="13.7109375" style="373" customWidth="1"/>
    <col min="14091" max="14091" width="10.140625" style="373" customWidth="1"/>
    <col min="14092" max="14092" width="4.42578125" style="373" customWidth="1"/>
    <col min="14093" max="14093" width="24" style="373" customWidth="1"/>
    <col min="14094" max="14094" width="13.140625" style="373" customWidth="1"/>
    <col min="14095" max="14095" width="13" style="373" customWidth="1"/>
    <col min="14096" max="14096" width="10.42578125" style="373" customWidth="1"/>
    <col min="14097" max="14332" width="9.140625" style="373"/>
    <col min="14333" max="14333" width="5" style="373" customWidth="1"/>
    <col min="14334" max="14334" width="17.7109375" style="373" customWidth="1"/>
    <col min="14335" max="14335" width="13.85546875" style="373" customWidth="1"/>
    <col min="14336" max="14336" width="13.140625" style="373" customWidth="1"/>
    <col min="14337" max="14337" width="12.28515625" style="373" customWidth="1"/>
    <col min="14338" max="14338" width="3" style="373" customWidth="1"/>
    <col min="14339" max="14339" width="20.28515625" style="373" customWidth="1"/>
    <col min="14340" max="14340" width="12.5703125" style="373" customWidth="1"/>
    <col min="14341" max="14341" width="11.7109375" style="373" customWidth="1"/>
    <col min="14342" max="14342" width="9.140625" style="373"/>
    <col min="14343" max="14343" width="2.85546875" style="373" customWidth="1"/>
    <col min="14344" max="14344" width="18.5703125" style="373" customWidth="1"/>
    <col min="14345" max="14345" width="14.42578125" style="373" customWidth="1"/>
    <col min="14346" max="14346" width="13.7109375" style="373" customWidth="1"/>
    <col min="14347" max="14347" width="10.140625" style="373" customWidth="1"/>
    <col min="14348" max="14348" width="4.42578125" style="373" customWidth="1"/>
    <col min="14349" max="14349" width="24" style="373" customWidth="1"/>
    <col min="14350" max="14350" width="13.140625" style="373" customWidth="1"/>
    <col min="14351" max="14351" width="13" style="373" customWidth="1"/>
    <col min="14352" max="14352" width="10.42578125" style="373" customWidth="1"/>
    <col min="14353" max="14588" width="9.140625" style="373"/>
    <col min="14589" max="14589" width="5" style="373" customWidth="1"/>
    <col min="14590" max="14590" width="17.7109375" style="373" customWidth="1"/>
    <col min="14591" max="14591" width="13.85546875" style="373" customWidth="1"/>
    <col min="14592" max="14592" width="13.140625" style="373" customWidth="1"/>
    <col min="14593" max="14593" width="12.28515625" style="373" customWidth="1"/>
    <col min="14594" max="14594" width="3" style="373" customWidth="1"/>
    <col min="14595" max="14595" width="20.28515625" style="373" customWidth="1"/>
    <col min="14596" max="14596" width="12.5703125" style="373" customWidth="1"/>
    <col min="14597" max="14597" width="11.7109375" style="373" customWidth="1"/>
    <col min="14598" max="14598" width="9.140625" style="373"/>
    <col min="14599" max="14599" width="2.85546875" style="373" customWidth="1"/>
    <col min="14600" max="14600" width="18.5703125" style="373" customWidth="1"/>
    <col min="14601" max="14601" width="14.42578125" style="373" customWidth="1"/>
    <col min="14602" max="14602" width="13.7109375" style="373" customWidth="1"/>
    <col min="14603" max="14603" width="10.140625" style="373" customWidth="1"/>
    <col min="14604" max="14604" width="4.42578125" style="373" customWidth="1"/>
    <col min="14605" max="14605" width="24" style="373" customWidth="1"/>
    <col min="14606" max="14606" width="13.140625" style="373" customWidth="1"/>
    <col min="14607" max="14607" width="13" style="373" customWidth="1"/>
    <col min="14608" max="14608" width="10.42578125" style="373" customWidth="1"/>
    <col min="14609" max="14844" width="9.140625" style="373"/>
    <col min="14845" max="14845" width="5" style="373" customWidth="1"/>
    <col min="14846" max="14846" width="17.7109375" style="373" customWidth="1"/>
    <col min="14847" max="14847" width="13.85546875" style="373" customWidth="1"/>
    <col min="14848" max="14848" width="13.140625" style="373" customWidth="1"/>
    <col min="14849" max="14849" width="12.28515625" style="373" customWidth="1"/>
    <col min="14850" max="14850" width="3" style="373" customWidth="1"/>
    <col min="14851" max="14851" width="20.28515625" style="373" customWidth="1"/>
    <col min="14852" max="14852" width="12.5703125" style="373" customWidth="1"/>
    <col min="14853" max="14853" width="11.7109375" style="373" customWidth="1"/>
    <col min="14854" max="14854" width="9.140625" style="373"/>
    <col min="14855" max="14855" width="2.85546875" style="373" customWidth="1"/>
    <col min="14856" max="14856" width="18.5703125" style="373" customWidth="1"/>
    <col min="14857" max="14857" width="14.42578125" style="373" customWidth="1"/>
    <col min="14858" max="14858" width="13.7109375" style="373" customWidth="1"/>
    <col min="14859" max="14859" width="10.140625" style="373" customWidth="1"/>
    <col min="14860" max="14860" width="4.42578125" style="373" customWidth="1"/>
    <col min="14861" max="14861" width="24" style="373" customWidth="1"/>
    <col min="14862" max="14862" width="13.140625" style="373" customWidth="1"/>
    <col min="14863" max="14863" width="13" style="373" customWidth="1"/>
    <col min="14864" max="14864" width="10.42578125" style="373" customWidth="1"/>
    <col min="14865" max="15100" width="9.140625" style="373"/>
    <col min="15101" max="15101" width="5" style="373" customWidth="1"/>
    <col min="15102" max="15102" width="17.7109375" style="373" customWidth="1"/>
    <col min="15103" max="15103" width="13.85546875" style="373" customWidth="1"/>
    <col min="15104" max="15104" width="13.140625" style="373" customWidth="1"/>
    <col min="15105" max="15105" width="12.28515625" style="373" customWidth="1"/>
    <col min="15106" max="15106" width="3" style="373" customWidth="1"/>
    <col min="15107" max="15107" width="20.28515625" style="373" customWidth="1"/>
    <col min="15108" max="15108" width="12.5703125" style="373" customWidth="1"/>
    <col min="15109" max="15109" width="11.7109375" style="373" customWidth="1"/>
    <col min="15110" max="15110" width="9.140625" style="373"/>
    <col min="15111" max="15111" width="2.85546875" style="373" customWidth="1"/>
    <col min="15112" max="15112" width="18.5703125" style="373" customWidth="1"/>
    <col min="15113" max="15113" width="14.42578125" style="373" customWidth="1"/>
    <col min="15114" max="15114" width="13.7109375" style="373" customWidth="1"/>
    <col min="15115" max="15115" width="10.140625" style="373" customWidth="1"/>
    <col min="15116" max="15116" width="4.42578125" style="373" customWidth="1"/>
    <col min="15117" max="15117" width="24" style="373" customWidth="1"/>
    <col min="15118" max="15118" width="13.140625" style="373" customWidth="1"/>
    <col min="15119" max="15119" width="13" style="373" customWidth="1"/>
    <col min="15120" max="15120" width="10.42578125" style="373" customWidth="1"/>
    <col min="15121" max="15356" width="9.140625" style="373"/>
    <col min="15357" max="15357" width="5" style="373" customWidth="1"/>
    <col min="15358" max="15358" width="17.7109375" style="373" customWidth="1"/>
    <col min="15359" max="15359" width="13.85546875" style="373" customWidth="1"/>
    <col min="15360" max="15360" width="13.140625" style="373" customWidth="1"/>
    <col min="15361" max="15361" width="12.28515625" style="373" customWidth="1"/>
    <col min="15362" max="15362" width="3" style="373" customWidth="1"/>
    <col min="15363" max="15363" width="20.28515625" style="373" customWidth="1"/>
    <col min="15364" max="15364" width="12.5703125" style="373" customWidth="1"/>
    <col min="15365" max="15365" width="11.7109375" style="373" customWidth="1"/>
    <col min="15366" max="15366" width="9.140625" style="373"/>
    <col min="15367" max="15367" width="2.85546875" style="373" customWidth="1"/>
    <col min="15368" max="15368" width="18.5703125" style="373" customWidth="1"/>
    <col min="15369" max="15369" width="14.42578125" style="373" customWidth="1"/>
    <col min="15370" max="15370" width="13.7109375" style="373" customWidth="1"/>
    <col min="15371" max="15371" width="10.140625" style="373" customWidth="1"/>
    <col min="15372" max="15372" width="4.42578125" style="373" customWidth="1"/>
    <col min="15373" max="15373" width="24" style="373" customWidth="1"/>
    <col min="15374" max="15374" width="13.140625" style="373" customWidth="1"/>
    <col min="15375" max="15375" width="13" style="373" customWidth="1"/>
    <col min="15376" max="15376" width="10.42578125" style="373" customWidth="1"/>
    <col min="15377" max="15612" width="9.140625" style="373"/>
    <col min="15613" max="15613" width="5" style="373" customWidth="1"/>
    <col min="15614" max="15614" width="17.7109375" style="373" customWidth="1"/>
    <col min="15615" max="15615" width="13.85546875" style="373" customWidth="1"/>
    <col min="15616" max="15616" width="13.140625" style="373" customWidth="1"/>
    <col min="15617" max="15617" width="12.28515625" style="373" customWidth="1"/>
    <col min="15618" max="15618" width="3" style="373" customWidth="1"/>
    <col min="15619" max="15619" width="20.28515625" style="373" customWidth="1"/>
    <col min="15620" max="15620" width="12.5703125" style="373" customWidth="1"/>
    <col min="15621" max="15621" width="11.7109375" style="373" customWidth="1"/>
    <col min="15622" max="15622" width="9.140625" style="373"/>
    <col min="15623" max="15623" width="2.85546875" style="373" customWidth="1"/>
    <col min="15624" max="15624" width="18.5703125" style="373" customWidth="1"/>
    <col min="15625" max="15625" width="14.42578125" style="373" customWidth="1"/>
    <col min="15626" max="15626" width="13.7109375" style="373" customWidth="1"/>
    <col min="15627" max="15627" width="10.140625" style="373" customWidth="1"/>
    <col min="15628" max="15628" width="4.42578125" style="373" customWidth="1"/>
    <col min="15629" max="15629" width="24" style="373" customWidth="1"/>
    <col min="15630" max="15630" width="13.140625" style="373" customWidth="1"/>
    <col min="15631" max="15631" width="13" style="373" customWidth="1"/>
    <col min="15632" max="15632" width="10.42578125" style="373" customWidth="1"/>
    <col min="15633" max="15868" width="9.140625" style="373"/>
    <col min="15869" max="15869" width="5" style="373" customWidth="1"/>
    <col min="15870" max="15870" width="17.7109375" style="373" customWidth="1"/>
    <col min="15871" max="15871" width="13.85546875" style="373" customWidth="1"/>
    <col min="15872" max="15872" width="13.140625" style="373" customWidth="1"/>
    <col min="15873" max="15873" width="12.28515625" style="373" customWidth="1"/>
    <col min="15874" max="15874" width="3" style="373" customWidth="1"/>
    <col min="15875" max="15875" width="20.28515625" style="373" customWidth="1"/>
    <col min="15876" max="15876" width="12.5703125" style="373" customWidth="1"/>
    <col min="15877" max="15877" width="11.7109375" style="373" customWidth="1"/>
    <col min="15878" max="15878" width="9.140625" style="373"/>
    <col min="15879" max="15879" width="2.85546875" style="373" customWidth="1"/>
    <col min="15880" max="15880" width="18.5703125" style="373" customWidth="1"/>
    <col min="15881" max="15881" width="14.42578125" style="373" customWidth="1"/>
    <col min="15882" max="15882" width="13.7109375" style="373" customWidth="1"/>
    <col min="15883" max="15883" width="10.140625" style="373" customWidth="1"/>
    <col min="15884" max="15884" width="4.42578125" style="373" customWidth="1"/>
    <col min="15885" max="15885" width="24" style="373" customWidth="1"/>
    <col min="15886" max="15886" width="13.140625" style="373" customWidth="1"/>
    <col min="15887" max="15887" width="13" style="373" customWidth="1"/>
    <col min="15888" max="15888" width="10.42578125" style="373" customWidth="1"/>
    <col min="15889" max="16124" width="9.140625" style="373"/>
    <col min="16125" max="16125" width="5" style="373" customWidth="1"/>
    <col min="16126" max="16126" width="17.7109375" style="373" customWidth="1"/>
    <col min="16127" max="16127" width="13.85546875" style="373" customWidth="1"/>
    <col min="16128" max="16128" width="13.140625" style="373" customWidth="1"/>
    <col min="16129" max="16129" width="12.28515625" style="373" customWidth="1"/>
    <col min="16130" max="16130" width="3" style="373" customWidth="1"/>
    <col min="16131" max="16131" width="20.28515625" style="373" customWidth="1"/>
    <col min="16132" max="16132" width="12.5703125" style="373" customWidth="1"/>
    <col min="16133" max="16133" width="11.7109375" style="373" customWidth="1"/>
    <col min="16134" max="16134" width="9.140625" style="373"/>
    <col min="16135" max="16135" width="2.85546875" style="373" customWidth="1"/>
    <col min="16136" max="16136" width="18.5703125" style="373" customWidth="1"/>
    <col min="16137" max="16137" width="14.42578125" style="373" customWidth="1"/>
    <col min="16138" max="16138" width="13.7109375" style="373" customWidth="1"/>
    <col min="16139" max="16139" width="10.140625" style="373" customWidth="1"/>
    <col min="16140" max="16140" width="4.42578125" style="373" customWidth="1"/>
    <col min="16141" max="16141" width="24" style="373" customWidth="1"/>
    <col min="16142" max="16142" width="13.140625" style="373" customWidth="1"/>
    <col min="16143" max="16143" width="13" style="373" customWidth="1"/>
    <col min="16144" max="16144" width="10.42578125" style="373" customWidth="1"/>
    <col min="16145" max="16384" width="9.140625" style="373"/>
  </cols>
  <sheetData>
    <row r="1" spans="1:27" ht="18.75" customHeight="1">
      <c r="A1" s="496" t="s">
        <v>212</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row>
    <row r="2" spans="1:27" ht="28.5" customHeight="1">
      <c r="A2" s="1150" t="s">
        <v>483</v>
      </c>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row>
    <row r="3" spans="1:27" ht="15.75" customHeight="1">
      <c r="A3" s="1151" t="s">
        <v>481</v>
      </c>
      <c r="B3" s="1151"/>
      <c r="C3" s="1151"/>
      <c r="D3" s="1151"/>
      <c r="E3" s="1151"/>
      <c r="F3" s="1151"/>
      <c r="G3" s="1151"/>
      <c r="H3" s="443"/>
      <c r="I3" s="443"/>
      <c r="J3" s="443"/>
      <c r="K3" s="443"/>
      <c r="L3" s="443"/>
      <c r="M3" s="443"/>
      <c r="N3" s="443"/>
      <c r="O3" s="443"/>
      <c r="P3" s="443"/>
      <c r="Q3" s="443"/>
      <c r="R3" s="443"/>
      <c r="S3" s="443"/>
      <c r="T3" s="443"/>
      <c r="U3" s="443"/>
      <c r="V3" s="443"/>
      <c r="W3" s="443"/>
      <c r="X3" s="443"/>
      <c r="Y3" s="443"/>
      <c r="Z3" s="443"/>
      <c r="AA3" s="443"/>
    </row>
    <row r="4" spans="1:27" ht="6" customHeight="1">
      <c r="H4" s="373"/>
    </row>
    <row r="5" spans="1:27" ht="37.5" customHeight="1" thickBot="1">
      <c r="A5" s="720" t="s">
        <v>124</v>
      </c>
      <c r="B5" s="1152" t="s">
        <v>125</v>
      </c>
      <c r="C5" s="1152"/>
      <c r="D5" s="372"/>
      <c r="E5" s="372"/>
      <c r="F5" s="720" t="s">
        <v>126</v>
      </c>
      <c r="G5" s="721" t="s">
        <v>127</v>
      </c>
      <c r="H5" s="722"/>
      <c r="I5" s="372"/>
      <c r="J5" s="372"/>
      <c r="K5" s="720" t="s">
        <v>128</v>
      </c>
      <c r="L5" s="723" t="s">
        <v>129</v>
      </c>
      <c r="M5" s="372"/>
      <c r="N5" s="724"/>
      <c r="O5" s="320"/>
      <c r="P5" s="720" t="s">
        <v>130</v>
      </c>
      <c r="Q5" s="723" t="s">
        <v>131</v>
      </c>
      <c r="R5" s="372"/>
    </row>
    <row r="6" spans="1:27" ht="53.25" customHeight="1" thickBot="1">
      <c r="A6" s="884" t="s">
        <v>132</v>
      </c>
      <c r="B6" s="490" t="s">
        <v>133</v>
      </c>
      <c r="C6" s="491" t="s">
        <v>134</v>
      </c>
      <c r="D6" s="492" t="s">
        <v>135</v>
      </c>
      <c r="E6" s="493"/>
      <c r="F6" s="884" t="s">
        <v>132</v>
      </c>
      <c r="G6" s="490" t="s">
        <v>133</v>
      </c>
      <c r="H6" s="494" t="s">
        <v>134</v>
      </c>
      <c r="I6" s="492" t="s">
        <v>135</v>
      </c>
      <c r="J6" s="493"/>
      <c r="K6" s="486" t="s">
        <v>132</v>
      </c>
      <c r="L6" s="487" t="s">
        <v>133</v>
      </c>
      <c r="M6" s="488" t="s">
        <v>136</v>
      </c>
      <c r="N6" s="489" t="s">
        <v>135</v>
      </c>
      <c r="O6"/>
      <c r="P6" s="486" t="s">
        <v>132</v>
      </c>
      <c r="Q6" s="487" t="s">
        <v>460</v>
      </c>
      <c r="R6" s="488" t="s">
        <v>136</v>
      </c>
      <c r="S6" s="489" t="s">
        <v>135</v>
      </c>
    </row>
    <row r="7" spans="1:27" ht="15.75">
      <c r="A7" s="435" t="s">
        <v>329</v>
      </c>
      <c r="B7" s="436">
        <v>18175.168000000001</v>
      </c>
      <c r="C7" s="436">
        <v>8027</v>
      </c>
      <c r="D7" s="437">
        <v>4.6605922679758089</v>
      </c>
      <c r="E7" s="493"/>
      <c r="F7" s="435" t="s">
        <v>137</v>
      </c>
      <c r="G7" s="436">
        <v>4385.3180000000002</v>
      </c>
      <c r="H7" s="436">
        <v>25170</v>
      </c>
      <c r="I7" s="437">
        <v>2.9135421718765571</v>
      </c>
      <c r="J7" s="493"/>
      <c r="K7" s="432" t="s">
        <v>137</v>
      </c>
      <c r="L7" s="433">
        <v>405087.03200000001</v>
      </c>
      <c r="M7" s="433">
        <v>71840.839000000007</v>
      </c>
      <c r="N7" s="434">
        <v>5.6386734570290855</v>
      </c>
      <c r="O7"/>
      <c r="P7" s="432" t="s">
        <v>138</v>
      </c>
      <c r="Q7" s="433">
        <v>104774.065</v>
      </c>
      <c r="R7" s="433">
        <v>19886.243999999999</v>
      </c>
      <c r="S7" s="434">
        <v>5.2686703934639443</v>
      </c>
    </row>
    <row r="8" spans="1:27" ht="15.75">
      <c r="A8" s="432" t="s">
        <v>361</v>
      </c>
      <c r="B8" s="433">
        <v>6774.82</v>
      </c>
      <c r="C8" s="433">
        <v>2790</v>
      </c>
      <c r="D8" s="434">
        <v>5.3661218027163198</v>
      </c>
      <c r="E8" s="493"/>
      <c r="F8" s="432" t="s">
        <v>139</v>
      </c>
      <c r="G8" s="433">
        <v>141.66900000000001</v>
      </c>
      <c r="H8" s="433">
        <v>386</v>
      </c>
      <c r="I8" s="434">
        <v>5.0371200000000007</v>
      </c>
      <c r="J8" s="493"/>
      <c r="K8" s="432" t="s">
        <v>140</v>
      </c>
      <c r="L8" s="433">
        <v>277291.33799999999</v>
      </c>
      <c r="M8" s="433">
        <v>51316.449000000001</v>
      </c>
      <c r="N8" s="434">
        <v>5.4035566256737679</v>
      </c>
      <c r="O8"/>
      <c r="P8" s="432" t="s">
        <v>139</v>
      </c>
      <c r="Q8" s="433">
        <v>69000.453999999998</v>
      </c>
      <c r="R8" s="433">
        <v>13912.302</v>
      </c>
      <c r="S8" s="434">
        <v>4.9596719507670262</v>
      </c>
    </row>
    <row r="9" spans="1:27" ht="16.5" thickBot="1">
      <c r="A9" s="432" t="s">
        <v>137</v>
      </c>
      <c r="B9" s="433">
        <v>6009.6610000000001</v>
      </c>
      <c r="C9" s="433">
        <v>28108</v>
      </c>
      <c r="D9" s="434">
        <v>3.2186037220083508</v>
      </c>
      <c r="E9" s="493"/>
      <c r="F9" s="449" t="s">
        <v>158</v>
      </c>
      <c r="G9" s="450">
        <v>73.305000000000007</v>
      </c>
      <c r="H9" s="450">
        <v>564</v>
      </c>
      <c r="I9" s="451">
        <v>1.919984284965951</v>
      </c>
      <c r="J9" s="493"/>
      <c r="K9" s="432" t="s">
        <v>463</v>
      </c>
      <c r="L9" s="433">
        <v>175077.432</v>
      </c>
      <c r="M9" s="433">
        <v>32565.807000000001</v>
      </c>
      <c r="N9" s="434">
        <v>5.37611219031053</v>
      </c>
      <c r="O9"/>
      <c r="P9" s="432" t="s">
        <v>140</v>
      </c>
      <c r="Q9" s="433">
        <v>65473.237000000001</v>
      </c>
      <c r="R9" s="433">
        <v>12996.342000000001</v>
      </c>
      <c r="S9" s="434">
        <v>5.0378204113126603</v>
      </c>
    </row>
    <row r="10" spans="1:27" ht="16.5" thickBot="1">
      <c r="A10" s="432" t="s">
        <v>147</v>
      </c>
      <c r="B10" s="433">
        <v>3941.991</v>
      </c>
      <c r="C10" s="433">
        <v>2110</v>
      </c>
      <c r="D10" s="434">
        <v>3.4198722620138251</v>
      </c>
      <c r="E10" s="493"/>
      <c r="F10" s="438" t="s">
        <v>222</v>
      </c>
      <c r="G10" s="439">
        <v>4604.8760000000002</v>
      </c>
      <c r="H10" s="439">
        <v>26190</v>
      </c>
      <c r="I10" s="440">
        <v>2.9260437615766115</v>
      </c>
      <c r="J10" s="493"/>
      <c r="K10" s="432" t="s">
        <v>330</v>
      </c>
      <c r="L10" s="433">
        <v>128809.19899999999</v>
      </c>
      <c r="M10" s="433">
        <v>28894.735000000001</v>
      </c>
      <c r="N10" s="434">
        <v>4.4578778452198984</v>
      </c>
      <c r="O10"/>
      <c r="P10" s="432" t="s">
        <v>141</v>
      </c>
      <c r="Q10" s="433">
        <v>33529.642999999996</v>
      </c>
      <c r="R10" s="433">
        <v>5602.2759999999998</v>
      </c>
      <c r="S10" s="434">
        <v>5.9850037734663548</v>
      </c>
    </row>
    <row r="11" spans="1:27" ht="15.75">
      <c r="A11" s="432" t="s">
        <v>150</v>
      </c>
      <c r="B11" s="433">
        <v>3103.17</v>
      </c>
      <c r="C11" s="433">
        <v>1729</v>
      </c>
      <c r="D11" s="434">
        <v>3.3401035881274059</v>
      </c>
      <c r="E11" s="493"/>
      <c r="F11"/>
      <c r="G11"/>
      <c r="H11"/>
      <c r="I11"/>
      <c r="J11" s="493"/>
      <c r="K11" s="432" t="s">
        <v>139</v>
      </c>
      <c r="L11" s="433">
        <v>114764.037</v>
      </c>
      <c r="M11" s="433">
        <v>18640.561000000002</v>
      </c>
      <c r="N11" s="434">
        <v>6.1566836427294218</v>
      </c>
      <c r="O11"/>
      <c r="P11" s="432" t="s">
        <v>137</v>
      </c>
      <c r="Q11" s="433">
        <v>32970.788999999997</v>
      </c>
      <c r="R11" s="433">
        <v>6759.3209999999999</v>
      </c>
      <c r="S11" s="434">
        <v>4.8778255981628922</v>
      </c>
    </row>
    <row r="12" spans="1:27" ht="15.75">
      <c r="A12" s="432" t="s">
        <v>145</v>
      </c>
      <c r="B12" s="433">
        <v>2347.087</v>
      </c>
      <c r="C12" s="433">
        <v>2517</v>
      </c>
      <c r="D12" s="434">
        <v>3.4128476518820858</v>
      </c>
      <c r="E12" s="493"/>
      <c r="F12"/>
      <c r="G12"/>
      <c r="H12"/>
      <c r="I12"/>
      <c r="J12" s="493"/>
      <c r="K12" s="432" t="s">
        <v>146</v>
      </c>
      <c r="L12" s="433">
        <v>88991.562999999995</v>
      </c>
      <c r="M12" s="433">
        <v>13136.887000000001</v>
      </c>
      <c r="N12" s="434">
        <v>6.7741743534826773</v>
      </c>
      <c r="O12"/>
      <c r="P12" s="432" t="s">
        <v>330</v>
      </c>
      <c r="Q12" s="433">
        <v>32774.567999999999</v>
      </c>
      <c r="R12" s="433">
        <v>6999.6629999999996</v>
      </c>
      <c r="S12" s="434">
        <v>4.6823065624730793</v>
      </c>
    </row>
    <row r="13" spans="1:27" ht="15.75">
      <c r="A13" s="432" t="s">
        <v>455</v>
      </c>
      <c r="B13" s="433">
        <v>2195.9</v>
      </c>
      <c r="C13" s="433">
        <v>730</v>
      </c>
      <c r="D13" s="434">
        <v>5.9822377203258235</v>
      </c>
      <c r="E13" s="493"/>
      <c r="F13"/>
      <c r="G13"/>
      <c r="H13"/>
      <c r="I13"/>
      <c r="J13" s="493"/>
      <c r="K13" s="432" t="s">
        <v>144</v>
      </c>
      <c r="L13" s="433">
        <v>59613.584000000003</v>
      </c>
      <c r="M13" s="433">
        <v>7044.3530000000001</v>
      </c>
      <c r="N13" s="434">
        <v>8.462606005122117</v>
      </c>
      <c r="O13"/>
      <c r="P13" s="432" t="s">
        <v>144</v>
      </c>
      <c r="Q13" s="433">
        <v>31744.625</v>
      </c>
      <c r="R13" s="433">
        <v>4145.1509999999998</v>
      </c>
      <c r="S13" s="434">
        <v>7.6582553928674733</v>
      </c>
    </row>
    <row r="14" spans="1:27" ht="15.75">
      <c r="A14" s="432" t="s">
        <v>140</v>
      </c>
      <c r="B14" s="433">
        <v>1939.5650000000001</v>
      </c>
      <c r="C14" s="433">
        <v>1225</v>
      </c>
      <c r="D14" s="434">
        <v>3.4195433709449929</v>
      </c>
      <c r="E14" s="493"/>
      <c r="F14"/>
      <c r="G14"/>
      <c r="H14"/>
      <c r="I14"/>
      <c r="J14" s="493"/>
      <c r="K14" s="432" t="s">
        <v>147</v>
      </c>
      <c r="L14" s="433">
        <v>58144.281999999999</v>
      </c>
      <c r="M14" s="433">
        <v>9984.8739999999998</v>
      </c>
      <c r="N14" s="434">
        <v>5.8232364274201158</v>
      </c>
      <c r="O14"/>
      <c r="P14" s="432" t="s">
        <v>146</v>
      </c>
      <c r="Q14" s="433">
        <v>26758.028999999999</v>
      </c>
      <c r="R14" s="433">
        <v>5596.0969999999998</v>
      </c>
      <c r="S14" s="434">
        <v>4.7815520352845917</v>
      </c>
    </row>
    <row r="15" spans="1:27" ht="15.75">
      <c r="A15" s="432" t="s">
        <v>428</v>
      </c>
      <c r="B15" s="433">
        <v>1684.9</v>
      </c>
      <c r="C15" s="433">
        <v>697</v>
      </c>
      <c r="D15" s="434">
        <v>5.9780024835905623</v>
      </c>
      <c r="E15" s="441"/>
      <c r="J15" s="493"/>
      <c r="K15" s="432" t="s">
        <v>142</v>
      </c>
      <c r="L15" s="433">
        <v>53680.665000000001</v>
      </c>
      <c r="M15" s="433">
        <v>9656.9580000000005</v>
      </c>
      <c r="N15" s="434">
        <v>5.5587551483603841</v>
      </c>
      <c r="O15"/>
      <c r="P15" s="432" t="s">
        <v>237</v>
      </c>
      <c r="Q15" s="433">
        <v>15999.563</v>
      </c>
      <c r="R15" s="433">
        <v>3019.3359999999998</v>
      </c>
      <c r="S15" s="434">
        <v>5.2990336285858879</v>
      </c>
    </row>
    <row r="16" spans="1:27" ht="15.75">
      <c r="A16" s="432" t="s">
        <v>268</v>
      </c>
      <c r="B16" s="433">
        <v>1085.693</v>
      </c>
      <c r="C16" s="433">
        <v>471</v>
      </c>
      <c r="D16" s="434">
        <v>4.4742247223424201</v>
      </c>
      <c r="E16" s="493"/>
      <c r="J16" s="493"/>
      <c r="K16" s="432" t="s">
        <v>138</v>
      </c>
      <c r="L16" s="433">
        <v>52281.065999999999</v>
      </c>
      <c r="M16" s="433">
        <v>7666.5129999999999</v>
      </c>
      <c r="N16" s="434">
        <v>6.8194061628800471</v>
      </c>
      <c r="O16"/>
      <c r="P16" s="432" t="s">
        <v>147</v>
      </c>
      <c r="Q16" s="433">
        <v>15957.567999999999</v>
      </c>
      <c r="R16" s="433">
        <v>3054.181</v>
      </c>
      <c r="S16" s="434">
        <v>5.2248272122706538</v>
      </c>
    </row>
    <row r="17" spans="1:19" ht="15.75">
      <c r="A17" s="432" t="s">
        <v>454</v>
      </c>
      <c r="B17" s="433">
        <v>932.96</v>
      </c>
      <c r="C17" s="433">
        <v>350</v>
      </c>
      <c r="D17" s="434">
        <v>4.7994979088107748</v>
      </c>
      <c r="E17" s="493"/>
      <c r="F17" s="493"/>
      <c r="G17" s="493"/>
      <c r="H17" s="495"/>
      <c r="I17" s="493"/>
      <c r="J17" s="493"/>
      <c r="K17" s="432" t="s">
        <v>248</v>
      </c>
      <c r="L17" s="433">
        <v>43042.942999999999</v>
      </c>
      <c r="M17" s="433">
        <v>5602.9080000000004</v>
      </c>
      <c r="N17" s="434">
        <v>7.6822505384703792</v>
      </c>
      <c r="O17"/>
      <c r="P17" s="432" t="s">
        <v>153</v>
      </c>
      <c r="Q17" s="433">
        <v>12955.002</v>
      </c>
      <c r="R17" s="433">
        <v>3099.6909999999998</v>
      </c>
      <c r="S17" s="434">
        <v>4.179449499966287</v>
      </c>
    </row>
    <row r="18" spans="1:19" ht="15.75">
      <c r="A18" s="432" t="s">
        <v>143</v>
      </c>
      <c r="B18" s="433">
        <v>585.17700000000002</v>
      </c>
      <c r="C18" s="433">
        <v>1001</v>
      </c>
      <c r="D18" s="434">
        <v>3.0846357804403635</v>
      </c>
      <c r="E18" s="493"/>
      <c r="F18" s="493"/>
      <c r="G18" s="493"/>
      <c r="H18" s="495"/>
      <c r="I18" s="493"/>
      <c r="J18" s="493"/>
      <c r="K18" s="432" t="s">
        <v>154</v>
      </c>
      <c r="L18" s="433">
        <v>35791.934999999998</v>
      </c>
      <c r="M18" s="433">
        <v>6991.643</v>
      </c>
      <c r="N18" s="434">
        <v>5.1192452188991915</v>
      </c>
      <c r="O18"/>
      <c r="P18" s="432" t="s">
        <v>247</v>
      </c>
      <c r="Q18" s="433">
        <v>11632.966</v>
      </c>
      <c r="R18" s="433">
        <v>2141.8510000000001</v>
      </c>
      <c r="S18" s="434">
        <v>5.4312676278602012</v>
      </c>
    </row>
    <row r="19" spans="1:19" ht="15.75">
      <c r="A19" s="432" t="s">
        <v>334</v>
      </c>
      <c r="B19" s="433">
        <v>411.65199999999999</v>
      </c>
      <c r="C19" s="433">
        <v>216</v>
      </c>
      <c r="D19" s="434">
        <v>4.0652972545921386</v>
      </c>
      <c r="E19" s="232"/>
      <c r="F19" s="493"/>
      <c r="G19" s="493"/>
      <c r="H19" s="495"/>
      <c r="I19" s="493"/>
      <c r="J19" s="493"/>
      <c r="K19" s="432" t="s">
        <v>145</v>
      </c>
      <c r="L19" s="433">
        <v>30044.028999999999</v>
      </c>
      <c r="M19" s="433">
        <v>6313.2619999999997</v>
      </c>
      <c r="N19" s="434">
        <v>4.7588756810663018</v>
      </c>
      <c r="O19"/>
      <c r="P19" s="432" t="s">
        <v>155</v>
      </c>
      <c r="Q19" s="433">
        <v>7891.223</v>
      </c>
      <c r="R19" s="433">
        <v>1824.6189999999999</v>
      </c>
      <c r="S19" s="434">
        <v>4.3248606969454997</v>
      </c>
    </row>
    <row r="20" spans="1:19" ht="15.75">
      <c r="A20" s="432" t="s">
        <v>139</v>
      </c>
      <c r="B20" s="433">
        <v>310.01900000000001</v>
      </c>
      <c r="C20" s="433">
        <v>512</v>
      </c>
      <c r="D20" s="434">
        <v>4.3490075050852219</v>
      </c>
      <c r="E20" s="232"/>
      <c r="F20" s="493"/>
      <c r="G20" s="493"/>
      <c r="H20" s="495"/>
      <c r="I20" s="493"/>
      <c r="J20" s="493"/>
      <c r="K20" s="432" t="s">
        <v>152</v>
      </c>
      <c r="L20" s="433">
        <v>22007.429</v>
      </c>
      <c r="M20" s="433">
        <v>3762.0129999999999</v>
      </c>
      <c r="N20" s="434">
        <v>5.8499077488567961</v>
      </c>
      <c r="O20"/>
      <c r="P20" s="432" t="s">
        <v>151</v>
      </c>
      <c r="Q20" s="433">
        <v>6808.1369999999997</v>
      </c>
      <c r="R20" s="433">
        <v>1387.386</v>
      </c>
      <c r="S20" s="434">
        <v>4.9071685889867709</v>
      </c>
    </row>
    <row r="21" spans="1:19" ht="15.75">
      <c r="A21" s="432" t="s">
        <v>153</v>
      </c>
      <c r="B21" s="433">
        <v>235.98</v>
      </c>
      <c r="C21" s="433">
        <v>193</v>
      </c>
      <c r="D21" s="434">
        <v>3.9186316838259714</v>
      </c>
      <c r="E21" s="232"/>
      <c r="F21" s="493"/>
      <c r="G21" s="493"/>
      <c r="H21" s="495"/>
      <c r="I21" s="493"/>
      <c r="J21" s="493"/>
      <c r="K21" s="432" t="s">
        <v>247</v>
      </c>
      <c r="L21" s="433">
        <v>20440.502</v>
      </c>
      <c r="M21" s="433">
        <v>3519.326</v>
      </c>
      <c r="N21" s="434">
        <v>5.8080729094150412</v>
      </c>
      <c r="O21"/>
      <c r="P21" s="432" t="s">
        <v>248</v>
      </c>
      <c r="Q21" s="433">
        <v>6295.5829999999996</v>
      </c>
      <c r="R21" s="433">
        <v>940.21299999999997</v>
      </c>
      <c r="S21" s="434">
        <v>6.6959114583610306</v>
      </c>
    </row>
    <row r="22" spans="1:19" ht="15.75">
      <c r="A22" s="432" t="s">
        <v>249</v>
      </c>
      <c r="B22" s="433">
        <v>188.619</v>
      </c>
      <c r="C22" s="433">
        <v>203</v>
      </c>
      <c r="D22" s="434">
        <v>3.8202863913474978</v>
      </c>
      <c r="E22" s="232"/>
      <c r="F22" s="493"/>
      <c r="G22" s="493"/>
      <c r="H22" s="493"/>
      <c r="I22" s="493"/>
      <c r="J22" s="493"/>
      <c r="K22" s="432" t="s">
        <v>151</v>
      </c>
      <c r="L22" s="433">
        <v>17490.197</v>
      </c>
      <c r="M22" s="433">
        <v>2442.8490000000002</v>
      </c>
      <c r="N22" s="434">
        <v>7.1597536319273107</v>
      </c>
      <c r="O22"/>
      <c r="P22" s="432" t="s">
        <v>157</v>
      </c>
      <c r="Q22" s="433">
        <v>5616.2579999999998</v>
      </c>
      <c r="R22" s="433">
        <v>1655.9960000000001</v>
      </c>
      <c r="S22" s="434">
        <v>3.3914683368800405</v>
      </c>
    </row>
    <row r="23" spans="1:19" ht="15.75">
      <c r="A23" s="432" t="s">
        <v>447</v>
      </c>
      <c r="B23" s="433">
        <v>184.78</v>
      </c>
      <c r="C23" s="433">
        <v>66</v>
      </c>
      <c r="D23" s="434">
        <v>5.3652729384436704</v>
      </c>
      <c r="E23" s="232"/>
      <c r="F23" s="493"/>
      <c r="G23" s="493"/>
      <c r="H23" s="493"/>
      <c r="I23" s="493"/>
      <c r="J23" s="493"/>
      <c r="K23" s="432" t="s">
        <v>249</v>
      </c>
      <c r="L23" s="433">
        <v>17388.812999999998</v>
      </c>
      <c r="M23" s="433">
        <v>3130.029</v>
      </c>
      <c r="N23" s="434">
        <v>5.5554798374072565</v>
      </c>
      <c r="O23"/>
      <c r="P23" s="432" t="s">
        <v>142</v>
      </c>
      <c r="Q23" s="433">
        <v>5283.2950000000001</v>
      </c>
      <c r="R23" s="433">
        <v>1513.9649999999999</v>
      </c>
      <c r="S23" s="434">
        <v>3.4897074899353688</v>
      </c>
    </row>
    <row r="24" spans="1:19" ht="15.75">
      <c r="A24" s="432" t="s">
        <v>158</v>
      </c>
      <c r="B24" s="433">
        <v>73.305000000000007</v>
      </c>
      <c r="C24" s="433">
        <v>564</v>
      </c>
      <c r="D24" s="434">
        <v>1.919984284965951</v>
      </c>
      <c r="E24" s="232"/>
      <c r="F24" s="493"/>
      <c r="G24" s="493"/>
      <c r="H24" s="493"/>
      <c r="I24" s="493"/>
      <c r="J24" s="493"/>
      <c r="K24" s="432" t="s">
        <v>141</v>
      </c>
      <c r="L24" s="433">
        <v>16863.162</v>
      </c>
      <c r="M24" s="433">
        <v>2762.4059999999999</v>
      </c>
      <c r="N24" s="434">
        <v>6.104519755604354</v>
      </c>
      <c r="O24"/>
      <c r="P24" s="432" t="s">
        <v>150</v>
      </c>
      <c r="Q24" s="433">
        <v>4721.5680000000002</v>
      </c>
      <c r="R24" s="433">
        <v>1048.471</v>
      </c>
      <c r="S24" s="434">
        <v>4.503289075234318</v>
      </c>
    </row>
    <row r="25" spans="1:19" ht="16.5" thickBot="1">
      <c r="A25" s="432" t="s">
        <v>149</v>
      </c>
      <c r="B25" s="433">
        <v>65.715000000000003</v>
      </c>
      <c r="C25" s="433">
        <v>32</v>
      </c>
      <c r="D25" s="434">
        <v>3.37</v>
      </c>
      <c r="E25" s="232"/>
      <c r="F25" s="493"/>
      <c r="G25" s="493"/>
      <c r="H25" s="493"/>
      <c r="I25" s="493"/>
      <c r="J25" s="493"/>
      <c r="K25" s="432" t="s">
        <v>143</v>
      </c>
      <c r="L25" s="433">
        <v>11688.145</v>
      </c>
      <c r="M25" s="433">
        <v>3044.7890000000002</v>
      </c>
      <c r="N25" s="434">
        <v>3.8387372655379401</v>
      </c>
      <c r="O25"/>
      <c r="P25" s="432" t="s">
        <v>156</v>
      </c>
      <c r="Q25" s="433">
        <v>4236.799</v>
      </c>
      <c r="R25" s="433">
        <v>895.98099999999999</v>
      </c>
      <c r="S25" s="434">
        <v>4.7286705856485796</v>
      </c>
    </row>
    <row r="26" spans="1:19" ht="16.5" thickBot="1">
      <c r="A26" s="438" t="s">
        <v>222</v>
      </c>
      <c r="B26" s="439">
        <v>50291.334000000003</v>
      </c>
      <c r="C26" s="439">
        <v>51648</v>
      </c>
      <c r="D26" s="440">
        <v>4.1790217509445551</v>
      </c>
      <c r="E26" s="232"/>
      <c r="F26" s="493"/>
      <c r="G26" s="493"/>
      <c r="H26" s="493"/>
      <c r="I26" s="493"/>
      <c r="J26" s="493"/>
      <c r="K26" s="432" t="s">
        <v>155</v>
      </c>
      <c r="L26" s="433">
        <v>7521.4679999999998</v>
      </c>
      <c r="M26" s="433">
        <v>1760.884</v>
      </c>
      <c r="N26" s="434">
        <v>4.2714159478988964</v>
      </c>
      <c r="O26"/>
      <c r="P26" s="432" t="s">
        <v>158</v>
      </c>
      <c r="Q26" s="433">
        <v>4078.0920000000001</v>
      </c>
      <c r="R26" s="433">
        <v>1106.4349999999999</v>
      </c>
      <c r="S26" s="434">
        <v>3.6857944660102042</v>
      </c>
    </row>
    <row r="27" spans="1:19" ht="15.75">
      <c r="A27"/>
      <c r="B27"/>
      <c r="C27"/>
      <c r="D27"/>
      <c r="E27" s="232"/>
      <c r="F27" s="493"/>
      <c r="G27" s="493"/>
      <c r="H27" s="493"/>
      <c r="I27" s="493"/>
      <c r="J27" s="493"/>
      <c r="K27" s="432" t="s">
        <v>158</v>
      </c>
      <c r="L27" s="433">
        <v>5880.7560000000003</v>
      </c>
      <c r="M27" s="433">
        <v>1406.2940000000001</v>
      </c>
      <c r="N27" s="434">
        <v>4.1817400913322533</v>
      </c>
      <c r="O27"/>
      <c r="P27" s="432" t="s">
        <v>371</v>
      </c>
      <c r="Q27" s="433">
        <v>3630.5520000000001</v>
      </c>
      <c r="R27" s="433">
        <v>638.02</v>
      </c>
      <c r="S27" s="434">
        <v>5.6903419955487289</v>
      </c>
    </row>
    <row r="28" spans="1:19" ht="16.5" thickBot="1">
      <c r="A28"/>
      <c r="B28"/>
      <c r="C28"/>
      <c r="D28"/>
      <c r="E28" s="232"/>
      <c r="F28" s="493"/>
      <c r="G28" s="493"/>
      <c r="H28" s="493"/>
      <c r="I28" s="493"/>
      <c r="J28" s="493"/>
      <c r="K28" s="432" t="s">
        <v>150</v>
      </c>
      <c r="L28" s="433">
        <v>5073.4080000000004</v>
      </c>
      <c r="M28" s="433">
        <v>809.73500000000001</v>
      </c>
      <c r="N28" s="434">
        <v>6.265516496137626</v>
      </c>
      <c r="O28"/>
      <c r="P28" s="432" t="s">
        <v>154</v>
      </c>
      <c r="Q28" s="433">
        <v>3469.8319999999999</v>
      </c>
      <c r="R28" s="433">
        <v>769.03800000000001</v>
      </c>
      <c r="S28" s="434">
        <v>4.5119122852186759</v>
      </c>
    </row>
    <row r="29" spans="1:19" ht="16.5" thickBot="1">
      <c r="A29"/>
      <c r="B29"/>
      <c r="C29"/>
      <c r="D29"/>
      <c r="E29" s="232"/>
      <c r="F29" s="493"/>
      <c r="G29" s="493"/>
      <c r="H29" s="493"/>
      <c r="I29" s="493"/>
      <c r="J29" s="493"/>
      <c r="K29" s="438" t="s">
        <v>222</v>
      </c>
      <c r="L29" s="439">
        <v>1659948.6810000001</v>
      </c>
      <c r="M29" s="439">
        <v>294183.962</v>
      </c>
      <c r="N29" s="440">
        <v>5.6425532843969251</v>
      </c>
      <c r="O29"/>
      <c r="P29" s="432" t="s">
        <v>152</v>
      </c>
      <c r="Q29" s="433">
        <v>3394.9389999999999</v>
      </c>
      <c r="R29" s="433">
        <v>647.84</v>
      </c>
      <c r="S29" s="434">
        <v>5.2403973203260064</v>
      </c>
    </row>
    <row r="30" spans="1:19" ht="16.5" thickBot="1">
      <c r="E30" s="232"/>
      <c r="F30" s="320"/>
      <c r="G30" s="320"/>
      <c r="H30" s="320"/>
      <c r="I30" s="320"/>
      <c r="J30" s="320"/>
      <c r="K30"/>
      <c r="L30"/>
      <c r="M30"/>
      <c r="N30"/>
      <c r="O30"/>
      <c r="P30" s="438" t="s">
        <v>222</v>
      </c>
      <c r="Q30" s="439">
        <v>532367.22600000002</v>
      </c>
      <c r="R30" s="439">
        <v>105159.747</v>
      </c>
      <c r="S30" s="440">
        <v>5.062462027414349</v>
      </c>
    </row>
    <row r="31" spans="1:19" ht="15.75">
      <c r="A31" s="232"/>
      <c r="B31" s="232"/>
      <c r="C31" s="232"/>
      <c r="D31" s="232"/>
      <c r="E31" s="232"/>
      <c r="F31" s="320"/>
      <c r="G31" s="320"/>
      <c r="H31" s="320"/>
      <c r="I31" s="320"/>
      <c r="J31" s="320"/>
      <c r="K31"/>
      <c r="L31"/>
      <c r="M31"/>
      <c r="N31"/>
      <c r="O31" s="320"/>
      <c r="P31"/>
      <c r="Q31"/>
      <c r="R31"/>
      <c r="S31"/>
    </row>
    <row r="32" spans="1:19" ht="15.75">
      <c r="A32" s="320"/>
      <c r="B32" s="320"/>
      <c r="C32" s="320"/>
      <c r="D32" s="320"/>
      <c r="E32" s="320"/>
      <c r="F32" s="320"/>
      <c r="G32" s="320"/>
      <c r="H32" s="320"/>
      <c r="I32" s="320"/>
      <c r="J32" s="320"/>
      <c r="O32" s="320"/>
      <c r="P32"/>
      <c r="Q32"/>
      <c r="R32"/>
      <c r="S32"/>
    </row>
    <row r="33" spans="1:19">
      <c r="A33" s="442"/>
      <c r="B33" s="442"/>
      <c r="C33" s="357"/>
      <c r="D33" s="357"/>
      <c r="E33" s="357"/>
      <c r="F33" s="357"/>
      <c r="G33" s="357"/>
      <c r="H33" s="357"/>
      <c r="I33" s="357"/>
      <c r="J33" s="357"/>
      <c r="K33"/>
      <c r="L33"/>
      <c r="M33"/>
      <c r="N33"/>
      <c r="O33" s="357"/>
      <c r="P33"/>
      <c r="Q33"/>
      <c r="R33"/>
      <c r="S33"/>
    </row>
    <row r="34" spans="1:19">
      <c r="A34" s="402"/>
      <c r="C34" s="357"/>
      <c r="D34" s="357"/>
      <c r="E34" s="357"/>
      <c r="F34" s="357"/>
      <c r="G34" s="357"/>
      <c r="H34" s="357"/>
      <c r="I34" s="357"/>
      <c r="J34"/>
      <c r="K34"/>
      <c r="L34"/>
      <c r="M34"/>
      <c r="N34"/>
      <c r="O34" s="357"/>
      <c r="P34"/>
      <c r="Q34"/>
      <c r="R34"/>
      <c r="S34"/>
    </row>
    <row r="35" spans="1:19">
      <c r="A35" s="357"/>
      <c r="B35" s="357"/>
      <c r="C35" s="357"/>
      <c r="D35" s="357"/>
      <c r="E35" s="357"/>
      <c r="F35" s="357"/>
      <c r="G35" s="357"/>
      <c r="H35" s="357"/>
      <c r="I35" s="357"/>
      <c r="J35"/>
      <c r="K35"/>
      <c r="L35"/>
      <c r="M35"/>
      <c r="N35"/>
      <c r="O35" s="357"/>
      <c r="P35"/>
      <c r="Q35"/>
      <c r="R35"/>
      <c r="S35"/>
    </row>
    <row r="36" spans="1:19" ht="15.75" customHeight="1">
      <c r="A36"/>
      <c r="B36"/>
      <c r="C36"/>
      <c r="D36"/>
      <c r="E36"/>
      <c r="F36"/>
      <c r="G36"/>
      <c r="H36"/>
      <c r="I36"/>
      <c r="J36"/>
      <c r="K36"/>
      <c r="L36"/>
      <c r="M36"/>
      <c r="N36"/>
      <c r="O36" s="357"/>
      <c r="P36"/>
      <c r="Q36"/>
      <c r="R36"/>
      <c r="S36"/>
    </row>
    <row r="37" spans="1:19" ht="17.25" customHeight="1">
      <c r="A37" s="1" t="s">
        <v>328</v>
      </c>
      <c r="B37" s="1"/>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K39"/>
      <c r="L39"/>
      <c r="M39"/>
      <c r="N39"/>
      <c r="O39" s="357"/>
      <c r="P39"/>
      <c r="Q39"/>
      <c r="R39"/>
      <c r="S39"/>
    </row>
    <row r="40" spans="1:19">
      <c r="A40"/>
      <c r="B40"/>
      <c r="C40"/>
      <c r="D40"/>
      <c r="E40"/>
      <c r="F40"/>
      <c r="G40"/>
      <c r="H40"/>
      <c r="I40"/>
      <c r="J40"/>
      <c r="K40"/>
      <c r="L40"/>
      <c r="M40"/>
      <c r="N40"/>
      <c r="O40" s="357"/>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ht="15.75">
      <c r="A83"/>
      <c r="B83"/>
      <c r="C83"/>
      <c r="D83"/>
      <c r="E83"/>
      <c r="F83"/>
      <c r="G83"/>
      <c r="H83"/>
      <c r="I83"/>
      <c r="J83"/>
      <c r="K83"/>
      <c r="L83"/>
      <c r="M83" s="495"/>
      <c r="N83" s="448"/>
      <c r="O83"/>
      <c r="P83"/>
      <c r="Q83" s="357"/>
      <c r="R83" s="357"/>
    </row>
    <row r="84" spans="1:18" ht="15.75">
      <c r="A84"/>
      <c r="B84"/>
      <c r="C84"/>
      <c r="D84"/>
      <c r="E84"/>
      <c r="F84"/>
      <c r="G84"/>
      <c r="H84"/>
      <c r="I84"/>
      <c r="J84"/>
      <c r="K84"/>
      <c r="L84"/>
      <c r="M84" s="495"/>
      <c r="N84" s="448"/>
      <c r="O84"/>
      <c r="P84"/>
      <c r="Q84" s="357"/>
      <c r="R84" s="357"/>
    </row>
    <row r="85" spans="1:18" ht="15.75">
      <c r="A85"/>
      <c r="B85"/>
      <c r="C85"/>
      <c r="D85"/>
      <c r="E85"/>
      <c r="F85"/>
      <c r="G85"/>
      <c r="H85"/>
      <c r="I85"/>
      <c r="J85"/>
      <c r="K85"/>
      <c r="L85"/>
      <c r="M85" s="495"/>
      <c r="N85" s="448"/>
      <c r="O85"/>
      <c r="P85"/>
      <c r="Q85" s="357"/>
      <c r="R85" s="357"/>
    </row>
    <row r="86" spans="1:18" ht="15.75">
      <c r="A86"/>
      <c r="B86"/>
      <c r="C86"/>
      <c r="D86"/>
      <c r="E86"/>
      <c r="F86"/>
      <c r="G86"/>
      <c r="H86"/>
      <c r="I86"/>
      <c r="J86"/>
      <c r="K86"/>
      <c r="L86"/>
      <c r="M86" s="495"/>
      <c r="N86" s="448"/>
      <c r="O86"/>
      <c r="P86"/>
      <c r="Q86" s="357"/>
      <c r="R86" s="357"/>
    </row>
    <row r="87" spans="1:18" ht="15.75">
      <c r="A87"/>
      <c r="B87"/>
      <c r="C87"/>
      <c r="D87"/>
      <c r="E87"/>
      <c r="F87"/>
      <c r="G87"/>
      <c r="H87"/>
      <c r="I87"/>
      <c r="J87"/>
      <c r="K87"/>
      <c r="L87"/>
      <c r="M87" s="495"/>
      <c r="N87" s="448"/>
      <c r="O87"/>
      <c r="P87"/>
      <c r="Q87" s="357"/>
      <c r="R87" s="357"/>
    </row>
    <row r="88" spans="1:18" ht="15.75">
      <c r="A88"/>
      <c r="B88"/>
      <c r="C88"/>
      <c r="D88"/>
      <c r="E88"/>
      <c r="F88"/>
      <c r="G88"/>
      <c r="H88"/>
      <c r="I88"/>
      <c r="J88"/>
      <c r="K88"/>
      <c r="L88"/>
      <c r="M88" s="495"/>
      <c r="N88" s="448"/>
      <c r="O88"/>
      <c r="P88"/>
      <c r="Q88" s="357"/>
      <c r="R88" s="357"/>
    </row>
    <row r="89" spans="1:18" ht="15.75">
      <c r="A89"/>
      <c r="B89"/>
      <c r="C89"/>
      <c r="D89"/>
      <c r="E89"/>
      <c r="F89"/>
      <c r="G89"/>
      <c r="H89"/>
      <c r="I89"/>
      <c r="J89"/>
      <c r="K89"/>
      <c r="L89"/>
      <c r="M89" s="495"/>
      <c r="N89" s="448"/>
      <c r="O89"/>
      <c r="P89"/>
      <c r="Q89" s="357"/>
      <c r="R89" s="357"/>
    </row>
    <row r="90" spans="1:18" ht="15.75">
      <c r="A90"/>
      <c r="B90"/>
      <c r="C90"/>
      <c r="D90"/>
      <c r="E90"/>
      <c r="F90"/>
      <c r="G90"/>
      <c r="H90"/>
      <c r="I90"/>
      <c r="J90"/>
      <c r="K90"/>
      <c r="L90"/>
      <c r="M90" s="495"/>
      <c r="N90" s="448"/>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showGridLines="0" workbookViewId="0">
      <selection activeCell="A23" sqref="A23"/>
    </sheetView>
  </sheetViews>
  <sheetFormatPr defaultColWidth="9.140625" defaultRowHeight="12.75"/>
  <cols>
    <col min="1" max="1" width="156.42578125" style="905" customWidth="1"/>
    <col min="2" max="16384" width="9.140625" style="905"/>
  </cols>
  <sheetData>
    <row r="1" spans="1:1" ht="21">
      <c r="A1" s="904" t="s">
        <v>491</v>
      </c>
    </row>
    <row r="2" spans="1:1" ht="15.75">
      <c r="A2" s="906" t="s">
        <v>505</v>
      </c>
    </row>
    <row r="3" spans="1:1" ht="15.75">
      <c r="A3" s="907" t="s">
        <v>492</v>
      </c>
    </row>
    <row r="4" spans="1:1" ht="15.75">
      <c r="A4" s="908" t="s">
        <v>494</v>
      </c>
    </row>
    <row r="5" spans="1:1" ht="15.75">
      <c r="A5" s="909" t="s">
        <v>495</v>
      </c>
    </row>
    <row r="6" spans="1:1" ht="47.25">
      <c r="A6" s="909" t="s">
        <v>496</v>
      </c>
    </row>
    <row r="7" spans="1:1" ht="47.25">
      <c r="A7" s="910" t="s">
        <v>497</v>
      </c>
    </row>
    <row r="8" spans="1:1" ht="15.75">
      <c r="A8" s="909" t="s">
        <v>498</v>
      </c>
    </row>
    <row r="9" spans="1:1" ht="15.75">
      <c r="A9" s="911" t="s">
        <v>499</v>
      </c>
    </row>
    <row r="10" spans="1:1" ht="15.75">
      <c r="A10" s="912" t="s">
        <v>500</v>
      </c>
    </row>
    <row r="11" spans="1:1" ht="15.75">
      <c r="A11" s="913" t="s">
        <v>493</v>
      </c>
    </row>
    <row r="12" spans="1:1" ht="15.75">
      <c r="A12" s="914" t="s">
        <v>501</v>
      </c>
    </row>
    <row r="13" spans="1:1" ht="15.75">
      <c r="A13" s="914" t="s">
        <v>502</v>
      </c>
    </row>
    <row r="14" spans="1:1" ht="15.75">
      <c r="A14" s="914" t="s">
        <v>503</v>
      </c>
    </row>
    <row r="15" spans="1:1" ht="15.75">
      <c r="A15" s="914" t="s">
        <v>504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sqref="A1:XFD1048576"/>
    </sheetView>
  </sheetViews>
  <sheetFormatPr defaultRowHeight="12.75"/>
  <cols>
    <col min="1" max="1" width="16.85546875" style="373" customWidth="1"/>
    <col min="2" max="2" width="12.28515625" style="373" bestFit="1" customWidth="1"/>
    <col min="3" max="3" width="10.140625" style="373" customWidth="1"/>
    <col min="4" max="4" width="9.140625" style="373"/>
    <col min="5" max="5" width="9.5703125" style="373" customWidth="1"/>
    <col min="6" max="6" width="16.7109375" style="373" customWidth="1"/>
    <col min="7" max="7" width="11.28515625" style="373" customWidth="1"/>
    <col min="8" max="8" width="10.42578125" style="373" customWidth="1"/>
    <col min="9" max="9" width="9.140625" style="373"/>
    <col min="10" max="10" width="3.5703125" style="373" customWidth="1"/>
    <col min="11" max="11" width="27.28515625" style="373" customWidth="1"/>
    <col min="12" max="12" width="11.7109375" style="373" customWidth="1"/>
    <col min="13" max="13" width="12.28515625" style="373" customWidth="1"/>
    <col min="14" max="14" width="10.42578125" style="373" customWidth="1"/>
    <col min="15" max="15" width="3.85546875" style="373" customWidth="1"/>
    <col min="16" max="16" width="22.5703125" style="373" customWidth="1"/>
    <col min="17" max="17" width="11.28515625" style="373" customWidth="1"/>
    <col min="18" max="18" width="10.28515625" style="373" customWidth="1"/>
    <col min="19" max="19" width="10" style="373" customWidth="1"/>
    <col min="20" max="255" width="9.140625" style="373"/>
    <col min="256" max="256" width="4" style="373" customWidth="1"/>
    <col min="257" max="257" width="15.140625" style="373" customWidth="1"/>
    <col min="258" max="258" width="13.85546875" style="373" customWidth="1"/>
    <col min="259" max="259" width="10.140625" style="373" customWidth="1"/>
    <col min="260" max="260" width="9.140625" style="373"/>
    <col min="261" max="261" width="3.42578125" style="373" customWidth="1"/>
    <col min="262" max="262" width="19.5703125" style="373" customWidth="1"/>
    <col min="263" max="263" width="12.28515625" style="373" customWidth="1"/>
    <col min="264" max="264" width="10.42578125" style="373" customWidth="1"/>
    <col min="265" max="265" width="9.140625" style="373"/>
    <col min="266" max="266" width="3.5703125" style="373" customWidth="1"/>
    <col min="267" max="267" width="16.42578125" style="373" customWidth="1"/>
    <col min="268" max="268" width="11.7109375" style="373" customWidth="1"/>
    <col min="269" max="269" width="10.140625" style="373" customWidth="1"/>
    <col min="270" max="270" width="15.85546875" style="373" customWidth="1"/>
    <col min="271" max="271" width="3.85546875" style="373" customWidth="1"/>
    <col min="272" max="272" width="16.42578125" style="373" customWidth="1"/>
    <col min="273" max="273" width="11.28515625" style="373" customWidth="1"/>
    <col min="274" max="274" width="10.28515625" style="373" customWidth="1"/>
    <col min="275" max="275" width="10" style="373" customWidth="1"/>
    <col min="276" max="511" width="9.140625" style="373"/>
    <col min="512" max="512" width="4" style="373" customWidth="1"/>
    <col min="513" max="513" width="15.140625" style="373" customWidth="1"/>
    <col min="514" max="514" width="13.85546875" style="373" customWidth="1"/>
    <col min="515" max="515" width="10.140625" style="373" customWidth="1"/>
    <col min="516" max="516" width="9.140625" style="373"/>
    <col min="517" max="517" width="3.42578125" style="373" customWidth="1"/>
    <col min="518" max="518" width="19.5703125" style="373" customWidth="1"/>
    <col min="519" max="519" width="12.28515625" style="373" customWidth="1"/>
    <col min="520" max="520" width="10.42578125" style="373" customWidth="1"/>
    <col min="521" max="521" width="9.140625" style="373"/>
    <col min="522" max="522" width="3.5703125" style="373" customWidth="1"/>
    <col min="523" max="523" width="16.42578125" style="373" customWidth="1"/>
    <col min="524" max="524" width="11.7109375" style="373" customWidth="1"/>
    <col min="525" max="525" width="10.140625" style="373" customWidth="1"/>
    <col min="526" max="526" width="15.85546875" style="373" customWidth="1"/>
    <col min="527" max="527" width="3.85546875" style="373" customWidth="1"/>
    <col min="528" max="528" width="16.42578125" style="373" customWidth="1"/>
    <col min="529" max="529" width="11.28515625" style="373" customWidth="1"/>
    <col min="530" max="530" width="10.28515625" style="373" customWidth="1"/>
    <col min="531" max="531" width="10" style="373" customWidth="1"/>
    <col min="532" max="767" width="9.140625" style="373"/>
    <col min="768" max="768" width="4" style="373" customWidth="1"/>
    <col min="769" max="769" width="15.140625" style="373" customWidth="1"/>
    <col min="770" max="770" width="13.85546875" style="373" customWidth="1"/>
    <col min="771" max="771" width="10.140625" style="373" customWidth="1"/>
    <col min="772" max="772" width="9.140625" style="373"/>
    <col min="773" max="773" width="3.42578125" style="373" customWidth="1"/>
    <col min="774" max="774" width="19.5703125" style="373" customWidth="1"/>
    <col min="775" max="775" width="12.28515625" style="373" customWidth="1"/>
    <col min="776" max="776" width="10.42578125" style="373" customWidth="1"/>
    <col min="777" max="777" width="9.140625" style="373"/>
    <col min="778" max="778" width="3.5703125" style="373" customWidth="1"/>
    <col min="779" max="779" width="16.42578125" style="373" customWidth="1"/>
    <col min="780" max="780" width="11.7109375" style="373" customWidth="1"/>
    <col min="781" max="781" width="10.140625" style="373" customWidth="1"/>
    <col min="782" max="782" width="15.85546875" style="373" customWidth="1"/>
    <col min="783" max="783" width="3.85546875" style="373" customWidth="1"/>
    <col min="784" max="784" width="16.42578125" style="373" customWidth="1"/>
    <col min="785" max="785" width="11.28515625" style="373" customWidth="1"/>
    <col min="786" max="786" width="10.28515625" style="373" customWidth="1"/>
    <col min="787" max="787" width="10" style="373" customWidth="1"/>
    <col min="788" max="1023" width="9.140625" style="373"/>
    <col min="1024" max="1024" width="4" style="373" customWidth="1"/>
    <col min="1025" max="1025" width="15.140625" style="373" customWidth="1"/>
    <col min="1026" max="1026" width="13.85546875" style="373" customWidth="1"/>
    <col min="1027" max="1027" width="10.140625" style="373" customWidth="1"/>
    <col min="1028" max="1028" width="9.140625" style="373"/>
    <col min="1029" max="1029" width="3.42578125" style="373" customWidth="1"/>
    <col min="1030" max="1030" width="19.5703125" style="373" customWidth="1"/>
    <col min="1031" max="1031" width="12.28515625" style="373" customWidth="1"/>
    <col min="1032" max="1032" width="10.42578125" style="373" customWidth="1"/>
    <col min="1033" max="1033" width="9.140625" style="373"/>
    <col min="1034" max="1034" width="3.5703125" style="373" customWidth="1"/>
    <col min="1035" max="1035" width="16.42578125" style="373" customWidth="1"/>
    <col min="1036" max="1036" width="11.7109375" style="373" customWidth="1"/>
    <col min="1037" max="1037" width="10.140625" style="373" customWidth="1"/>
    <col min="1038" max="1038" width="15.85546875" style="373" customWidth="1"/>
    <col min="1039" max="1039" width="3.85546875" style="373" customWidth="1"/>
    <col min="1040" max="1040" width="16.42578125" style="373" customWidth="1"/>
    <col min="1041" max="1041" width="11.28515625" style="373" customWidth="1"/>
    <col min="1042" max="1042" width="10.28515625" style="373" customWidth="1"/>
    <col min="1043" max="1043" width="10" style="373" customWidth="1"/>
    <col min="1044" max="1279" width="9.140625" style="373"/>
    <col min="1280" max="1280" width="4" style="373" customWidth="1"/>
    <col min="1281" max="1281" width="15.140625" style="373" customWidth="1"/>
    <col min="1282" max="1282" width="13.85546875" style="373" customWidth="1"/>
    <col min="1283" max="1283" width="10.140625" style="373" customWidth="1"/>
    <col min="1284" max="1284" width="9.140625" style="373"/>
    <col min="1285" max="1285" width="3.42578125" style="373" customWidth="1"/>
    <col min="1286" max="1286" width="19.5703125" style="373" customWidth="1"/>
    <col min="1287" max="1287" width="12.28515625" style="373" customWidth="1"/>
    <col min="1288" max="1288" width="10.42578125" style="373" customWidth="1"/>
    <col min="1289" max="1289" width="9.140625" style="373"/>
    <col min="1290" max="1290" width="3.5703125" style="373" customWidth="1"/>
    <col min="1291" max="1291" width="16.42578125" style="373" customWidth="1"/>
    <col min="1292" max="1292" width="11.7109375" style="373" customWidth="1"/>
    <col min="1293" max="1293" width="10.140625" style="373" customWidth="1"/>
    <col min="1294" max="1294" width="15.85546875" style="373" customWidth="1"/>
    <col min="1295" max="1295" width="3.85546875" style="373" customWidth="1"/>
    <col min="1296" max="1296" width="16.42578125" style="373" customWidth="1"/>
    <col min="1297" max="1297" width="11.28515625" style="373" customWidth="1"/>
    <col min="1298" max="1298" width="10.28515625" style="373" customWidth="1"/>
    <col min="1299" max="1299" width="10" style="373" customWidth="1"/>
    <col min="1300" max="1535" width="9.140625" style="373"/>
    <col min="1536" max="1536" width="4" style="373" customWidth="1"/>
    <col min="1537" max="1537" width="15.140625" style="373" customWidth="1"/>
    <col min="1538" max="1538" width="13.85546875" style="373" customWidth="1"/>
    <col min="1539" max="1539" width="10.140625" style="373" customWidth="1"/>
    <col min="1540" max="1540" width="9.140625" style="373"/>
    <col min="1541" max="1541" width="3.42578125" style="373" customWidth="1"/>
    <col min="1542" max="1542" width="19.5703125" style="373" customWidth="1"/>
    <col min="1543" max="1543" width="12.28515625" style="373" customWidth="1"/>
    <col min="1544" max="1544" width="10.42578125" style="373" customWidth="1"/>
    <col min="1545" max="1545" width="9.140625" style="373"/>
    <col min="1546" max="1546" width="3.5703125" style="373" customWidth="1"/>
    <col min="1547" max="1547" width="16.42578125" style="373" customWidth="1"/>
    <col min="1548" max="1548" width="11.7109375" style="373" customWidth="1"/>
    <col min="1549" max="1549" width="10.140625" style="373" customWidth="1"/>
    <col min="1550" max="1550" width="15.85546875" style="373" customWidth="1"/>
    <col min="1551" max="1551" width="3.85546875" style="373" customWidth="1"/>
    <col min="1552" max="1552" width="16.42578125" style="373" customWidth="1"/>
    <col min="1553" max="1553" width="11.28515625" style="373" customWidth="1"/>
    <col min="1554" max="1554" width="10.28515625" style="373" customWidth="1"/>
    <col min="1555" max="1555" width="10" style="373" customWidth="1"/>
    <col min="1556" max="1791" width="9.140625" style="373"/>
    <col min="1792" max="1792" width="4" style="373" customWidth="1"/>
    <col min="1793" max="1793" width="15.140625" style="373" customWidth="1"/>
    <col min="1794" max="1794" width="13.85546875" style="373" customWidth="1"/>
    <col min="1795" max="1795" width="10.140625" style="373" customWidth="1"/>
    <col min="1796" max="1796" width="9.140625" style="373"/>
    <col min="1797" max="1797" width="3.42578125" style="373" customWidth="1"/>
    <col min="1798" max="1798" width="19.5703125" style="373" customWidth="1"/>
    <col min="1799" max="1799" width="12.28515625" style="373" customWidth="1"/>
    <col min="1800" max="1800" width="10.42578125" style="373" customWidth="1"/>
    <col min="1801" max="1801" width="9.140625" style="373"/>
    <col min="1802" max="1802" width="3.5703125" style="373" customWidth="1"/>
    <col min="1803" max="1803" width="16.42578125" style="373" customWidth="1"/>
    <col min="1804" max="1804" width="11.7109375" style="373" customWidth="1"/>
    <col min="1805" max="1805" width="10.140625" style="373" customWidth="1"/>
    <col min="1806" max="1806" width="15.85546875" style="373" customWidth="1"/>
    <col min="1807" max="1807" width="3.85546875" style="373" customWidth="1"/>
    <col min="1808" max="1808" width="16.42578125" style="373" customWidth="1"/>
    <col min="1809" max="1809" width="11.28515625" style="373" customWidth="1"/>
    <col min="1810" max="1810" width="10.28515625" style="373" customWidth="1"/>
    <col min="1811" max="1811" width="10" style="373" customWidth="1"/>
    <col min="1812" max="2047" width="9.140625" style="373"/>
    <col min="2048" max="2048" width="4" style="373" customWidth="1"/>
    <col min="2049" max="2049" width="15.140625" style="373" customWidth="1"/>
    <col min="2050" max="2050" width="13.85546875" style="373" customWidth="1"/>
    <col min="2051" max="2051" width="10.140625" style="373" customWidth="1"/>
    <col min="2052" max="2052" width="9.140625" style="373"/>
    <col min="2053" max="2053" width="3.42578125" style="373" customWidth="1"/>
    <col min="2054" max="2054" width="19.5703125" style="373" customWidth="1"/>
    <col min="2055" max="2055" width="12.28515625" style="373" customWidth="1"/>
    <col min="2056" max="2056" width="10.42578125" style="373" customWidth="1"/>
    <col min="2057" max="2057" width="9.140625" style="373"/>
    <col min="2058" max="2058" width="3.5703125" style="373" customWidth="1"/>
    <col min="2059" max="2059" width="16.42578125" style="373" customWidth="1"/>
    <col min="2060" max="2060" width="11.7109375" style="373" customWidth="1"/>
    <col min="2061" max="2061" width="10.140625" style="373" customWidth="1"/>
    <col min="2062" max="2062" width="15.85546875" style="373" customWidth="1"/>
    <col min="2063" max="2063" width="3.85546875" style="373" customWidth="1"/>
    <col min="2064" max="2064" width="16.42578125" style="373" customWidth="1"/>
    <col min="2065" max="2065" width="11.28515625" style="373" customWidth="1"/>
    <col min="2066" max="2066" width="10.28515625" style="373" customWidth="1"/>
    <col min="2067" max="2067" width="10" style="373" customWidth="1"/>
    <col min="2068" max="2303" width="9.140625" style="373"/>
    <col min="2304" max="2304" width="4" style="373" customWidth="1"/>
    <col min="2305" max="2305" width="15.140625" style="373" customWidth="1"/>
    <col min="2306" max="2306" width="13.85546875" style="373" customWidth="1"/>
    <col min="2307" max="2307" width="10.140625" style="373" customWidth="1"/>
    <col min="2308" max="2308" width="9.140625" style="373"/>
    <col min="2309" max="2309" width="3.42578125" style="373" customWidth="1"/>
    <col min="2310" max="2310" width="19.5703125" style="373" customWidth="1"/>
    <col min="2311" max="2311" width="12.28515625" style="373" customWidth="1"/>
    <col min="2312" max="2312" width="10.42578125" style="373" customWidth="1"/>
    <col min="2313" max="2313" width="9.140625" style="373"/>
    <col min="2314" max="2314" width="3.5703125" style="373" customWidth="1"/>
    <col min="2315" max="2315" width="16.42578125" style="373" customWidth="1"/>
    <col min="2316" max="2316" width="11.7109375" style="373" customWidth="1"/>
    <col min="2317" max="2317" width="10.140625" style="373" customWidth="1"/>
    <col min="2318" max="2318" width="15.85546875" style="373" customWidth="1"/>
    <col min="2319" max="2319" width="3.85546875" style="373" customWidth="1"/>
    <col min="2320" max="2320" width="16.42578125" style="373" customWidth="1"/>
    <col min="2321" max="2321" width="11.28515625" style="373" customWidth="1"/>
    <col min="2322" max="2322" width="10.28515625" style="373" customWidth="1"/>
    <col min="2323" max="2323" width="10" style="373" customWidth="1"/>
    <col min="2324" max="2559" width="9.140625" style="373"/>
    <col min="2560" max="2560" width="4" style="373" customWidth="1"/>
    <col min="2561" max="2561" width="15.140625" style="373" customWidth="1"/>
    <col min="2562" max="2562" width="13.85546875" style="373" customWidth="1"/>
    <col min="2563" max="2563" width="10.140625" style="373" customWidth="1"/>
    <col min="2564" max="2564" width="9.140625" style="373"/>
    <col min="2565" max="2565" width="3.42578125" style="373" customWidth="1"/>
    <col min="2566" max="2566" width="19.5703125" style="373" customWidth="1"/>
    <col min="2567" max="2567" width="12.28515625" style="373" customWidth="1"/>
    <col min="2568" max="2568" width="10.42578125" style="373" customWidth="1"/>
    <col min="2569" max="2569" width="9.140625" style="373"/>
    <col min="2570" max="2570" width="3.5703125" style="373" customWidth="1"/>
    <col min="2571" max="2571" width="16.42578125" style="373" customWidth="1"/>
    <col min="2572" max="2572" width="11.7109375" style="373" customWidth="1"/>
    <col min="2573" max="2573" width="10.140625" style="373" customWidth="1"/>
    <col min="2574" max="2574" width="15.85546875" style="373" customWidth="1"/>
    <col min="2575" max="2575" width="3.85546875" style="373" customWidth="1"/>
    <col min="2576" max="2576" width="16.42578125" style="373" customWidth="1"/>
    <col min="2577" max="2577" width="11.28515625" style="373" customWidth="1"/>
    <col min="2578" max="2578" width="10.28515625" style="373" customWidth="1"/>
    <col min="2579" max="2579" width="10" style="373" customWidth="1"/>
    <col min="2580" max="2815" width="9.140625" style="373"/>
    <col min="2816" max="2816" width="4" style="373" customWidth="1"/>
    <col min="2817" max="2817" width="15.140625" style="373" customWidth="1"/>
    <col min="2818" max="2818" width="13.85546875" style="373" customWidth="1"/>
    <col min="2819" max="2819" width="10.140625" style="373" customWidth="1"/>
    <col min="2820" max="2820" width="9.140625" style="373"/>
    <col min="2821" max="2821" width="3.42578125" style="373" customWidth="1"/>
    <col min="2822" max="2822" width="19.5703125" style="373" customWidth="1"/>
    <col min="2823" max="2823" width="12.28515625" style="373" customWidth="1"/>
    <col min="2824" max="2824" width="10.42578125" style="373" customWidth="1"/>
    <col min="2825" max="2825" width="9.140625" style="373"/>
    <col min="2826" max="2826" width="3.5703125" style="373" customWidth="1"/>
    <col min="2827" max="2827" width="16.42578125" style="373" customWidth="1"/>
    <col min="2828" max="2828" width="11.7109375" style="373" customWidth="1"/>
    <col min="2829" max="2829" width="10.140625" style="373" customWidth="1"/>
    <col min="2830" max="2830" width="15.85546875" style="373" customWidth="1"/>
    <col min="2831" max="2831" width="3.85546875" style="373" customWidth="1"/>
    <col min="2832" max="2832" width="16.42578125" style="373" customWidth="1"/>
    <col min="2833" max="2833" width="11.28515625" style="373" customWidth="1"/>
    <col min="2834" max="2834" width="10.28515625" style="373" customWidth="1"/>
    <col min="2835" max="2835" width="10" style="373" customWidth="1"/>
    <col min="2836" max="3071" width="9.140625" style="373"/>
    <col min="3072" max="3072" width="4" style="373" customWidth="1"/>
    <col min="3073" max="3073" width="15.140625" style="373" customWidth="1"/>
    <col min="3074" max="3074" width="13.85546875" style="373" customWidth="1"/>
    <col min="3075" max="3075" width="10.140625" style="373" customWidth="1"/>
    <col min="3076" max="3076" width="9.140625" style="373"/>
    <col min="3077" max="3077" width="3.42578125" style="373" customWidth="1"/>
    <col min="3078" max="3078" width="19.5703125" style="373" customWidth="1"/>
    <col min="3079" max="3079" width="12.28515625" style="373" customWidth="1"/>
    <col min="3080" max="3080" width="10.42578125" style="373" customWidth="1"/>
    <col min="3081" max="3081" width="9.140625" style="373"/>
    <col min="3082" max="3082" width="3.5703125" style="373" customWidth="1"/>
    <col min="3083" max="3083" width="16.42578125" style="373" customWidth="1"/>
    <col min="3084" max="3084" width="11.7109375" style="373" customWidth="1"/>
    <col min="3085" max="3085" width="10.140625" style="373" customWidth="1"/>
    <col min="3086" max="3086" width="15.85546875" style="373" customWidth="1"/>
    <col min="3087" max="3087" width="3.85546875" style="373" customWidth="1"/>
    <col min="3088" max="3088" width="16.42578125" style="373" customWidth="1"/>
    <col min="3089" max="3089" width="11.28515625" style="373" customWidth="1"/>
    <col min="3090" max="3090" width="10.28515625" style="373" customWidth="1"/>
    <col min="3091" max="3091" width="10" style="373" customWidth="1"/>
    <col min="3092" max="3327" width="9.140625" style="373"/>
    <col min="3328" max="3328" width="4" style="373" customWidth="1"/>
    <col min="3329" max="3329" width="15.140625" style="373" customWidth="1"/>
    <col min="3330" max="3330" width="13.85546875" style="373" customWidth="1"/>
    <col min="3331" max="3331" width="10.140625" style="373" customWidth="1"/>
    <col min="3332" max="3332" width="9.140625" style="373"/>
    <col min="3333" max="3333" width="3.42578125" style="373" customWidth="1"/>
    <col min="3334" max="3334" width="19.5703125" style="373" customWidth="1"/>
    <col min="3335" max="3335" width="12.28515625" style="373" customWidth="1"/>
    <col min="3336" max="3336" width="10.42578125" style="373" customWidth="1"/>
    <col min="3337" max="3337" width="9.140625" style="373"/>
    <col min="3338" max="3338" width="3.5703125" style="373" customWidth="1"/>
    <col min="3339" max="3339" width="16.42578125" style="373" customWidth="1"/>
    <col min="3340" max="3340" width="11.7109375" style="373" customWidth="1"/>
    <col min="3341" max="3341" width="10.140625" style="373" customWidth="1"/>
    <col min="3342" max="3342" width="15.85546875" style="373" customWidth="1"/>
    <col min="3343" max="3343" width="3.85546875" style="373" customWidth="1"/>
    <col min="3344" max="3344" width="16.42578125" style="373" customWidth="1"/>
    <col min="3345" max="3345" width="11.28515625" style="373" customWidth="1"/>
    <col min="3346" max="3346" width="10.28515625" style="373" customWidth="1"/>
    <col min="3347" max="3347" width="10" style="373" customWidth="1"/>
    <col min="3348" max="3583" width="9.140625" style="373"/>
    <col min="3584" max="3584" width="4" style="373" customWidth="1"/>
    <col min="3585" max="3585" width="15.140625" style="373" customWidth="1"/>
    <col min="3586" max="3586" width="13.85546875" style="373" customWidth="1"/>
    <col min="3587" max="3587" width="10.140625" style="373" customWidth="1"/>
    <col min="3588" max="3588" width="9.140625" style="373"/>
    <col min="3589" max="3589" width="3.42578125" style="373" customWidth="1"/>
    <col min="3590" max="3590" width="19.5703125" style="373" customWidth="1"/>
    <col min="3591" max="3591" width="12.28515625" style="373" customWidth="1"/>
    <col min="3592" max="3592" width="10.42578125" style="373" customWidth="1"/>
    <col min="3593" max="3593" width="9.140625" style="373"/>
    <col min="3594" max="3594" width="3.5703125" style="373" customWidth="1"/>
    <col min="3595" max="3595" width="16.42578125" style="373" customWidth="1"/>
    <col min="3596" max="3596" width="11.7109375" style="373" customWidth="1"/>
    <col min="3597" max="3597" width="10.140625" style="373" customWidth="1"/>
    <col min="3598" max="3598" width="15.85546875" style="373" customWidth="1"/>
    <col min="3599" max="3599" width="3.85546875" style="373" customWidth="1"/>
    <col min="3600" max="3600" width="16.42578125" style="373" customWidth="1"/>
    <col min="3601" max="3601" width="11.28515625" style="373" customWidth="1"/>
    <col min="3602" max="3602" width="10.28515625" style="373" customWidth="1"/>
    <col min="3603" max="3603" width="10" style="373" customWidth="1"/>
    <col min="3604" max="3839" width="9.140625" style="373"/>
    <col min="3840" max="3840" width="4" style="373" customWidth="1"/>
    <col min="3841" max="3841" width="15.140625" style="373" customWidth="1"/>
    <col min="3842" max="3842" width="13.85546875" style="373" customWidth="1"/>
    <col min="3843" max="3843" width="10.140625" style="373" customWidth="1"/>
    <col min="3844" max="3844" width="9.140625" style="373"/>
    <col min="3845" max="3845" width="3.42578125" style="373" customWidth="1"/>
    <col min="3846" max="3846" width="19.5703125" style="373" customWidth="1"/>
    <col min="3847" max="3847" width="12.28515625" style="373" customWidth="1"/>
    <col min="3848" max="3848" width="10.42578125" style="373" customWidth="1"/>
    <col min="3849" max="3849" width="9.140625" style="373"/>
    <col min="3850" max="3850" width="3.5703125" style="373" customWidth="1"/>
    <col min="3851" max="3851" width="16.42578125" style="373" customWidth="1"/>
    <col min="3852" max="3852" width="11.7109375" style="373" customWidth="1"/>
    <col min="3853" max="3853" width="10.140625" style="373" customWidth="1"/>
    <col min="3854" max="3854" width="15.85546875" style="373" customWidth="1"/>
    <col min="3855" max="3855" width="3.85546875" style="373" customWidth="1"/>
    <col min="3856" max="3856" width="16.42578125" style="373" customWidth="1"/>
    <col min="3857" max="3857" width="11.28515625" style="373" customWidth="1"/>
    <col min="3858" max="3858" width="10.28515625" style="373" customWidth="1"/>
    <col min="3859" max="3859" width="10" style="373" customWidth="1"/>
    <col min="3860" max="4095" width="9.140625" style="373"/>
    <col min="4096" max="4096" width="4" style="373" customWidth="1"/>
    <col min="4097" max="4097" width="15.140625" style="373" customWidth="1"/>
    <col min="4098" max="4098" width="13.85546875" style="373" customWidth="1"/>
    <col min="4099" max="4099" width="10.140625" style="373" customWidth="1"/>
    <col min="4100" max="4100" width="9.140625" style="373"/>
    <col min="4101" max="4101" width="3.42578125" style="373" customWidth="1"/>
    <col min="4102" max="4102" width="19.5703125" style="373" customWidth="1"/>
    <col min="4103" max="4103" width="12.28515625" style="373" customWidth="1"/>
    <col min="4104" max="4104" width="10.42578125" style="373" customWidth="1"/>
    <col min="4105" max="4105" width="9.140625" style="373"/>
    <col min="4106" max="4106" width="3.5703125" style="373" customWidth="1"/>
    <col min="4107" max="4107" width="16.42578125" style="373" customWidth="1"/>
    <col min="4108" max="4108" width="11.7109375" style="373" customWidth="1"/>
    <col min="4109" max="4109" width="10.140625" style="373" customWidth="1"/>
    <col min="4110" max="4110" width="15.85546875" style="373" customWidth="1"/>
    <col min="4111" max="4111" width="3.85546875" style="373" customWidth="1"/>
    <col min="4112" max="4112" width="16.42578125" style="373" customWidth="1"/>
    <col min="4113" max="4113" width="11.28515625" style="373" customWidth="1"/>
    <col min="4114" max="4114" width="10.28515625" style="373" customWidth="1"/>
    <col min="4115" max="4115" width="10" style="373" customWidth="1"/>
    <col min="4116" max="4351" width="9.140625" style="373"/>
    <col min="4352" max="4352" width="4" style="373" customWidth="1"/>
    <col min="4353" max="4353" width="15.140625" style="373" customWidth="1"/>
    <col min="4354" max="4354" width="13.85546875" style="373" customWidth="1"/>
    <col min="4355" max="4355" width="10.140625" style="373" customWidth="1"/>
    <col min="4356" max="4356" width="9.140625" style="373"/>
    <col min="4357" max="4357" width="3.42578125" style="373" customWidth="1"/>
    <col min="4358" max="4358" width="19.5703125" style="373" customWidth="1"/>
    <col min="4359" max="4359" width="12.28515625" style="373" customWidth="1"/>
    <col min="4360" max="4360" width="10.42578125" style="373" customWidth="1"/>
    <col min="4361" max="4361" width="9.140625" style="373"/>
    <col min="4362" max="4362" width="3.5703125" style="373" customWidth="1"/>
    <col min="4363" max="4363" width="16.42578125" style="373" customWidth="1"/>
    <col min="4364" max="4364" width="11.7109375" style="373" customWidth="1"/>
    <col min="4365" max="4365" width="10.140625" style="373" customWidth="1"/>
    <col min="4366" max="4366" width="15.85546875" style="373" customWidth="1"/>
    <col min="4367" max="4367" width="3.85546875" style="373" customWidth="1"/>
    <col min="4368" max="4368" width="16.42578125" style="373" customWidth="1"/>
    <col min="4369" max="4369" width="11.28515625" style="373" customWidth="1"/>
    <col min="4370" max="4370" width="10.28515625" style="373" customWidth="1"/>
    <col min="4371" max="4371" width="10" style="373" customWidth="1"/>
    <col min="4372" max="4607" width="9.140625" style="373"/>
    <col min="4608" max="4608" width="4" style="373" customWidth="1"/>
    <col min="4609" max="4609" width="15.140625" style="373" customWidth="1"/>
    <col min="4610" max="4610" width="13.85546875" style="373" customWidth="1"/>
    <col min="4611" max="4611" width="10.140625" style="373" customWidth="1"/>
    <col min="4612" max="4612" width="9.140625" style="373"/>
    <col min="4613" max="4613" width="3.42578125" style="373" customWidth="1"/>
    <col min="4614" max="4614" width="19.5703125" style="373" customWidth="1"/>
    <col min="4615" max="4615" width="12.28515625" style="373" customWidth="1"/>
    <col min="4616" max="4616" width="10.42578125" style="373" customWidth="1"/>
    <col min="4617" max="4617" width="9.140625" style="373"/>
    <col min="4618" max="4618" width="3.5703125" style="373" customWidth="1"/>
    <col min="4619" max="4619" width="16.42578125" style="373" customWidth="1"/>
    <col min="4620" max="4620" width="11.7109375" style="373" customWidth="1"/>
    <col min="4621" max="4621" width="10.140625" style="373" customWidth="1"/>
    <col min="4622" max="4622" width="15.85546875" style="373" customWidth="1"/>
    <col min="4623" max="4623" width="3.85546875" style="373" customWidth="1"/>
    <col min="4624" max="4624" width="16.42578125" style="373" customWidth="1"/>
    <col min="4625" max="4625" width="11.28515625" style="373" customWidth="1"/>
    <col min="4626" max="4626" width="10.28515625" style="373" customWidth="1"/>
    <col min="4627" max="4627" width="10" style="373" customWidth="1"/>
    <col min="4628" max="4863" width="9.140625" style="373"/>
    <col min="4864" max="4864" width="4" style="373" customWidth="1"/>
    <col min="4865" max="4865" width="15.140625" style="373" customWidth="1"/>
    <col min="4866" max="4866" width="13.85546875" style="373" customWidth="1"/>
    <col min="4867" max="4867" width="10.140625" style="373" customWidth="1"/>
    <col min="4868" max="4868" width="9.140625" style="373"/>
    <col min="4869" max="4869" width="3.42578125" style="373" customWidth="1"/>
    <col min="4870" max="4870" width="19.5703125" style="373" customWidth="1"/>
    <col min="4871" max="4871" width="12.28515625" style="373" customWidth="1"/>
    <col min="4872" max="4872" width="10.42578125" style="373" customWidth="1"/>
    <col min="4873" max="4873" width="9.140625" style="373"/>
    <col min="4874" max="4874" width="3.5703125" style="373" customWidth="1"/>
    <col min="4875" max="4875" width="16.42578125" style="373" customWidth="1"/>
    <col min="4876" max="4876" width="11.7109375" style="373" customWidth="1"/>
    <col min="4877" max="4877" width="10.140625" style="373" customWidth="1"/>
    <col min="4878" max="4878" width="15.85546875" style="373" customWidth="1"/>
    <col min="4879" max="4879" width="3.85546875" style="373" customWidth="1"/>
    <col min="4880" max="4880" width="16.42578125" style="373" customWidth="1"/>
    <col min="4881" max="4881" width="11.28515625" style="373" customWidth="1"/>
    <col min="4882" max="4882" width="10.28515625" style="373" customWidth="1"/>
    <col min="4883" max="4883" width="10" style="373" customWidth="1"/>
    <col min="4884" max="5119" width="9.140625" style="373"/>
    <col min="5120" max="5120" width="4" style="373" customWidth="1"/>
    <col min="5121" max="5121" width="15.140625" style="373" customWidth="1"/>
    <col min="5122" max="5122" width="13.85546875" style="373" customWidth="1"/>
    <col min="5123" max="5123" width="10.140625" style="373" customWidth="1"/>
    <col min="5124" max="5124" width="9.140625" style="373"/>
    <col min="5125" max="5125" width="3.42578125" style="373" customWidth="1"/>
    <col min="5126" max="5126" width="19.5703125" style="373" customWidth="1"/>
    <col min="5127" max="5127" width="12.28515625" style="373" customWidth="1"/>
    <col min="5128" max="5128" width="10.42578125" style="373" customWidth="1"/>
    <col min="5129" max="5129" width="9.140625" style="373"/>
    <col min="5130" max="5130" width="3.5703125" style="373" customWidth="1"/>
    <col min="5131" max="5131" width="16.42578125" style="373" customWidth="1"/>
    <col min="5132" max="5132" width="11.7109375" style="373" customWidth="1"/>
    <col min="5133" max="5133" width="10.140625" style="373" customWidth="1"/>
    <col min="5134" max="5134" width="15.85546875" style="373" customWidth="1"/>
    <col min="5135" max="5135" width="3.85546875" style="373" customWidth="1"/>
    <col min="5136" max="5136" width="16.42578125" style="373" customWidth="1"/>
    <col min="5137" max="5137" width="11.28515625" style="373" customWidth="1"/>
    <col min="5138" max="5138" width="10.28515625" style="373" customWidth="1"/>
    <col min="5139" max="5139" width="10" style="373" customWidth="1"/>
    <col min="5140" max="5375" width="9.140625" style="373"/>
    <col min="5376" max="5376" width="4" style="373" customWidth="1"/>
    <col min="5377" max="5377" width="15.140625" style="373" customWidth="1"/>
    <col min="5378" max="5378" width="13.85546875" style="373" customWidth="1"/>
    <col min="5379" max="5379" width="10.140625" style="373" customWidth="1"/>
    <col min="5380" max="5380" width="9.140625" style="373"/>
    <col min="5381" max="5381" width="3.42578125" style="373" customWidth="1"/>
    <col min="5382" max="5382" width="19.5703125" style="373" customWidth="1"/>
    <col min="5383" max="5383" width="12.28515625" style="373" customWidth="1"/>
    <col min="5384" max="5384" width="10.42578125" style="373" customWidth="1"/>
    <col min="5385" max="5385" width="9.140625" style="373"/>
    <col min="5386" max="5386" width="3.5703125" style="373" customWidth="1"/>
    <col min="5387" max="5387" width="16.42578125" style="373" customWidth="1"/>
    <col min="5388" max="5388" width="11.7109375" style="373" customWidth="1"/>
    <col min="5389" max="5389" width="10.140625" style="373" customWidth="1"/>
    <col min="5390" max="5390" width="15.85546875" style="373" customWidth="1"/>
    <col min="5391" max="5391" width="3.85546875" style="373" customWidth="1"/>
    <col min="5392" max="5392" width="16.42578125" style="373" customWidth="1"/>
    <col min="5393" max="5393" width="11.28515625" style="373" customWidth="1"/>
    <col min="5394" max="5394" width="10.28515625" style="373" customWidth="1"/>
    <col min="5395" max="5395" width="10" style="373" customWidth="1"/>
    <col min="5396" max="5631" width="9.140625" style="373"/>
    <col min="5632" max="5632" width="4" style="373" customWidth="1"/>
    <col min="5633" max="5633" width="15.140625" style="373" customWidth="1"/>
    <col min="5634" max="5634" width="13.85546875" style="373" customWidth="1"/>
    <col min="5635" max="5635" width="10.140625" style="373" customWidth="1"/>
    <col min="5636" max="5636" width="9.140625" style="373"/>
    <col min="5637" max="5637" width="3.42578125" style="373" customWidth="1"/>
    <col min="5638" max="5638" width="19.5703125" style="373" customWidth="1"/>
    <col min="5639" max="5639" width="12.28515625" style="373" customWidth="1"/>
    <col min="5640" max="5640" width="10.42578125" style="373" customWidth="1"/>
    <col min="5641" max="5641" width="9.140625" style="373"/>
    <col min="5642" max="5642" width="3.5703125" style="373" customWidth="1"/>
    <col min="5643" max="5643" width="16.42578125" style="373" customWidth="1"/>
    <col min="5644" max="5644" width="11.7109375" style="373" customWidth="1"/>
    <col min="5645" max="5645" width="10.140625" style="373" customWidth="1"/>
    <col min="5646" max="5646" width="15.85546875" style="373" customWidth="1"/>
    <col min="5647" max="5647" width="3.85546875" style="373" customWidth="1"/>
    <col min="5648" max="5648" width="16.42578125" style="373" customWidth="1"/>
    <col min="5649" max="5649" width="11.28515625" style="373" customWidth="1"/>
    <col min="5650" max="5650" width="10.28515625" style="373" customWidth="1"/>
    <col min="5651" max="5651" width="10" style="373" customWidth="1"/>
    <col min="5652" max="5887" width="9.140625" style="373"/>
    <col min="5888" max="5888" width="4" style="373" customWidth="1"/>
    <col min="5889" max="5889" width="15.140625" style="373" customWidth="1"/>
    <col min="5890" max="5890" width="13.85546875" style="373" customWidth="1"/>
    <col min="5891" max="5891" width="10.140625" style="373" customWidth="1"/>
    <col min="5892" max="5892" width="9.140625" style="373"/>
    <col min="5893" max="5893" width="3.42578125" style="373" customWidth="1"/>
    <col min="5894" max="5894" width="19.5703125" style="373" customWidth="1"/>
    <col min="5895" max="5895" width="12.28515625" style="373" customWidth="1"/>
    <col min="5896" max="5896" width="10.42578125" style="373" customWidth="1"/>
    <col min="5897" max="5897" width="9.140625" style="373"/>
    <col min="5898" max="5898" width="3.5703125" style="373" customWidth="1"/>
    <col min="5899" max="5899" width="16.42578125" style="373" customWidth="1"/>
    <col min="5900" max="5900" width="11.7109375" style="373" customWidth="1"/>
    <col min="5901" max="5901" width="10.140625" style="373" customWidth="1"/>
    <col min="5902" max="5902" width="15.85546875" style="373" customWidth="1"/>
    <col min="5903" max="5903" width="3.85546875" style="373" customWidth="1"/>
    <col min="5904" max="5904" width="16.42578125" style="373" customWidth="1"/>
    <col min="5905" max="5905" width="11.28515625" style="373" customWidth="1"/>
    <col min="5906" max="5906" width="10.28515625" style="373" customWidth="1"/>
    <col min="5907" max="5907" width="10" style="373" customWidth="1"/>
    <col min="5908" max="6143" width="9.140625" style="373"/>
    <col min="6144" max="6144" width="4" style="373" customWidth="1"/>
    <col min="6145" max="6145" width="15.140625" style="373" customWidth="1"/>
    <col min="6146" max="6146" width="13.85546875" style="373" customWidth="1"/>
    <col min="6147" max="6147" width="10.140625" style="373" customWidth="1"/>
    <col min="6148" max="6148" width="9.140625" style="373"/>
    <col min="6149" max="6149" width="3.42578125" style="373" customWidth="1"/>
    <col min="6150" max="6150" width="19.5703125" style="373" customWidth="1"/>
    <col min="6151" max="6151" width="12.28515625" style="373" customWidth="1"/>
    <col min="6152" max="6152" width="10.42578125" style="373" customWidth="1"/>
    <col min="6153" max="6153" width="9.140625" style="373"/>
    <col min="6154" max="6154" width="3.5703125" style="373" customWidth="1"/>
    <col min="6155" max="6155" width="16.42578125" style="373" customWidth="1"/>
    <col min="6156" max="6156" width="11.7109375" style="373" customWidth="1"/>
    <col min="6157" max="6157" width="10.140625" style="373" customWidth="1"/>
    <col min="6158" max="6158" width="15.85546875" style="373" customWidth="1"/>
    <col min="6159" max="6159" width="3.85546875" style="373" customWidth="1"/>
    <col min="6160" max="6160" width="16.42578125" style="373" customWidth="1"/>
    <col min="6161" max="6161" width="11.28515625" style="373" customWidth="1"/>
    <col min="6162" max="6162" width="10.28515625" style="373" customWidth="1"/>
    <col min="6163" max="6163" width="10" style="373" customWidth="1"/>
    <col min="6164" max="6399" width="9.140625" style="373"/>
    <col min="6400" max="6400" width="4" style="373" customWidth="1"/>
    <col min="6401" max="6401" width="15.140625" style="373" customWidth="1"/>
    <col min="6402" max="6402" width="13.85546875" style="373" customWidth="1"/>
    <col min="6403" max="6403" width="10.140625" style="373" customWidth="1"/>
    <col min="6404" max="6404" width="9.140625" style="373"/>
    <col min="6405" max="6405" width="3.42578125" style="373" customWidth="1"/>
    <col min="6406" max="6406" width="19.5703125" style="373" customWidth="1"/>
    <col min="6407" max="6407" width="12.28515625" style="373" customWidth="1"/>
    <col min="6408" max="6408" width="10.42578125" style="373" customWidth="1"/>
    <col min="6409" max="6409" width="9.140625" style="373"/>
    <col min="6410" max="6410" width="3.5703125" style="373" customWidth="1"/>
    <col min="6411" max="6411" width="16.42578125" style="373" customWidth="1"/>
    <col min="6412" max="6412" width="11.7109375" style="373" customWidth="1"/>
    <col min="6413" max="6413" width="10.140625" style="373" customWidth="1"/>
    <col min="6414" max="6414" width="15.85546875" style="373" customWidth="1"/>
    <col min="6415" max="6415" width="3.85546875" style="373" customWidth="1"/>
    <col min="6416" max="6416" width="16.42578125" style="373" customWidth="1"/>
    <col min="6417" max="6417" width="11.28515625" style="373" customWidth="1"/>
    <col min="6418" max="6418" width="10.28515625" style="373" customWidth="1"/>
    <col min="6419" max="6419" width="10" style="373" customWidth="1"/>
    <col min="6420" max="6655" width="9.140625" style="373"/>
    <col min="6656" max="6656" width="4" style="373" customWidth="1"/>
    <col min="6657" max="6657" width="15.140625" style="373" customWidth="1"/>
    <col min="6658" max="6658" width="13.85546875" style="373" customWidth="1"/>
    <col min="6659" max="6659" width="10.140625" style="373" customWidth="1"/>
    <col min="6660" max="6660" width="9.140625" style="373"/>
    <col min="6661" max="6661" width="3.42578125" style="373" customWidth="1"/>
    <col min="6662" max="6662" width="19.5703125" style="373" customWidth="1"/>
    <col min="6663" max="6663" width="12.28515625" style="373" customWidth="1"/>
    <col min="6664" max="6664" width="10.42578125" style="373" customWidth="1"/>
    <col min="6665" max="6665" width="9.140625" style="373"/>
    <col min="6666" max="6666" width="3.5703125" style="373" customWidth="1"/>
    <col min="6667" max="6667" width="16.42578125" style="373" customWidth="1"/>
    <col min="6668" max="6668" width="11.7109375" style="373" customWidth="1"/>
    <col min="6669" max="6669" width="10.140625" style="373" customWidth="1"/>
    <col min="6670" max="6670" width="15.85546875" style="373" customWidth="1"/>
    <col min="6671" max="6671" width="3.85546875" style="373" customWidth="1"/>
    <col min="6672" max="6672" width="16.42578125" style="373" customWidth="1"/>
    <col min="6673" max="6673" width="11.28515625" style="373" customWidth="1"/>
    <col min="6674" max="6674" width="10.28515625" style="373" customWidth="1"/>
    <col min="6675" max="6675" width="10" style="373" customWidth="1"/>
    <col min="6676" max="6911" width="9.140625" style="373"/>
    <col min="6912" max="6912" width="4" style="373" customWidth="1"/>
    <col min="6913" max="6913" width="15.140625" style="373" customWidth="1"/>
    <col min="6914" max="6914" width="13.85546875" style="373" customWidth="1"/>
    <col min="6915" max="6915" width="10.140625" style="373" customWidth="1"/>
    <col min="6916" max="6916" width="9.140625" style="373"/>
    <col min="6917" max="6917" width="3.42578125" style="373" customWidth="1"/>
    <col min="6918" max="6918" width="19.5703125" style="373" customWidth="1"/>
    <col min="6919" max="6919" width="12.28515625" style="373" customWidth="1"/>
    <col min="6920" max="6920" width="10.42578125" style="373" customWidth="1"/>
    <col min="6921" max="6921" width="9.140625" style="373"/>
    <col min="6922" max="6922" width="3.5703125" style="373" customWidth="1"/>
    <col min="6923" max="6923" width="16.42578125" style="373" customWidth="1"/>
    <col min="6924" max="6924" width="11.7109375" style="373" customWidth="1"/>
    <col min="6925" max="6925" width="10.140625" style="373" customWidth="1"/>
    <col min="6926" max="6926" width="15.85546875" style="373" customWidth="1"/>
    <col min="6927" max="6927" width="3.85546875" style="373" customWidth="1"/>
    <col min="6928" max="6928" width="16.42578125" style="373" customWidth="1"/>
    <col min="6929" max="6929" width="11.28515625" style="373" customWidth="1"/>
    <col min="6930" max="6930" width="10.28515625" style="373" customWidth="1"/>
    <col min="6931" max="6931" width="10" style="373" customWidth="1"/>
    <col min="6932" max="7167" width="9.140625" style="373"/>
    <col min="7168" max="7168" width="4" style="373" customWidth="1"/>
    <col min="7169" max="7169" width="15.140625" style="373" customWidth="1"/>
    <col min="7170" max="7170" width="13.85546875" style="373" customWidth="1"/>
    <col min="7171" max="7171" width="10.140625" style="373" customWidth="1"/>
    <col min="7172" max="7172" width="9.140625" style="373"/>
    <col min="7173" max="7173" width="3.42578125" style="373" customWidth="1"/>
    <col min="7174" max="7174" width="19.5703125" style="373" customWidth="1"/>
    <col min="7175" max="7175" width="12.28515625" style="373" customWidth="1"/>
    <col min="7176" max="7176" width="10.42578125" style="373" customWidth="1"/>
    <col min="7177" max="7177" width="9.140625" style="373"/>
    <col min="7178" max="7178" width="3.5703125" style="373" customWidth="1"/>
    <col min="7179" max="7179" width="16.42578125" style="373" customWidth="1"/>
    <col min="7180" max="7180" width="11.7109375" style="373" customWidth="1"/>
    <col min="7181" max="7181" width="10.140625" style="373" customWidth="1"/>
    <col min="7182" max="7182" width="15.85546875" style="373" customWidth="1"/>
    <col min="7183" max="7183" width="3.85546875" style="373" customWidth="1"/>
    <col min="7184" max="7184" width="16.42578125" style="373" customWidth="1"/>
    <col min="7185" max="7185" width="11.28515625" style="373" customWidth="1"/>
    <col min="7186" max="7186" width="10.28515625" style="373" customWidth="1"/>
    <col min="7187" max="7187" width="10" style="373" customWidth="1"/>
    <col min="7188" max="7423" width="9.140625" style="373"/>
    <col min="7424" max="7424" width="4" style="373" customWidth="1"/>
    <col min="7425" max="7425" width="15.140625" style="373" customWidth="1"/>
    <col min="7426" max="7426" width="13.85546875" style="373" customWidth="1"/>
    <col min="7427" max="7427" width="10.140625" style="373" customWidth="1"/>
    <col min="7428" max="7428" width="9.140625" style="373"/>
    <col min="7429" max="7429" width="3.42578125" style="373" customWidth="1"/>
    <col min="7430" max="7430" width="19.5703125" style="373" customWidth="1"/>
    <col min="7431" max="7431" width="12.28515625" style="373" customWidth="1"/>
    <col min="7432" max="7432" width="10.42578125" style="373" customWidth="1"/>
    <col min="7433" max="7433" width="9.140625" style="373"/>
    <col min="7434" max="7434" width="3.5703125" style="373" customWidth="1"/>
    <col min="7435" max="7435" width="16.42578125" style="373" customWidth="1"/>
    <col min="7436" max="7436" width="11.7109375" style="373" customWidth="1"/>
    <col min="7437" max="7437" width="10.140625" style="373" customWidth="1"/>
    <col min="7438" max="7438" width="15.85546875" style="373" customWidth="1"/>
    <col min="7439" max="7439" width="3.85546875" style="373" customWidth="1"/>
    <col min="7440" max="7440" width="16.42578125" style="373" customWidth="1"/>
    <col min="7441" max="7441" width="11.28515625" style="373" customWidth="1"/>
    <col min="7442" max="7442" width="10.28515625" style="373" customWidth="1"/>
    <col min="7443" max="7443" width="10" style="373" customWidth="1"/>
    <col min="7444" max="7679" width="9.140625" style="373"/>
    <col min="7680" max="7680" width="4" style="373" customWidth="1"/>
    <col min="7681" max="7681" width="15.140625" style="373" customWidth="1"/>
    <col min="7682" max="7682" width="13.85546875" style="373" customWidth="1"/>
    <col min="7683" max="7683" width="10.140625" style="373" customWidth="1"/>
    <col min="7684" max="7684" width="9.140625" style="373"/>
    <col min="7685" max="7685" width="3.42578125" style="373" customWidth="1"/>
    <col min="7686" max="7686" width="19.5703125" style="373" customWidth="1"/>
    <col min="7687" max="7687" width="12.28515625" style="373" customWidth="1"/>
    <col min="7688" max="7688" width="10.42578125" style="373" customWidth="1"/>
    <col min="7689" max="7689" width="9.140625" style="373"/>
    <col min="7690" max="7690" width="3.5703125" style="373" customWidth="1"/>
    <col min="7691" max="7691" width="16.42578125" style="373" customWidth="1"/>
    <col min="7692" max="7692" width="11.7109375" style="373" customWidth="1"/>
    <col min="7693" max="7693" width="10.140625" style="373" customWidth="1"/>
    <col min="7694" max="7694" width="15.85546875" style="373" customWidth="1"/>
    <col min="7695" max="7695" width="3.85546875" style="373" customWidth="1"/>
    <col min="7696" max="7696" width="16.42578125" style="373" customWidth="1"/>
    <col min="7697" max="7697" width="11.28515625" style="373" customWidth="1"/>
    <col min="7698" max="7698" width="10.28515625" style="373" customWidth="1"/>
    <col min="7699" max="7699" width="10" style="373" customWidth="1"/>
    <col min="7700" max="7935" width="9.140625" style="373"/>
    <col min="7936" max="7936" width="4" style="373" customWidth="1"/>
    <col min="7937" max="7937" width="15.140625" style="373" customWidth="1"/>
    <col min="7938" max="7938" width="13.85546875" style="373" customWidth="1"/>
    <col min="7939" max="7939" width="10.140625" style="373" customWidth="1"/>
    <col min="7940" max="7940" width="9.140625" style="373"/>
    <col min="7941" max="7941" width="3.42578125" style="373" customWidth="1"/>
    <col min="7942" max="7942" width="19.5703125" style="373" customWidth="1"/>
    <col min="7943" max="7943" width="12.28515625" style="373" customWidth="1"/>
    <col min="7944" max="7944" width="10.42578125" style="373" customWidth="1"/>
    <col min="7945" max="7945" width="9.140625" style="373"/>
    <col min="7946" max="7946" width="3.5703125" style="373" customWidth="1"/>
    <col min="7947" max="7947" width="16.42578125" style="373" customWidth="1"/>
    <col min="7948" max="7948" width="11.7109375" style="373" customWidth="1"/>
    <col min="7949" max="7949" width="10.140625" style="373" customWidth="1"/>
    <col min="7950" max="7950" width="15.85546875" style="373" customWidth="1"/>
    <col min="7951" max="7951" width="3.85546875" style="373" customWidth="1"/>
    <col min="7952" max="7952" width="16.42578125" style="373" customWidth="1"/>
    <col min="7953" max="7953" width="11.28515625" style="373" customWidth="1"/>
    <col min="7954" max="7954" width="10.28515625" style="373" customWidth="1"/>
    <col min="7955" max="7955" width="10" style="373" customWidth="1"/>
    <col min="7956" max="8191" width="9.140625" style="373"/>
    <col min="8192" max="8192" width="4" style="373" customWidth="1"/>
    <col min="8193" max="8193" width="15.140625" style="373" customWidth="1"/>
    <col min="8194" max="8194" width="13.85546875" style="373" customWidth="1"/>
    <col min="8195" max="8195" width="10.140625" style="373" customWidth="1"/>
    <col min="8196" max="8196" width="9.140625" style="373"/>
    <col min="8197" max="8197" width="3.42578125" style="373" customWidth="1"/>
    <col min="8198" max="8198" width="19.5703125" style="373" customWidth="1"/>
    <col min="8199" max="8199" width="12.28515625" style="373" customWidth="1"/>
    <col min="8200" max="8200" width="10.42578125" style="373" customWidth="1"/>
    <col min="8201" max="8201" width="9.140625" style="373"/>
    <col min="8202" max="8202" width="3.5703125" style="373" customWidth="1"/>
    <col min="8203" max="8203" width="16.42578125" style="373" customWidth="1"/>
    <col min="8204" max="8204" width="11.7109375" style="373" customWidth="1"/>
    <col min="8205" max="8205" width="10.140625" style="373" customWidth="1"/>
    <col min="8206" max="8206" width="15.85546875" style="373" customWidth="1"/>
    <col min="8207" max="8207" width="3.85546875" style="373" customWidth="1"/>
    <col min="8208" max="8208" width="16.42578125" style="373" customWidth="1"/>
    <col min="8209" max="8209" width="11.28515625" style="373" customWidth="1"/>
    <col min="8210" max="8210" width="10.28515625" style="373" customWidth="1"/>
    <col min="8211" max="8211" width="10" style="373" customWidth="1"/>
    <col min="8212" max="8447" width="9.140625" style="373"/>
    <col min="8448" max="8448" width="4" style="373" customWidth="1"/>
    <col min="8449" max="8449" width="15.140625" style="373" customWidth="1"/>
    <col min="8450" max="8450" width="13.85546875" style="373" customWidth="1"/>
    <col min="8451" max="8451" width="10.140625" style="373" customWidth="1"/>
    <col min="8452" max="8452" width="9.140625" style="373"/>
    <col min="8453" max="8453" width="3.42578125" style="373" customWidth="1"/>
    <col min="8454" max="8454" width="19.5703125" style="373" customWidth="1"/>
    <col min="8455" max="8455" width="12.28515625" style="373" customWidth="1"/>
    <col min="8456" max="8456" width="10.42578125" style="373" customWidth="1"/>
    <col min="8457" max="8457" width="9.140625" style="373"/>
    <col min="8458" max="8458" width="3.5703125" style="373" customWidth="1"/>
    <col min="8459" max="8459" width="16.42578125" style="373" customWidth="1"/>
    <col min="8460" max="8460" width="11.7109375" style="373" customWidth="1"/>
    <col min="8461" max="8461" width="10.140625" style="373" customWidth="1"/>
    <col min="8462" max="8462" width="15.85546875" style="373" customWidth="1"/>
    <col min="8463" max="8463" width="3.85546875" style="373" customWidth="1"/>
    <col min="8464" max="8464" width="16.42578125" style="373" customWidth="1"/>
    <col min="8465" max="8465" width="11.28515625" style="373" customWidth="1"/>
    <col min="8466" max="8466" width="10.28515625" style="373" customWidth="1"/>
    <col min="8467" max="8467" width="10" style="373" customWidth="1"/>
    <col min="8468" max="8703" width="9.140625" style="373"/>
    <col min="8704" max="8704" width="4" style="373" customWidth="1"/>
    <col min="8705" max="8705" width="15.140625" style="373" customWidth="1"/>
    <col min="8706" max="8706" width="13.85546875" style="373" customWidth="1"/>
    <col min="8707" max="8707" width="10.140625" style="373" customWidth="1"/>
    <col min="8708" max="8708" width="9.140625" style="373"/>
    <col min="8709" max="8709" width="3.42578125" style="373" customWidth="1"/>
    <col min="8710" max="8710" width="19.5703125" style="373" customWidth="1"/>
    <col min="8711" max="8711" width="12.28515625" style="373" customWidth="1"/>
    <col min="8712" max="8712" width="10.42578125" style="373" customWidth="1"/>
    <col min="8713" max="8713" width="9.140625" style="373"/>
    <col min="8714" max="8714" width="3.5703125" style="373" customWidth="1"/>
    <col min="8715" max="8715" width="16.42578125" style="373" customWidth="1"/>
    <col min="8716" max="8716" width="11.7109375" style="373" customWidth="1"/>
    <col min="8717" max="8717" width="10.140625" style="373" customWidth="1"/>
    <col min="8718" max="8718" width="15.85546875" style="373" customWidth="1"/>
    <col min="8719" max="8719" width="3.85546875" style="373" customWidth="1"/>
    <col min="8720" max="8720" width="16.42578125" style="373" customWidth="1"/>
    <col min="8721" max="8721" width="11.28515625" style="373" customWidth="1"/>
    <col min="8722" max="8722" width="10.28515625" style="373" customWidth="1"/>
    <col min="8723" max="8723" width="10" style="373" customWidth="1"/>
    <col min="8724" max="8959" width="9.140625" style="373"/>
    <col min="8960" max="8960" width="4" style="373" customWidth="1"/>
    <col min="8961" max="8961" width="15.140625" style="373" customWidth="1"/>
    <col min="8962" max="8962" width="13.85546875" style="373" customWidth="1"/>
    <col min="8963" max="8963" width="10.140625" style="373" customWidth="1"/>
    <col min="8964" max="8964" width="9.140625" style="373"/>
    <col min="8965" max="8965" width="3.42578125" style="373" customWidth="1"/>
    <col min="8966" max="8966" width="19.5703125" style="373" customWidth="1"/>
    <col min="8967" max="8967" width="12.28515625" style="373" customWidth="1"/>
    <col min="8968" max="8968" width="10.42578125" style="373" customWidth="1"/>
    <col min="8969" max="8969" width="9.140625" style="373"/>
    <col min="8970" max="8970" width="3.5703125" style="373" customWidth="1"/>
    <col min="8971" max="8971" width="16.42578125" style="373" customWidth="1"/>
    <col min="8972" max="8972" width="11.7109375" style="373" customWidth="1"/>
    <col min="8973" max="8973" width="10.140625" style="373" customWidth="1"/>
    <col min="8974" max="8974" width="15.85546875" style="373" customWidth="1"/>
    <col min="8975" max="8975" width="3.85546875" style="373" customWidth="1"/>
    <col min="8976" max="8976" width="16.42578125" style="373" customWidth="1"/>
    <col min="8977" max="8977" width="11.28515625" style="373" customWidth="1"/>
    <col min="8978" max="8978" width="10.28515625" style="373" customWidth="1"/>
    <col min="8979" max="8979" width="10" style="373" customWidth="1"/>
    <col min="8980" max="9215" width="9.140625" style="373"/>
    <col min="9216" max="9216" width="4" style="373" customWidth="1"/>
    <col min="9217" max="9217" width="15.140625" style="373" customWidth="1"/>
    <col min="9218" max="9218" width="13.85546875" style="373" customWidth="1"/>
    <col min="9219" max="9219" width="10.140625" style="373" customWidth="1"/>
    <col min="9220" max="9220" width="9.140625" style="373"/>
    <col min="9221" max="9221" width="3.42578125" style="373" customWidth="1"/>
    <col min="9222" max="9222" width="19.5703125" style="373" customWidth="1"/>
    <col min="9223" max="9223" width="12.28515625" style="373" customWidth="1"/>
    <col min="9224" max="9224" width="10.42578125" style="373" customWidth="1"/>
    <col min="9225" max="9225" width="9.140625" style="373"/>
    <col min="9226" max="9226" width="3.5703125" style="373" customWidth="1"/>
    <col min="9227" max="9227" width="16.42578125" style="373" customWidth="1"/>
    <col min="9228" max="9228" width="11.7109375" style="373" customWidth="1"/>
    <col min="9229" max="9229" width="10.140625" style="373" customWidth="1"/>
    <col min="9230" max="9230" width="15.85546875" style="373" customWidth="1"/>
    <col min="9231" max="9231" width="3.85546875" style="373" customWidth="1"/>
    <col min="9232" max="9232" width="16.42578125" style="373" customWidth="1"/>
    <col min="9233" max="9233" width="11.28515625" style="373" customWidth="1"/>
    <col min="9234" max="9234" width="10.28515625" style="373" customWidth="1"/>
    <col min="9235" max="9235" width="10" style="373" customWidth="1"/>
    <col min="9236" max="9471" width="9.140625" style="373"/>
    <col min="9472" max="9472" width="4" style="373" customWidth="1"/>
    <col min="9473" max="9473" width="15.140625" style="373" customWidth="1"/>
    <col min="9474" max="9474" width="13.85546875" style="373" customWidth="1"/>
    <col min="9475" max="9475" width="10.140625" style="373" customWidth="1"/>
    <col min="9476" max="9476" width="9.140625" style="373"/>
    <col min="9477" max="9477" width="3.42578125" style="373" customWidth="1"/>
    <col min="9478" max="9478" width="19.5703125" style="373" customWidth="1"/>
    <col min="9479" max="9479" width="12.28515625" style="373" customWidth="1"/>
    <col min="9480" max="9480" width="10.42578125" style="373" customWidth="1"/>
    <col min="9481" max="9481" width="9.140625" style="373"/>
    <col min="9482" max="9482" width="3.5703125" style="373" customWidth="1"/>
    <col min="9483" max="9483" width="16.42578125" style="373" customWidth="1"/>
    <col min="9484" max="9484" width="11.7109375" style="373" customWidth="1"/>
    <col min="9485" max="9485" width="10.140625" style="373" customWidth="1"/>
    <col min="9486" max="9486" width="15.85546875" style="373" customWidth="1"/>
    <col min="9487" max="9487" width="3.85546875" style="373" customWidth="1"/>
    <col min="9488" max="9488" width="16.42578125" style="373" customWidth="1"/>
    <col min="9489" max="9489" width="11.28515625" style="373" customWidth="1"/>
    <col min="9490" max="9490" width="10.28515625" style="373" customWidth="1"/>
    <col min="9491" max="9491" width="10" style="373" customWidth="1"/>
    <col min="9492" max="9727" width="9.140625" style="373"/>
    <col min="9728" max="9728" width="4" style="373" customWidth="1"/>
    <col min="9729" max="9729" width="15.140625" style="373" customWidth="1"/>
    <col min="9730" max="9730" width="13.85546875" style="373" customWidth="1"/>
    <col min="9731" max="9731" width="10.140625" style="373" customWidth="1"/>
    <col min="9732" max="9732" width="9.140625" style="373"/>
    <col min="9733" max="9733" width="3.42578125" style="373" customWidth="1"/>
    <col min="9734" max="9734" width="19.5703125" style="373" customWidth="1"/>
    <col min="9735" max="9735" width="12.28515625" style="373" customWidth="1"/>
    <col min="9736" max="9736" width="10.42578125" style="373" customWidth="1"/>
    <col min="9737" max="9737" width="9.140625" style="373"/>
    <col min="9738" max="9738" width="3.5703125" style="373" customWidth="1"/>
    <col min="9739" max="9739" width="16.42578125" style="373" customWidth="1"/>
    <col min="9740" max="9740" width="11.7109375" style="373" customWidth="1"/>
    <col min="9741" max="9741" width="10.140625" style="373" customWidth="1"/>
    <col min="9742" max="9742" width="15.85546875" style="373" customWidth="1"/>
    <col min="9743" max="9743" width="3.85546875" style="373" customWidth="1"/>
    <col min="9744" max="9744" width="16.42578125" style="373" customWidth="1"/>
    <col min="9745" max="9745" width="11.28515625" style="373" customWidth="1"/>
    <col min="9746" max="9746" width="10.28515625" style="373" customWidth="1"/>
    <col min="9747" max="9747" width="10" style="373" customWidth="1"/>
    <col min="9748" max="9983" width="9.140625" style="373"/>
    <col min="9984" max="9984" width="4" style="373" customWidth="1"/>
    <col min="9985" max="9985" width="15.140625" style="373" customWidth="1"/>
    <col min="9986" max="9986" width="13.85546875" style="373" customWidth="1"/>
    <col min="9987" max="9987" width="10.140625" style="373" customWidth="1"/>
    <col min="9988" max="9988" width="9.140625" style="373"/>
    <col min="9989" max="9989" width="3.42578125" style="373" customWidth="1"/>
    <col min="9990" max="9990" width="19.5703125" style="373" customWidth="1"/>
    <col min="9991" max="9991" width="12.28515625" style="373" customWidth="1"/>
    <col min="9992" max="9992" width="10.42578125" style="373" customWidth="1"/>
    <col min="9993" max="9993" width="9.140625" style="373"/>
    <col min="9994" max="9994" width="3.5703125" style="373" customWidth="1"/>
    <col min="9995" max="9995" width="16.42578125" style="373" customWidth="1"/>
    <col min="9996" max="9996" width="11.7109375" style="373" customWidth="1"/>
    <col min="9997" max="9997" width="10.140625" style="373" customWidth="1"/>
    <col min="9998" max="9998" width="15.85546875" style="373" customWidth="1"/>
    <col min="9999" max="9999" width="3.85546875" style="373" customWidth="1"/>
    <col min="10000" max="10000" width="16.42578125" style="373" customWidth="1"/>
    <col min="10001" max="10001" width="11.28515625" style="373" customWidth="1"/>
    <col min="10002" max="10002" width="10.28515625" style="373" customWidth="1"/>
    <col min="10003" max="10003" width="10" style="373" customWidth="1"/>
    <col min="10004" max="10239" width="9.140625" style="373"/>
    <col min="10240" max="10240" width="4" style="373" customWidth="1"/>
    <col min="10241" max="10241" width="15.140625" style="373" customWidth="1"/>
    <col min="10242" max="10242" width="13.85546875" style="373" customWidth="1"/>
    <col min="10243" max="10243" width="10.140625" style="373" customWidth="1"/>
    <col min="10244" max="10244" width="9.140625" style="373"/>
    <col min="10245" max="10245" width="3.42578125" style="373" customWidth="1"/>
    <col min="10246" max="10246" width="19.5703125" style="373" customWidth="1"/>
    <col min="10247" max="10247" width="12.28515625" style="373" customWidth="1"/>
    <col min="10248" max="10248" width="10.42578125" style="373" customWidth="1"/>
    <col min="10249" max="10249" width="9.140625" style="373"/>
    <col min="10250" max="10250" width="3.5703125" style="373" customWidth="1"/>
    <col min="10251" max="10251" width="16.42578125" style="373" customWidth="1"/>
    <col min="10252" max="10252" width="11.7109375" style="373" customWidth="1"/>
    <col min="10253" max="10253" width="10.140625" style="373" customWidth="1"/>
    <col min="10254" max="10254" width="15.85546875" style="373" customWidth="1"/>
    <col min="10255" max="10255" width="3.85546875" style="373" customWidth="1"/>
    <col min="10256" max="10256" width="16.42578125" style="373" customWidth="1"/>
    <col min="10257" max="10257" width="11.28515625" style="373" customWidth="1"/>
    <col min="10258" max="10258" width="10.28515625" style="373" customWidth="1"/>
    <col min="10259" max="10259" width="10" style="373" customWidth="1"/>
    <col min="10260" max="10495" width="9.140625" style="373"/>
    <col min="10496" max="10496" width="4" style="373" customWidth="1"/>
    <col min="10497" max="10497" width="15.140625" style="373" customWidth="1"/>
    <col min="10498" max="10498" width="13.85546875" style="373" customWidth="1"/>
    <col min="10499" max="10499" width="10.140625" style="373" customWidth="1"/>
    <col min="10500" max="10500" width="9.140625" style="373"/>
    <col min="10501" max="10501" width="3.42578125" style="373" customWidth="1"/>
    <col min="10502" max="10502" width="19.5703125" style="373" customWidth="1"/>
    <col min="10503" max="10503" width="12.28515625" style="373" customWidth="1"/>
    <col min="10504" max="10504" width="10.42578125" style="373" customWidth="1"/>
    <col min="10505" max="10505" width="9.140625" style="373"/>
    <col min="10506" max="10506" width="3.5703125" style="373" customWidth="1"/>
    <col min="10507" max="10507" width="16.42578125" style="373" customWidth="1"/>
    <col min="10508" max="10508" width="11.7109375" style="373" customWidth="1"/>
    <col min="10509" max="10509" width="10.140625" style="373" customWidth="1"/>
    <col min="10510" max="10510" width="15.85546875" style="373" customWidth="1"/>
    <col min="10511" max="10511" width="3.85546875" style="373" customWidth="1"/>
    <col min="10512" max="10512" width="16.42578125" style="373" customWidth="1"/>
    <col min="10513" max="10513" width="11.28515625" style="373" customWidth="1"/>
    <col min="10514" max="10514" width="10.28515625" style="373" customWidth="1"/>
    <col min="10515" max="10515" width="10" style="373" customWidth="1"/>
    <col min="10516" max="10751" width="9.140625" style="373"/>
    <col min="10752" max="10752" width="4" style="373" customWidth="1"/>
    <col min="10753" max="10753" width="15.140625" style="373" customWidth="1"/>
    <col min="10754" max="10754" width="13.85546875" style="373" customWidth="1"/>
    <col min="10755" max="10755" width="10.140625" style="373" customWidth="1"/>
    <col min="10756" max="10756" width="9.140625" style="373"/>
    <col min="10757" max="10757" width="3.42578125" style="373" customWidth="1"/>
    <col min="10758" max="10758" width="19.5703125" style="373" customWidth="1"/>
    <col min="10759" max="10759" width="12.28515625" style="373" customWidth="1"/>
    <col min="10760" max="10760" width="10.42578125" style="373" customWidth="1"/>
    <col min="10761" max="10761" width="9.140625" style="373"/>
    <col min="10762" max="10762" width="3.5703125" style="373" customWidth="1"/>
    <col min="10763" max="10763" width="16.42578125" style="373" customWidth="1"/>
    <col min="10764" max="10764" width="11.7109375" style="373" customWidth="1"/>
    <col min="10765" max="10765" width="10.140625" style="373" customWidth="1"/>
    <col min="10766" max="10766" width="15.85546875" style="373" customWidth="1"/>
    <col min="10767" max="10767" width="3.85546875" style="373" customWidth="1"/>
    <col min="10768" max="10768" width="16.42578125" style="373" customWidth="1"/>
    <col min="10769" max="10769" width="11.28515625" style="373" customWidth="1"/>
    <col min="10770" max="10770" width="10.28515625" style="373" customWidth="1"/>
    <col min="10771" max="10771" width="10" style="373" customWidth="1"/>
    <col min="10772" max="11007" width="9.140625" style="373"/>
    <col min="11008" max="11008" width="4" style="373" customWidth="1"/>
    <col min="11009" max="11009" width="15.140625" style="373" customWidth="1"/>
    <col min="11010" max="11010" width="13.85546875" style="373" customWidth="1"/>
    <col min="11011" max="11011" width="10.140625" style="373" customWidth="1"/>
    <col min="11012" max="11012" width="9.140625" style="373"/>
    <col min="11013" max="11013" width="3.42578125" style="373" customWidth="1"/>
    <col min="11014" max="11014" width="19.5703125" style="373" customWidth="1"/>
    <col min="11015" max="11015" width="12.28515625" style="373" customWidth="1"/>
    <col min="11016" max="11016" width="10.42578125" style="373" customWidth="1"/>
    <col min="11017" max="11017" width="9.140625" style="373"/>
    <col min="11018" max="11018" width="3.5703125" style="373" customWidth="1"/>
    <col min="11019" max="11019" width="16.42578125" style="373" customWidth="1"/>
    <col min="11020" max="11020" width="11.7109375" style="373" customWidth="1"/>
    <col min="11021" max="11021" width="10.140625" style="373" customWidth="1"/>
    <col min="11022" max="11022" width="15.85546875" style="373" customWidth="1"/>
    <col min="11023" max="11023" width="3.85546875" style="373" customWidth="1"/>
    <col min="11024" max="11024" width="16.42578125" style="373" customWidth="1"/>
    <col min="11025" max="11025" width="11.28515625" style="373" customWidth="1"/>
    <col min="11026" max="11026" width="10.28515625" style="373" customWidth="1"/>
    <col min="11027" max="11027" width="10" style="373" customWidth="1"/>
    <col min="11028" max="11263" width="9.140625" style="373"/>
    <col min="11264" max="11264" width="4" style="373" customWidth="1"/>
    <col min="11265" max="11265" width="15.140625" style="373" customWidth="1"/>
    <col min="11266" max="11266" width="13.85546875" style="373" customWidth="1"/>
    <col min="11267" max="11267" width="10.140625" style="373" customWidth="1"/>
    <col min="11268" max="11268" width="9.140625" style="373"/>
    <col min="11269" max="11269" width="3.42578125" style="373" customWidth="1"/>
    <col min="11270" max="11270" width="19.5703125" style="373" customWidth="1"/>
    <col min="11271" max="11271" width="12.28515625" style="373" customWidth="1"/>
    <col min="11272" max="11272" width="10.42578125" style="373" customWidth="1"/>
    <col min="11273" max="11273" width="9.140625" style="373"/>
    <col min="11274" max="11274" width="3.5703125" style="373" customWidth="1"/>
    <col min="11275" max="11275" width="16.42578125" style="373" customWidth="1"/>
    <col min="11276" max="11276" width="11.7109375" style="373" customWidth="1"/>
    <col min="11277" max="11277" width="10.140625" style="373" customWidth="1"/>
    <col min="11278" max="11278" width="15.85546875" style="373" customWidth="1"/>
    <col min="11279" max="11279" width="3.85546875" style="373" customWidth="1"/>
    <col min="11280" max="11280" width="16.42578125" style="373" customWidth="1"/>
    <col min="11281" max="11281" width="11.28515625" style="373" customWidth="1"/>
    <col min="11282" max="11282" width="10.28515625" style="373" customWidth="1"/>
    <col min="11283" max="11283" width="10" style="373" customWidth="1"/>
    <col min="11284" max="11519" width="9.140625" style="373"/>
    <col min="11520" max="11520" width="4" style="373" customWidth="1"/>
    <col min="11521" max="11521" width="15.140625" style="373" customWidth="1"/>
    <col min="11522" max="11522" width="13.85546875" style="373" customWidth="1"/>
    <col min="11523" max="11523" width="10.140625" style="373" customWidth="1"/>
    <col min="11524" max="11524" width="9.140625" style="373"/>
    <col min="11525" max="11525" width="3.42578125" style="373" customWidth="1"/>
    <col min="11526" max="11526" width="19.5703125" style="373" customWidth="1"/>
    <col min="11527" max="11527" width="12.28515625" style="373" customWidth="1"/>
    <col min="11528" max="11528" width="10.42578125" style="373" customWidth="1"/>
    <col min="11529" max="11529" width="9.140625" style="373"/>
    <col min="11530" max="11530" width="3.5703125" style="373" customWidth="1"/>
    <col min="11531" max="11531" width="16.42578125" style="373" customWidth="1"/>
    <col min="11532" max="11532" width="11.7109375" style="373" customWidth="1"/>
    <col min="11533" max="11533" width="10.140625" style="373" customWidth="1"/>
    <col min="11534" max="11534" width="15.85546875" style="373" customWidth="1"/>
    <col min="11535" max="11535" width="3.85546875" style="373" customWidth="1"/>
    <col min="11536" max="11536" width="16.42578125" style="373" customWidth="1"/>
    <col min="11537" max="11537" width="11.28515625" style="373" customWidth="1"/>
    <col min="11538" max="11538" width="10.28515625" style="373" customWidth="1"/>
    <col min="11539" max="11539" width="10" style="373" customWidth="1"/>
    <col min="11540" max="11775" width="9.140625" style="373"/>
    <col min="11776" max="11776" width="4" style="373" customWidth="1"/>
    <col min="11777" max="11777" width="15.140625" style="373" customWidth="1"/>
    <col min="11778" max="11778" width="13.85546875" style="373" customWidth="1"/>
    <col min="11779" max="11779" width="10.140625" style="373" customWidth="1"/>
    <col min="11780" max="11780" width="9.140625" style="373"/>
    <col min="11781" max="11781" width="3.42578125" style="373" customWidth="1"/>
    <col min="11782" max="11782" width="19.5703125" style="373" customWidth="1"/>
    <col min="11783" max="11783" width="12.28515625" style="373" customWidth="1"/>
    <col min="11784" max="11784" width="10.42578125" style="373" customWidth="1"/>
    <col min="11785" max="11785" width="9.140625" style="373"/>
    <col min="11786" max="11786" width="3.5703125" style="373" customWidth="1"/>
    <col min="11787" max="11787" width="16.42578125" style="373" customWidth="1"/>
    <col min="11788" max="11788" width="11.7109375" style="373" customWidth="1"/>
    <col min="11789" max="11789" width="10.140625" style="373" customWidth="1"/>
    <col min="11790" max="11790" width="15.85546875" style="373" customWidth="1"/>
    <col min="11791" max="11791" width="3.85546875" style="373" customWidth="1"/>
    <col min="11792" max="11792" width="16.42578125" style="373" customWidth="1"/>
    <col min="11793" max="11793" width="11.28515625" style="373" customWidth="1"/>
    <col min="11794" max="11794" width="10.28515625" style="373" customWidth="1"/>
    <col min="11795" max="11795" width="10" style="373" customWidth="1"/>
    <col min="11796" max="12031" width="9.140625" style="373"/>
    <col min="12032" max="12032" width="4" style="373" customWidth="1"/>
    <col min="12033" max="12033" width="15.140625" style="373" customWidth="1"/>
    <col min="12034" max="12034" width="13.85546875" style="373" customWidth="1"/>
    <col min="12035" max="12035" width="10.140625" style="373" customWidth="1"/>
    <col min="12036" max="12036" width="9.140625" style="373"/>
    <col min="12037" max="12037" width="3.42578125" style="373" customWidth="1"/>
    <col min="12038" max="12038" width="19.5703125" style="373" customWidth="1"/>
    <col min="12039" max="12039" width="12.28515625" style="373" customWidth="1"/>
    <col min="12040" max="12040" width="10.42578125" style="373" customWidth="1"/>
    <col min="12041" max="12041" width="9.140625" style="373"/>
    <col min="12042" max="12042" width="3.5703125" style="373" customWidth="1"/>
    <col min="12043" max="12043" width="16.42578125" style="373" customWidth="1"/>
    <col min="12044" max="12044" width="11.7109375" style="373" customWidth="1"/>
    <col min="12045" max="12045" width="10.140625" style="373" customWidth="1"/>
    <col min="12046" max="12046" width="15.85546875" style="373" customWidth="1"/>
    <col min="12047" max="12047" width="3.85546875" style="373" customWidth="1"/>
    <col min="12048" max="12048" width="16.42578125" style="373" customWidth="1"/>
    <col min="12049" max="12049" width="11.28515625" style="373" customWidth="1"/>
    <col min="12050" max="12050" width="10.28515625" style="373" customWidth="1"/>
    <col min="12051" max="12051" width="10" style="373" customWidth="1"/>
    <col min="12052" max="12287" width="9.140625" style="373"/>
    <col min="12288" max="12288" width="4" style="373" customWidth="1"/>
    <col min="12289" max="12289" width="15.140625" style="373" customWidth="1"/>
    <col min="12290" max="12290" width="13.85546875" style="373" customWidth="1"/>
    <col min="12291" max="12291" width="10.140625" style="373" customWidth="1"/>
    <col min="12292" max="12292" width="9.140625" style="373"/>
    <col min="12293" max="12293" width="3.42578125" style="373" customWidth="1"/>
    <col min="12294" max="12294" width="19.5703125" style="373" customWidth="1"/>
    <col min="12295" max="12295" width="12.28515625" style="373" customWidth="1"/>
    <col min="12296" max="12296" width="10.42578125" style="373" customWidth="1"/>
    <col min="12297" max="12297" width="9.140625" style="373"/>
    <col min="12298" max="12298" width="3.5703125" style="373" customWidth="1"/>
    <col min="12299" max="12299" width="16.42578125" style="373" customWidth="1"/>
    <col min="12300" max="12300" width="11.7109375" style="373" customWidth="1"/>
    <col min="12301" max="12301" width="10.140625" style="373" customWidth="1"/>
    <col min="12302" max="12302" width="15.85546875" style="373" customWidth="1"/>
    <col min="12303" max="12303" width="3.85546875" style="373" customWidth="1"/>
    <col min="12304" max="12304" width="16.42578125" style="373" customWidth="1"/>
    <col min="12305" max="12305" width="11.28515625" style="373" customWidth="1"/>
    <col min="12306" max="12306" width="10.28515625" style="373" customWidth="1"/>
    <col min="12307" max="12307" width="10" style="373" customWidth="1"/>
    <col min="12308" max="12543" width="9.140625" style="373"/>
    <col min="12544" max="12544" width="4" style="373" customWidth="1"/>
    <col min="12545" max="12545" width="15.140625" style="373" customWidth="1"/>
    <col min="12546" max="12546" width="13.85546875" style="373" customWidth="1"/>
    <col min="12547" max="12547" width="10.140625" style="373" customWidth="1"/>
    <col min="12548" max="12548" width="9.140625" style="373"/>
    <col min="12549" max="12549" width="3.42578125" style="373" customWidth="1"/>
    <col min="12550" max="12550" width="19.5703125" style="373" customWidth="1"/>
    <col min="12551" max="12551" width="12.28515625" style="373" customWidth="1"/>
    <col min="12552" max="12552" width="10.42578125" style="373" customWidth="1"/>
    <col min="12553" max="12553" width="9.140625" style="373"/>
    <col min="12554" max="12554" width="3.5703125" style="373" customWidth="1"/>
    <col min="12555" max="12555" width="16.42578125" style="373" customWidth="1"/>
    <col min="12556" max="12556" width="11.7109375" style="373" customWidth="1"/>
    <col min="12557" max="12557" width="10.140625" style="373" customWidth="1"/>
    <col min="12558" max="12558" width="15.85546875" style="373" customWidth="1"/>
    <col min="12559" max="12559" width="3.85546875" style="373" customWidth="1"/>
    <col min="12560" max="12560" width="16.42578125" style="373" customWidth="1"/>
    <col min="12561" max="12561" width="11.28515625" style="373" customWidth="1"/>
    <col min="12562" max="12562" width="10.28515625" style="373" customWidth="1"/>
    <col min="12563" max="12563" width="10" style="373" customWidth="1"/>
    <col min="12564" max="12799" width="9.140625" style="373"/>
    <col min="12800" max="12800" width="4" style="373" customWidth="1"/>
    <col min="12801" max="12801" width="15.140625" style="373" customWidth="1"/>
    <col min="12802" max="12802" width="13.85546875" style="373" customWidth="1"/>
    <col min="12803" max="12803" width="10.140625" style="373" customWidth="1"/>
    <col min="12804" max="12804" width="9.140625" style="373"/>
    <col min="12805" max="12805" width="3.42578125" style="373" customWidth="1"/>
    <col min="12806" max="12806" width="19.5703125" style="373" customWidth="1"/>
    <col min="12807" max="12807" width="12.28515625" style="373" customWidth="1"/>
    <col min="12808" max="12808" width="10.42578125" style="373" customWidth="1"/>
    <col min="12809" max="12809" width="9.140625" style="373"/>
    <col min="12810" max="12810" width="3.5703125" style="373" customWidth="1"/>
    <col min="12811" max="12811" width="16.42578125" style="373" customWidth="1"/>
    <col min="12812" max="12812" width="11.7109375" style="373" customWidth="1"/>
    <col min="12813" max="12813" width="10.140625" style="373" customWidth="1"/>
    <col min="12814" max="12814" width="15.85546875" style="373" customWidth="1"/>
    <col min="12815" max="12815" width="3.85546875" style="373" customWidth="1"/>
    <col min="12816" max="12816" width="16.42578125" style="373" customWidth="1"/>
    <col min="12817" max="12817" width="11.28515625" style="373" customWidth="1"/>
    <col min="12818" max="12818" width="10.28515625" style="373" customWidth="1"/>
    <col min="12819" max="12819" width="10" style="373" customWidth="1"/>
    <col min="12820" max="13055" width="9.140625" style="373"/>
    <col min="13056" max="13056" width="4" style="373" customWidth="1"/>
    <col min="13057" max="13057" width="15.140625" style="373" customWidth="1"/>
    <col min="13058" max="13058" width="13.85546875" style="373" customWidth="1"/>
    <col min="13059" max="13059" width="10.140625" style="373" customWidth="1"/>
    <col min="13060" max="13060" width="9.140625" style="373"/>
    <col min="13061" max="13061" width="3.42578125" style="373" customWidth="1"/>
    <col min="13062" max="13062" width="19.5703125" style="373" customWidth="1"/>
    <col min="13063" max="13063" width="12.28515625" style="373" customWidth="1"/>
    <col min="13064" max="13064" width="10.42578125" style="373" customWidth="1"/>
    <col min="13065" max="13065" width="9.140625" style="373"/>
    <col min="13066" max="13066" width="3.5703125" style="373" customWidth="1"/>
    <col min="13067" max="13067" width="16.42578125" style="373" customWidth="1"/>
    <col min="13068" max="13068" width="11.7109375" style="373" customWidth="1"/>
    <col min="13069" max="13069" width="10.140625" style="373" customWidth="1"/>
    <col min="13070" max="13070" width="15.85546875" style="373" customWidth="1"/>
    <col min="13071" max="13071" width="3.85546875" style="373" customWidth="1"/>
    <col min="13072" max="13072" width="16.42578125" style="373" customWidth="1"/>
    <col min="13073" max="13073" width="11.28515625" style="373" customWidth="1"/>
    <col min="13074" max="13074" width="10.28515625" style="373" customWidth="1"/>
    <col min="13075" max="13075" width="10" style="373" customWidth="1"/>
    <col min="13076" max="13311" width="9.140625" style="373"/>
    <col min="13312" max="13312" width="4" style="373" customWidth="1"/>
    <col min="13313" max="13313" width="15.140625" style="373" customWidth="1"/>
    <col min="13314" max="13314" width="13.85546875" style="373" customWidth="1"/>
    <col min="13315" max="13315" width="10.140625" style="373" customWidth="1"/>
    <col min="13316" max="13316" width="9.140625" style="373"/>
    <col min="13317" max="13317" width="3.42578125" style="373" customWidth="1"/>
    <col min="13318" max="13318" width="19.5703125" style="373" customWidth="1"/>
    <col min="13319" max="13319" width="12.28515625" style="373" customWidth="1"/>
    <col min="13320" max="13320" width="10.42578125" style="373" customWidth="1"/>
    <col min="13321" max="13321" width="9.140625" style="373"/>
    <col min="13322" max="13322" width="3.5703125" style="373" customWidth="1"/>
    <col min="13323" max="13323" width="16.42578125" style="373" customWidth="1"/>
    <col min="13324" max="13324" width="11.7109375" style="373" customWidth="1"/>
    <col min="13325" max="13325" width="10.140625" style="373" customWidth="1"/>
    <col min="13326" max="13326" width="15.85546875" style="373" customWidth="1"/>
    <col min="13327" max="13327" width="3.85546875" style="373" customWidth="1"/>
    <col min="13328" max="13328" width="16.42578125" style="373" customWidth="1"/>
    <col min="13329" max="13329" width="11.28515625" style="373" customWidth="1"/>
    <col min="13330" max="13330" width="10.28515625" style="373" customWidth="1"/>
    <col min="13331" max="13331" width="10" style="373" customWidth="1"/>
    <col min="13332" max="13567" width="9.140625" style="373"/>
    <col min="13568" max="13568" width="4" style="373" customWidth="1"/>
    <col min="13569" max="13569" width="15.140625" style="373" customWidth="1"/>
    <col min="13570" max="13570" width="13.85546875" style="373" customWidth="1"/>
    <col min="13571" max="13571" width="10.140625" style="373" customWidth="1"/>
    <col min="13572" max="13572" width="9.140625" style="373"/>
    <col min="13573" max="13573" width="3.42578125" style="373" customWidth="1"/>
    <col min="13574" max="13574" width="19.5703125" style="373" customWidth="1"/>
    <col min="13575" max="13575" width="12.28515625" style="373" customWidth="1"/>
    <col min="13576" max="13576" width="10.42578125" style="373" customWidth="1"/>
    <col min="13577" max="13577" width="9.140625" style="373"/>
    <col min="13578" max="13578" width="3.5703125" style="373" customWidth="1"/>
    <col min="13579" max="13579" width="16.42578125" style="373" customWidth="1"/>
    <col min="13580" max="13580" width="11.7109375" style="373" customWidth="1"/>
    <col min="13581" max="13581" width="10.140625" style="373" customWidth="1"/>
    <col min="13582" max="13582" width="15.85546875" style="373" customWidth="1"/>
    <col min="13583" max="13583" width="3.85546875" style="373" customWidth="1"/>
    <col min="13584" max="13584" width="16.42578125" style="373" customWidth="1"/>
    <col min="13585" max="13585" width="11.28515625" style="373" customWidth="1"/>
    <col min="13586" max="13586" width="10.28515625" style="373" customWidth="1"/>
    <col min="13587" max="13587" width="10" style="373" customWidth="1"/>
    <col min="13588" max="13823" width="9.140625" style="373"/>
    <col min="13824" max="13824" width="4" style="373" customWidth="1"/>
    <col min="13825" max="13825" width="15.140625" style="373" customWidth="1"/>
    <col min="13826" max="13826" width="13.85546875" style="373" customWidth="1"/>
    <col min="13827" max="13827" width="10.140625" style="373" customWidth="1"/>
    <col min="13828" max="13828" width="9.140625" style="373"/>
    <col min="13829" max="13829" width="3.42578125" style="373" customWidth="1"/>
    <col min="13830" max="13830" width="19.5703125" style="373" customWidth="1"/>
    <col min="13831" max="13831" width="12.28515625" style="373" customWidth="1"/>
    <col min="13832" max="13832" width="10.42578125" style="373" customWidth="1"/>
    <col min="13833" max="13833" width="9.140625" style="373"/>
    <col min="13834" max="13834" width="3.5703125" style="373" customWidth="1"/>
    <col min="13835" max="13835" width="16.42578125" style="373" customWidth="1"/>
    <col min="13836" max="13836" width="11.7109375" style="373" customWidth="1"/>
    <col min="13837" max="13837" width="10.140625" style="373" customWidth="1"/>
    <col min="13838" max="13838" width="15.85546875" style="373" customWidth="1"/>
    <col min="13839" max="13839" width="3.85546875" style="373" customWidth="1"/>
    <col min="13840" max="13840" width="16.42578125" style="373" customWidth="1"/>
    <col min="13841" max="13841" width="11.28515625" style="373" customWidth="1"/>
    <col min="13842" max="13842" width="10.28515625" style="373" customWidth="1"/>
    <col min="13843" max="13843" width="10" style="373" customWidth="1"/>
    <col min="13844" max="14079" width="9.140625" style="373"/>
    <col min="14080" max="14080" width="4" style="373" customWidth="1"/>
    <col min="14081" max="14081" width="15.140625" style="373" customWidth="1"/>
    <col min="14082" max="14082" width="13.85546875" style="373" customWidth="1"/>
    <col min="14083" max="14083" width="10.140625" style="373" customWidth="1"/>
    <col min="14084" max="14084" width="9.140625" style="373"/>
    <col min="14085" max="14085" width="3.42578125" style="373" customWidth="1"/>
    <col min="14086" max="14086" width="19.5703125" style="373" customWidth="1"/>
    <col min="14087" max="14087" width="12.28515625" style="373" customWidth="1"/>
    <col min="14088" max="14088" width="10.42578125" style="373" customWidth="1"/>
    <col min="14089" max="14089" width="9.140625" style="373"/>
    <col min="14090" max="14090" width="3.5703125" style="373" customWidth="1"/>
    <col min="14091" max="14091" width="16.42578125" style="373" customWidth="1"/>
    <col min="14092" max="14092" width="11.7109375" style="373" customWidth="1"/>
    <col min="14093" max="14093" width="10.140625" style="373" customWidth="1"/>
    <col min="14094" max="14094" width="15.85546875" style="373" customWidth="1"/>
    <col min="14095" max="14095" width="3.85546875" style="373" customWidth="1"/>
    <col min="14096" max="14096" width="16.42578125" style="373" customWidth="1"/>
    <col min="14097" max="14097" width="11.28515625" style="373" customWidth="1"/>
    <col min="14098" max="14098" width="10.28515625" style="373" customWidth="1"/>
    <col min="14099" max="14099" width="10" style="373" customWidth="1"/>
    <col min="14100" max="14335" width="9.140625" style="373"/>
    <col min="14336" max="14336" width="4" style="373" customWidth="1"/>
    <col min="14337" max="14337" width="15.140625" style="373" customWidth="1"/>
    <col min="14338" max="14338" width="13.85546875" style="373" customWidth="1"/>
    <col min="14339" max="14339" width="10.140625" style="373" customWidth="1"/>
    <col min="14340" max="14340" width="9.140625" style="373"/>
    <col min="14341" max="14341" width="3.42578125" style="373" customWidth="1"/>
    <col min="14342" max="14342" width="19.5703125" style="373" customWidth="1"/>
    <col min="14343" max="14343" width="12.28515625" style="373" customWidth="1"/>
    <col min="14344" max="14344" width="10.42578125" style="373" customWidth="1"/>
    <col min="14345" max="14345" width="9.140625" style="373"/>
    <col min="14346" max="14346" width="3.5703125" style="373" customWidth="1"/>
    <col min="14347" max="14347" width="16.42578125" style="373" customWidth="1"/>
    <col min="14348" max="14348" width="11.7109375" style="373" customWidth="1"/>
    <col min="14349" max="14349" width="10.140625" style="373" customWidth="1"/>
    <col min="14350" max="14350" width="15.85546875" style="373" customWidth="1"/>
    <col min="14351" max="14351" width="3.85546875" style="373" customWidth="1"/>
    <col min="14352" max="14352" width="16.42578125" style="373" customWidth="1"/>
    <col min="14353" max="14353" width="11.28515625" style="373" customWidth="1"/>
    <col min="14354" max="14354" width="10.28515625" style="373" customWidth="1"/>
    <col min="14355" max="14355" width="10" style="373" customWidth="1"/>
    <col min="14356" max="14591" width="9.140625" style="373"/>
    <col min="14592" max="14592" width="4" style="373" customWidth="1"/>
    <col min="14593" max="14593" width="15.140625" style="373" customWidth="1"/>
    <col min="14594" max="14594" width="13.85546875" style="373" customWidth="1"/>
    <col min="14595" max="14595" width="10.140625" style="373" customWidth="1"/>
    <col min="14596" max="14596" width="9.140625" style="373"/>
    <col min="14597" max="14597" width="3.42578125" style="373" customWidth="1"/>
    <col min="14598" max="14598" width="19.5703125" style="373" customWidth="1"/>
    <col min="14599" max="14599" width="12.28515625" style="373" customWidth="1"/>
    <col min="14600" max="14600" width="10.42578125" style="373" customWidth="1"/>
    <col min="14601" max="14601" width="9.140625" style="373"/>
    <col min="14602" max="14602" width="3.5703125" style="373" customWidth="1"/>
    <col min="14603" max="14603" width="16.42578125" style="373" customWidth="1"/>
    <col min="14604" max="14604" width="11.7109375" style="373" customWidth="1"/>
    <col min="14605" max="14605" width="10.140625" style="373" customWidth="1"/>
    <col min="14606" max="14606" width="15.85546875" style="373" customWidth="1"/>
    <col min="14607" max="14607" width="3.85546875" style="373" customWidth="1"/>
    <col min="14608" max="14608" width="16.42578125" style="373" customWidth="1"/>
    <col min="14609" max="14609" width="11.28515625" style="373" customWidth="1"/>
    <col min="14610" max="14610" width="10.28515625" style="373" customWidth="1"/>
    <col min="14611" max="14611" width="10" style="373" customWidth="1"/>
    <col min="14612" max="14847" width="9.140625" style="373"/>
    <col min="14848" max="14848" width="4" style="373" customWidth="1"/>
    <col min="14849" max="14849" width="15.140625" style="373" customWidth="1"/>
    <col min="14850" max="14850" width="13.85546875" style="373" customWidth="1"/>
    <col min="14851" max="14851" width="10.140625" style="373" customWidth="1"/>
    <col min="14852" max="14852" width="9.140625" style="373"/>
    <col min="14853" max="14853" width="3.42578125" style="373" customWidth="1"/>
    <col min="14854" max="14854" width="19.5703125" style="373" customWidth="1"/>
    <col min="14855" max="14855" width="12.28515625" style="373" customWidth="1"/>
    <col min="14856" max="14856" width="10.42578125" style="373" customWidth="1"/>
    <col min="14857" max="14857" width="9.140625" style="373"/>
    <col min="14858" max="14858" width="3.5703125" style="373" customWidth="1"/>
    <col min="14859" max="14859" width="16.42578125" style="373" customWidth="1"/>
    <col min="14860" max="14860" width="11.7109375" style="373" customWidth="1"/>
    <col min="14861" max="14861" width="10.140625" style="373" customWidth="1"/>
    <col min="14862" max="14862" width="15.85546875" style="373" customWidth="1"/>
    <col min="14863" max="14863" width="3.85546875" style="373" customWidth="1"/>
    <col min="14864" max="14864" width="16.42578125" style="373" customWidth="1"/>
    <col min="14865" max="14865" width="11.28515625" style="373" customWidth="1"/>
    <col min="14866" max="14866" width="10.28515625" style="373" customWidth="1"/>
    <col min="14867" max="14867" width="10" style="373" customWidth="1"/>
    <col min="14868" max="15103" width="9.140625" style="373"/>
    <col min="15104" max="15104" width="4" style="373" customWidth="1"/>
    <col min="15105" max="15105" width="15.140625" style="373" customWidth="1"/>
    <col min="15106" max="15106" width="13.85546875" style="373" customWidth="1"/>
    <col min="15107" max="15107" width="10.140625" style="373" customWidth="1"/>
    <col min="15108" max="15108" width="9.140625" style="373"/>
    <col min="15109" max="15109" width="3.42578125" style="373" customWidth="1"/>
    <col min="15110" max="15110" width="19.5703125" style="373" customWidth="1"/>
    <col min="15111" max="15111" width="12.28515625" style="373" customWidth="1"/>
    <col min="15112" max="15112" width="10.42578125" style="373" customWidth="1"/>
    <col min="15113" max="15113" width="9.140625" style="373"/>
    <col min="15114" max="15114" width="3.5703125" style="373" customWidth="1"/>
    <col min="15115" max="15115" width="16.42578125" style="373" customWidth="1"/>
    <col min="15116" max="15116" width="11.7109375" style="373" customWidth="1"/>
    <col min="15117" max="15117" width="10.140625" style="373" customWidth="1"/>
    <col min="15118" max="15118" width="15.85546875" style="373" customWidth="1"/>
    <col min="15119" max="15119" width="3.85546875" style="373" customWidth="1"/>
    <col min="15120" max="15120" width="16.42578125" style="373" customWidth="1"/>
    <col min="15121" max="15121" width="11.28515625" style="373" customWidth="1"/>
    <col min="15122" max="15122" width="10.28515625" style="373" customWidth="1"/>
    <col min="15123" max="15123" width="10" style="373" customWidth="1"/>
    <col min="15124" max="15359" width="9.140625" style="373"/>
    <col min="15360" max="15360" width="4" style="373" customWidth="1"/>
    <col min="15361" max="15361" width="15.140625" style="373" customWidth="1"/>
    <col min="15362" max="15362" width="13.85546875" style="373" customWidth="1"/>
    <col min="15363" max="15363" width="10.140625" style="373" customWidth="1"/>
    <col min="15364" max="15364" width="9.140625" style="373"/>
    <col min="15365" max="15365" width="3.42578125" style="373" customWidth="1"/>
    <col min="15366" max="15366" width="19.5703125" style="373" customWidth="1"/>
    <col min="15367" max="15367" width="12.28515625" style="373" customWidth="1"/>
    <col min="15368" max="15368" width="10.42578125" style="373" customWidth="1"/>
    <col min="15369" max="15369" width="9.140625" style="373"/>
    <col min="15370" max="15370" width="3.5703125" style="373" customWidth="1"/>
    <col min="15371" max="15371" width="16.42578125" style="373" customWidth="1"/>
    <col min="15372" max="15372" width="11.7109375" style="373" customWidth="1"/>
    <col min="15373" max="15373" width="10.140625" style="373" customWidth="1"/>
    <col min="15374" max="15374" width="15.85546875" style="373" customWidth="1"/>
    <col min="15375" max="15375" width="3.85546875" style="373" customWidth="1"/>
    <col min="15376" max="15376" width="16.42578125" style="373" customWidth="1"/>
    <col min="15377" max="15377" width="11.28515625" style="373" customWidth="1"/>
    <col min="15378" max="15378" width="10.28515625" style="373" customWidth="1"/>
    <col min="15379" max="15379" width="10" style="373" customWidth="1"/>
    <col min="15380" max="15615" width="9.140625" style="373"/>
    <col min="15616" max="15616" width="4" style="373" customWidth="1"/>
    <col min="15617" max="15617" width="15.140625" style="373" customWidth="1"/>
    <col min="15618" max="15618" width="13.85546875" style="373" customWidth="1"/>
    <col min="15619" max="15619" width="10.140625" style="373" customWidth="1"/>
    <col min="15620" max="15620" width="9.140625" style="373"/>
    <col min="15621" max="15621" width="3.42578125" style="373" customWidth="1"/>
    <col min="15622" max="15622" width="19.5703125" style="373" customWidth="1"/>
    <col min="15623" max="15623" width="12.28515625" style="373" customWidth="1"/>
    <col min="15624" max="15624" width="10.42578125" style="373" customWidth="1"/>
    <col min="15625" max="15625" width="9.140625" style="373"/>
    <col min="15626" max="15626" width="3.5703125" style="373" customWidth="1"/>
    <col min="15627" max="15627" width="16.42578125" style="373" customWidth="1"/>
    <col min="15628" max="15628" width="11.7109375" style="373" customWidth="1"/>
    <col min="15629" max="15629" width="10.140625" style="373" customWidth="1"/>
    <col min="15630" max="15630" width="15.85546875" style="373" customWidth="1"/>
    <col min="15631" max="15631" width="3.85546875" style="373" customWidth="1"/>
    <col min="15632" max="15632" width="16.42578125" style="373" customWidth="1"/>
    <col min="15633" max="15633" width="11.28515625" style="373" customWidth="1"/>
    <col min="15634" max="15634" width="10.28515625" style="373" customWidth="1"/>
    <col min="15635" max="15635" width="10" style="373" customWidth="1"/>
    <col min="15636" max="15871" width="9.140625" style="373"/>
    <col min="15872" max="15872" width="4" style="373" customWidth="1"/>
    <col min="15873" max="15873" width="15.140625" style="373" customWidth="1"/>
    <col min="15874" max="15874" width="13.85546875" style="373" customWidth="1"/>
    <col min="15875" max="15875" width="10.140625" style="373" customWidth="1"/>
    <col min="15876" max="15876" width="9.140625" style="373"/>
    <col min="15877" max="15877" width="3.42578125" style="373" customWidth="1"/>
    <col min="15878" max="15878" width="19.5703125" style="373" customWidth="1"/>
    <col min="15879" max="15879" width="12.28515625" style="373" customWidth="1"/>
    <col min="15880" max="15880" width="10.42578125" style="373" customWidth="1"/>
    <col min="15881" max="15881" width="9.140625" style="373"/>
    <col min="15882" max="15882" width="3.5703125" style="373" customWidth="1"/>
    <col min="15883" max="15883" width="16.42578125" style="373" customWidth="1"/>
    <col min="15884" max="15884" width="11.7109375" style="373" customWidth="1"/>
    <col min="15885" max="15885" width="10.140625" style="373" customWidth="1"/>
    <col min="15886" max="15886" width="15.85546875" style="373" customWidth="1"/>
    <col min="15887" max="15887" width="3.85546875" style="373" customWidth="1"/>
    <col min="15888" max="15888" width="16.42578125" style="373" customWidth="1"/>
    <col min="15889" max="15889" width="11.28515625" style="373" customWidth="1"/>
    <col min="15890" max="15890" width="10.28515625" style="373" customWidth="1"/>
    <col min="15891" max="15891" width="10" style="373" customWidth="1"/>
    <col min="15892" max="16127" width="9.140625" style="373"/>
    <col min="16128" max="16128" width="4" style="373" customWidth="1"/>
    <col min="16129" max="16129" width="15.140625" style="373" customWidth="1"/>
    <col min="16130" max="16130" width="13.85546875" style="373" customWidth="1"/>
    <col min="16131" max="16131" width="10.140625" style="373" customWidth="1"/>
    <col min="16132" max="16132" width="9.140625" style="373"/>
    <col min="16133" max="16133" width="3.42578125" style="373" customWidth="1"/>
    <col min="16134" max="16134" width="19.5703125" style="373" customWidth="1"/>
    <col min="16135" max="16135" width="12.28515625" style="373" customWidth="1"/>
    <col min="16136" max="16136" width="10.42578125" style="373" customWidth="1"/>
    <col min="16137" max="16137" width="9.140625" style="373"/>
    <col min="16138" max="16138" width="3.5703125" style="373" customWidth="1"/>
    <col min="16139" max="16139" width="16.42578125" style="373" customWidth="1"/>
    <col min="16140" max="16140" width="11.7109375" style="373" customWidth="1"/>
    <col min="16141" max="16141" width="10.140625" style="373" customWidth="1"/>
    <col min="16142" max="16142" width="15.85546875" style="373" customWidth="1"/>
    <col min="16143" max="16143" width="3.85546875" style="373" customWidth="1"/>
    <col min="16144" max="16144" width="16.42578125" style="373" customWidth="1"/>
    <col min="16145" max="16145" width="11.28515625" style="373" customWidth="1"/>
    <col min="16146" max="16146" width="10.28515625" style="373" customWidth="1"/>
    <col min="16147" max="16147" width="10" style="373" customWidth="1"/>
    <col min="16148" max="16384" width="9.140625" style="373"/>
  </cols>
  <sheetData>
    <row r="1" spans="1:27" ht="18.75">
      <c r="A1" s="414" t="s">
        <v>212</v>
      </c>
    </row>
    <row r="2" spans="1:27" ht="18" customHeight="1">
      <c r="A2" s="1150" t="s">
        <v>480</v>
      </c>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row>
    <row r="3" spans="1:27" ht="18" customHeight="1">
      <c r="A3" s="1151" t="s">
        <v>481</v>
      </c>
      <c r="B3" s="1151"/>
      <c r="C3" s="1151"/>
      <c r="D3" s="1151"/>
      <c r="E3" s="1151"/>
      <c r="F3" s="1151"/>
      <c r="G3" s="1151"/>
      <c r="H3" s="443"/>
      <c r="I3" s="443"/>
      <c r="J3" s="443"/>
      <c r="K3" s="443"/>
      <c r="L3" s="443"/>
      <c r="M3" s="443"/>
      <c r="N3" s="443"/>
      <c r="O3" s="443"/>
      <c r="P3" s="443"/>
      <c r="Q3" s="443"/>
      <c r="R3" s="443"/>
      <c r="S3" s="443"/>
      <c r="T3" s="443"/>
      <c r="U3" s="443"/>
      <c r="V3" s="443"/>
      <c r="W3" s="443"/>
      <c r="X3" s="443"/>
      <c r="Y3" s="443"/>
      <c r="Z3" s="443"/>
      <c r="AA3" s="443"/>
    </row>
    <row r="5" spans="1:27" s="444" customFormat="1" ht="1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30.7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75">
      <c r="A8" s="432" t="s">
        <v>152</v>
      </c>
      <c r="B8" s="433">
        <v>39531.292000000001</v>
      </c>
      <c r="C8" s="433">
        <v>46458</v>
      </c>
      <c r="D8" s="434">
        <v>2.7217210684413025</v>
      </c>
      <c r="E8" s="447"/>
      <c r="F8" s="432" t="s">
        <v>330</v>
      </c>
      <c r="G8" s="433">
        <v>4815.1509999999998</v>
      </c>
      <c r="H8" s="433">
        <v>11745</v>
      </c>
      <c r="I8" s="434">
        <v>5.2301645576494868</v>
      </c>
      <c r="K8" s="435" t="s">
        <v>140</v>
      </c>
      <c r="L8" s="436">
        <v>29379.493999999999</v>
      </c>
      <c r="M8" s="436">
        <v>7252.7190000000001</v>
      </c>
      <c r="N8" s="437">
        <v>4.0508248010160051</v>
      </c>
      <c r="P8" s="435" t="s">
        <v>330</v>
      </c>
      <c r="Q8" s="436">
        <v>7435.3270000000002</v>
      </c>
      <c r="R8" s="436">
        <v>1382.354</v>
      </c>
      <c r="S8" s="437">
        <v>5.3787430716010514</v>
      </c>
    </row>
    <row r="9" spans="1:27" ht="15.75">
      <c r="A9" s="432" t="s">
        <v>142</v>
      </c>
      <c r="B9" s="433">
        <v>26237.298999999999</v>
      </c>
      <c r="C9" s="433">
        <v>19405</v>
      </c>
      <c r="D9" s="434">
        <v>2.9399760698961623</v>
      </c>
      <c r="E9" s="448"/>
      <c r="F9" s="432" t="s">
        <v>155</v>
      </c>
      <c r="G9" s="433">
        <v>4200.5649999999996</v>
      </c>
      <c r="H9" s="433">
        <v>22043</v>
      </c>
      <c r="I9" s="434">
        <v>2.5591308167464053</v>
      </c>
      <c r="K9" s="432" t="s">
        <v>157</v>
      </c>
      <c r="L9" s="433">
        <v>8413.4570000000003</v>
      </c>
      <c r="M9" s="433">
        <v>1280.829</v>
      </c>
      <c r="N9" s="434">
        <v>6.5687589834396318</v>
      </c>
      <c r="P9" s="432" t="s">
        <v>154</v>
      </c>
      <c r="Q9" s="433">
        <v>6849.1989999999996</v>
      </c>
      <c r="R9" s="433">
        <v>1420.127</v>
      </c>
      <c r="S9" s="434">
        <v>4.8229482292780856</v>
      </c>
    </row>
    <row r="10" spans="1:27" ht="15.75">
      <c r="A10" s="432" t="s">
        <v>159</v>
      </c>
      <c r="B10" s="433">
        <v>21429.517</v>
      </c>
      <c r="C10" s="433">
        <v>35921</v>
      </c>
      <c r="D10" s="434">
        <v>2.3587543735076526</v>
      </c>
      <c r="E10" s="447"/>
      <c r="F10" s="432" t="s">
        <v>137</v>
      </c>
      <c r="G10" s="433">
        <v>2854.1640000000002</v>
      </c>
      <c r="H10" s="433">
        <v>13066</v>
      </c>
      <c r="I10" s="434">
        <v>3.2075637514427031</v>
      </c>
      <c r="K10" s="432" t="s">
        <v>142</v>
      </c>
      <c r="L10" s="433">
        <v>5762.4539999999997</v>
      </c>
      <c r="M10" s="433">
        <v>1019.918</v>
      </c>
      <c r="N10" s="434">
        <v>5.6499189150500335</v>
      </c>
      <c r="P10" s="432" t="s">
        <v>142</v>
      </c>
      <c r="Q10" s="433">
        <v>4826.1360000000004</v>
      </c>
      <c r="R10" s="433">
        <v>966.14200000000005</v>
      </c>
      <c r="S10" s="434">
        <v>4.9952657062833419</v>
      </c>
    </row>
    <row r="11" spans="1:27" ht="15.75">
      <c r="A11" s="432" t="s">
        <v>155</v>
      </c>
      <c r="B11" s="433">
        <v>21249.753000000001</v>
      </c>
      <c r="C11" s="433">
        <v>42810</v>
      </c>
      <c r="D11" s="434">
        <v>2.2412292035243291</v>
      </c>
      <c r="E11" s="448"/>
      <c r="F11" s="432" t="s">
        <v>152</v>
      </c>
      <c r="G11" s="433">
        <v>1945.973</v>
      </c>
      <c r="H11" s="433">
        <v>8164</v>
      </c>
      <c r="I11" s="434">
        <v>3.2503470035760995</v>
      </c>
      <c r="K11" s="432" t="s">
        <v>247</v>
      </c>
      <c r="L11" s="433">
        <v>5662.4030000000002</v>
      </c>
      <c r="M11" s="433">
        <v>2154.855</v>
      </c>
      <c r="N11" s="434">
        <v>2.6277420058426206</v>
      </c>
      <c r="P11" s="432" t="s">
        <v>139</v>
      </c>
      <c r="Q11" s="433">
        <v>3111.7040000000002</v>
      </c>
      <c r="R11" s="433">
        <v>538.23699999999997</v>
      </c>
      <c r="S11" s="434">
        <v>5.7812896549289636</v>
      </c>
    </row>
    <row r="12" spans="1:27" ht="15.75">
      <c r="A12" s="432" t="s">
        <v>156</v>
      </c>
      <c r="B12" s="433">
        <v>17398.508999999998</v>
      </c>
      <c r="C12" s="433">
        <v>28634</v>
      </c>
      <c r="D12" s="434">
        <v>2.7231962483035304</v>
      </c>
      <c r="E12" s="448"/>
      <c r="F12" s="432" t="s">
        <v>156</v>
      </c>
      <c r="G12" s="433">
        <v>1882.462</v>
      </c>
      <c r="H12" s="433">
        <v>13418</v>
      </c>
      <c r="I12" s="434">
        <v>2.4795957749206052</v>
      </c>
      <c r="K12" s="432" t="s">
        <v>159</v>
      </c>
      <c r="L12" s="433">
        <v>5645.1229999999996</v>
      </c>
      <c r="M12" s="433">
        <v>1537.204</v>
      </c>
      <c r="N12" s="434">
        <v>3.672331713942977</v>
      </c>
      <c r="P12" s="432" t="s">
        <v>140</v>
      </c>
      <c r="Q12" s="433">
        <v>2518.3850000000002</v>
      </c>
      <c r="R12" s="433">
        <v>659.91300000000001</v>
      </c>
      <c r="S12" s="434">
        <v>3.8162378980259524</v>
      </c>
    </row>
    <row r="13" spans="1:27" ht="16.5" thickBot="1">
      <c r="A13" s="432" t="s">
        <v>330</v>
      </c>
      <c r="B13" s="433">
        <v>15597.558000000001</v>
      </c>
      <c r="C13" s="433">
        <v>31510</v>
      </c>
      <c r="D13" s="434">
        <v>4.3353417075971254</v>
      </c>
      <c r="E13" s="448"/>
      <c r="F13" s="432" t="s">
        <v>159</v>
      </c>
      <c r="G13" s="433">
        <v>1022.072</v>
      </c>
      <c r="H13" s="433">
        <v>9537</v>
      </c>
      <c r="I13" s="434">
        <v>1.8297519625482244</v>
      </c>
      <c r="K13" s="432" t="s">
        <v>154</v>
      </c>
      <c r="L13" s="433">
        <v>5343.0820000000003</v>
      </c>
      <c r="M13" s="433">
        <v>727.45899999999995</v>
      </c>
      <c r="N13" s="434">
        <v>7.3448565486164865</v>
      </c>
      <c r="P13" s="432" t="s">
        <v>137</v>
      </c>
      <c r="Q13" s="433">
        <v>1712.143</v>
      </c>
      <c r="R13" s="433">
        <v>494.37</v>
      </c>
      <c r="S13" s="434">
        <v>3.4632825616441125</v>
      </c>
    </row>
    <row r="14" spans="1:27" ht="16.5" thickBot="1">
      <c r="A14" s="432" t="s">
        <v>150</v>
      </c>
      <c r="B14" s="433">
        <v>10828.075000000001</v>
      </c>
      <c r="C14" s="433">
        <v>8894</v>
      </c>
      <c r="D14" s="434">
        <v>2.3907357643688787</v>
      </c>
      <c r="E14" s="448"/>
      <c r="F14" s="438" t="s">
        <v>222</v>
      </c>
      <c r="G14" s="439">
        <v>17411.982</v>
      </c>
      <c r="H14" s="439">
        <v>80484</v>
      </c>
      <c r="I14" s="440">
        <v>3.1487424276482008</v>
      </c>
      <c r="K14" s="432" t="s">
        <v>330</v>
      </c>
      <c r="L14" s="433">
        <v>4418.6210000000001</v>
      </c>
      <c r="M14" s="433">
        <v>539.59299999999996</v>
      </c>
      <c r="N14" s="434">
        <v>8.1888034129427183</v>
      </c>
      <c r="P14" s="432" t="s">
        <v>157</v>
      </c>
      <c r="Q14" s="433">
        <v>1415.8689999999999</v>
      </c>
      <c r="R14" s="433">
        <v>290.89</v>
      </c>
      <c r="S14" s="434">
        <v>4.8673691085977513</v>
      </c>
    </row>
    <row r="15" spans="1:27" ht="15.75">
      <c r="A15" s="432" t="s">
        <v>140</v>
      </c>
      <c r="B15" s="433">
        <v>6660.5069999999996</v>
      </c>
      <c r="C15" s="433">
        <v>6843</v>
      </c>
      <c r="D15" s="434">
        <v>3.2597148994337042</v>
      </c>
      <c r="E15" s="448"/>
      <c r="F15"/>
      <c r="G15"/>
      <c r="H15"/>
      <c r="I15"/>
      <c r="K15" s="432" t="s">
        <v>155</v>
      </c>
      <c r="L15" s="433">
        <v>4100.84</v>
      </c>
      <c r="M15" s="433">
        <v>1003.689</v>
      </c>
      <c r="N15" s="434">
        <v>4.0857676033113846</v>
      </c>
      <c r="P15" s="432" t="s">
        <v>464</v>
      </c>
      <c r="Q15" s="433">
        <v>964.87900000000002</v>
      </c>
      <c r="R15" s="433">
        <v>129.245</v>
      </c>
      <c r="S15" s="434">
        <v>7.4655035011025568</v>
      </c>
      <c r="U15" s="357"/>
      <c r="V15" s="357"/>
      <c r="W15" s="357"/>
      <c r="X15" s="357"/>
    </row>
    <row r="16" spans="1:27" ht="15.75">
      <c r="A16" s="432" t="s">
        <v>137</v>
      </c>
      <c r="B16" s="433">
        <v>5485.5749999999998</v>
      </c>
      <c r="C16" s="433">
        <v>19789</v>
      </c>
      <c r="D16" s="434">
        <v>3.3595999769721567</v>
      </c>
      <c r="E16" s="448"/>
      <c r="F16"/>
      <c r="G16"/>
      <c r="H16"/>
      <c r="I16"/>
      <c r="K16" s="432" t="s">
        <v>137</v>
      </c>
      <c r="L16" s="433">
        <v>4020.2840000000001</v>
      </c>
      <c r="M16" s="433">
        <v>1194.5940000000001</v>
      </c>
      <c r="N16" s="434">
        <v>3.3653977836821549</v>
      </c>
      <c r="P16" s="432" t="s">
        <v>151</v>
      </c>
      <c r="Q16" s="433">
        <v>903.97199999999998</v>
      </c>
      <c r="R16" s="433">
        <v>291.99200000000002</v>
      </c>
      <c r="S16" s="434">
        <v>3.0958793391599766</v>
      </c>
      <c r="U16" s="357"/>
      <c r="V16" s="357"/>
      <c r="W16" s="357"/>
      <c r="X16" s="357"/>
    </row>
    <row r="17" spans="1:24" ht="15.75">
      <c r="A17" s="432" t="s">
        <v>151</v>
      </c>
      <c r="B17" s="433">
        <v>3928.7530000000002</v>
      </c>
      <c r="C17" s="433">
        <v>2284</v>
      </c>
      <c r="D17" s="434">
        <v>3.5302258084806222</v>
      </c>
      <c r="E17" s="447"/>
      <c r="F17"/>
      <c r="G17"/>
      <c r="H17"/>
      <c r="I17"/>
      <c r="K17" s="432" t="s">
        <v>139</v>
      </c>
      <c r="L17" s="433">
        <v>3047.9079999999999</v>
      </c>
      <c r="M17" s="433">
        <v>776.65</v>
      </c>
      <c r="N17" s="434">
        <v>3.9244292795982747</v>
      </c>
      <c r="P17" s="432" t="s">
        <v>146</v>
      </c>
      <c r="Q17" s="433">
        <v>623.18700000000001</v>
      </c>
      <c r="R17" s="433">
        <v>203.53899999999999</v>
      </c>
      <c r="S17" s="434">
        <v>3.0617572062356602</v>
      </c>
      <c r="U17" s="357"/>
      <c r="V17" s="357"/>
      <c r="W17" s="357"/>
      <c r="X17" s="357"/>
    </row>
    <row r="18" spans="1:24" ht="16.5" thickBot="1">
      <c r="A18" s="432" t="s">
        <v>138</v>
      </c>
      <c r="B18" s="433">
        <v>2970.2829999999999</v>
      </c>
      <c r="C18" s="433">
        <v>2897</v>
      </c>
      <c r="D18" s="434">
        <v>3.6536733755003334</v>
      </c>
      <c r="E18" s="452"/>
      <c r="K18" s="432" t="s">
        <v>151</v>
      </c>
      <c r="L18" s="433">
        <v>2374.8049999999998</v>
      </c>
      <c r="M18" s="433">
        <v>742.97799999999995</v>
      </c>
      <c r="N18" s="434">
        <v>3.1963328658452874</v>
      </c>
      <c r="P18" s="432" t="s">
        <v>155</v>
      </c>
      <c r="Q18" s="433">
        <v>467.68900000000002</v>
      </c>
      <c r="R18" s="433">
        <v>97.55</v>
      </c>
      <c r="S18" s="434">
        <v>4.7943516145566383</v>
      </c>
      <c r="U18" s="357"/>
      <c r="V18" s="357"/>
      <c r="W18" s="357"/>
      <c r="X18" s="357"/>
    </row>
    <row r="19" spans="1:24" ht="16.5" thickBot="1">
      <c r="A19" s="432" t="s">
        <v>157</v>
      </c>
      <c r="B19" s="433">
        <v>1679.143</v>
      </c>
      <c r="C19" s="433">
        <v>4175</v>
      </c>
      <c r="D19" s="434">
        <v>3.5650216027430708</v>
      </c>
      <c r="E19" s="453"/>
      <c r="K19" s="432" t="s">
        <v>145</v>
      </c>
      <c r="L19" s="433">
        <v>1687.26</v>
      </c>
      <c r="M19" s="433">
        <v>480.04</v>
      </c>
      <c r="N19" s="434">
        <v>3.5148320973252227</v>
      </c>
      <c r="P19" s="438" t="s">
        <v>222</v>
      </c>
      <c r="Q19" s="439">
        <v>31732.207999999999</v>
      </c>
      <c r="R19" s="439">
        <v>6689.1639999999998</v>
      </c>
      <c r="S19" s="440">
        <v>4.7438226959303131</v>
      </c>
      <c r="U19" s="357"/>
      <c r="V19" s="357"/>
      <c r="W19" s="357"/>
      <c r="X19" s="357"/>
    </row>
    <row r="20" spans="1:24" ht="15" customHeight="1" thickBot="1">
      <c r="A20" s="438" t="s">
        <v>222</v>
      </c>
      <c r="B20" s="439">
        <v>174373.03700000001</v>
      </c>
      <c r="C20" s="439">
        <v>253057</v>
      </c>
      <c r="D20" s="440">
        <v>2.7641573330887903</v>
      </c>
      <c r="E20" s="453"/>
      <c r="F20" s="357"/>
      <c r="G20" s="357"/>
      <c r="H20" s="357"/>
      <c r="K20" s="432" t="s">
        <v>146</v>
      </c>
      <c r="L20" s="433">
        <v>1686.2819999999999</v>
      </c>
      <c r="M20" s="433">
        <v>328.22800000000001</v>
      </c>
      <c r="N20" s="434">
        <v>5.1375324469576027</v>
      </c>
      <c r="P20"/>
      <c r="Q20"/>
      <c r="R20"/>
      <c r="S20"/>
      <c r="U20" s="357"/>
      <c r="V20" s="357"/>
      <c r="W20" s="357"/>
      <c r="X20" s="357"/>
    </row>
    <row r="21" spans="1:24" ht="15.75">
      <c r="F21" s="357"/>
      <c r="G21" s="357"/>
      <c r="H21" s="357"/>
      <c r="K21" s="432" t="s">
        <v>453</v>
      </c>
      <c r="L21" s="433">
        <v>1326.1980000000001</v>
      </c>
      <c r="M21" s="433">
        <v>41.671999999999997</v>
      </c>
      <c r="N21" s="434">
        <v>31.824678441159538</v>
      </c>
      <c r="P21"/>
      <c r="Q21"/>
      <c r="R21"/>
      <c r="S21"/>
    </row>
    <row r="22" spans="1:24" ht="15.75">
      <c r="A22"/>
      <c r="B22"/>
      <c r="C22"/>
      <c r="D22"/>
      <c r="E22" s="357"/>
      <c r="F22" s="357"/>
      <c r="G22" s="357"/>
      <c r="H22" s="357"/>
      <c r="I22" s="357"/>
      <c r="J22" s="357"/>
      <c r="K22" s="432" t="s">
        <v>152</v>
      </c>
      <c r="L22" s="433">
        <v>1245.232</v>
      </c>
      <c r="M22" s="433">
        <v>337.52800000000002</v>
      </c>
      <c r="N22" s="434">
        <v>3.6892702235073829</v>
      </c>
    </row>
    <row r="23" spans="1:24" ht="16.5" thickBot="1">
      <c r="A23"/>
      <c r="B23"/>
      <c r="C23"/>
      <c r="D23"/>
      <c r="E23" s="357"/>
      <c r="F23" s="357"/>
      <c r="G23" s="357"/>
      <c r="H23" s="357"/>
      <c r="I23" s="357"/>
      <c r="J23" s="357"/>
      <c r="K23" s="432" t="s">
        <v>158</v>
      </c>
      <c r="L23" s="433">
        <v>1087.67</v>
      </c>
      <c r="M23" s="433">
        <v>329.03100000000001</v>
      </c>
      <c r="N23" s="434">
        <v>3.3056763648410028</v>
      </c>
      <c r="P23"/>
      <c r="Q23"/>
      <c r="R23"/>
      <c r="S23"/>
    </row>
    <row r="24" spans="1:24" ht="16.5" thickBot="1">
      <c r="A24"/>
      <c r="B24"/>
      <c r="C24"/>
      <c r="D24"/>
      <c r="E24" s="357"/>
      <c r="F24" s="357"/>
      <c r="G24" s="357"/>
      <c r="H24" s="357"/>
      <c r="I24" s="357"/>
      <c r="J24" s="357"/>
      <c r="K24" s="438" t="s">
        <v>222</v>
      </c>
      <c r="L24" s="439">
        <v>89409.024999999994</v>
      </c>
      <c r="M24" s="439">
        <v>20246.332999999999</v>
      </c>
      <c r="N24" s="440">
        <v>4.4160601823549976</v>
      </c>
      <c r="O24"/>
      <c r="P24"/>
      <c r="Q24"/>
      <c r="R24"/>
      <c r="S24"/>
      <c r="T24"/>
    </row>
    <row r="25" spans="1:24">
      <c r="A25"/>
      <c r="B25"/>
      <c r="C25"/>
      <c r="D25"/>
      <c r="E25"/>
      <c r="F25"/>
      <c r="G25"/>
      <c r="H25" s="357"/>
      <c r="I25" s="357"/>
      <c r="J25" s="357"/>
      <c r="K25"/>
      <c r="L25"/>
      <c r="M25"/>
      <c r="N25"/>
      <c r="O25"/>
      <c r="P25"/>
      <c r="Q25"/>
      <c r="R25"/>
      <c r="S25"/>
      <c r="T25"/>
    </row>
    <row r="26" spans="1:24">
      <c r="E26"/>
      <c r="F26"/>
      <c r="G26"/>
      <c r="H26"/>
      <c r="I26"/>
      <c r="J26" s="357"/>
      <c r="K26"/>
      <c r="L26"/>
      <c r="M26"/>
      <c r="N26"/>
      <c r="O26"/>
      <c r="P26"/>
      <c r="Q26"/>
      <c r="R26"/>
      <c r="S26"/>
      <c r="T26"/>
    </row>
    <row r="27" spans="1:24">
      <c r="D27"/>
      <c r="E27"/>
      <c r="F27"/>
      <c r="G27"/>
      <c r="H27"/>
      <c r="I27"/>
      <c r="J27" s="357"/>
      <c r="O27"/>
      <c r="P27"/>
      <c r="Q27"/>
      <c r="R27"/>
      <c r="S27"/>
      <c r="T27"/>
    </row>
    <row r="28" spans="1:24">
      <c r="A28"/>
      <c r="B28"/>
      <c r="C28"/>
      <c r="D28"/>
      <c r="E28"/>
      <c r="F28"/>
      <c r="G28"/>
      <c r="H28"/>
      <c r="I28"/>
      <c r="J28" s="357"/>
      <c r="K28"/>
      <c r="L28"/>
      <c r="M28"/>
      <c r="N28"/>
      <c r="O28"/>
      <c r="P28"/>
      <c r="Q28"/>
      <c r="R28"/>
      <c r="S28"/>
      <c r="T28"/>
    </row>
    <row r="29" spans="1:24">
      <c r="A29"/>
      <c r="B29"/>
      <c r="C29"/>
      <c r="D29"/>
      <c r="E29"/>
      <c r="F29"/>
      <c r="G29"/>
      <c r="H29"/>
      <c r="I29"/>
      <c r="J29" s="357"/>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7"/>
      <c r="B152" s="357"/>
      <c r="C152" s="357"/>
      <c r="D152" s="357"/>
      <c r="E152" s="357"/>
      <c r="F152" s="357"/>
      <c r="G152" s="357"/>
      <c r="H152" s="357"/>
      <c r="I152" s="357"/>
      <c r="J152" s="357"/>
      <c r="K152" s="357"/>
    </row>
    <row r="153" spans="1:12">
      <c r="A153" s="357"/>
      <c r="B153" s="357"/>
      <c r="C153" s="357"/>
      <c r="D153" s="357"/>
      <c r="E153" s="357"/>
      <c r="F153" s="357"/>
      <c r="G153" s="357"/>
      <c r="H153" s="357"/>
      <c r="I153" s="357"/>
      <c r="J153" s="357"/>
      <c r="K153" s="357"/>
    </row>
    <row r="154" spans="1:12">
      <c r="A154" s="357"/>
      <c r="B154" s="357"/>
      <c r="C154" s="357"/>
      <c r="D154" s="357"/>
      <c r="E154" s="357"/>
      <c r="F154" s="357"/>
      <c r="G154" s="357"/>
      <c r="H154" s="357"/>
      <c r="I154" s="357"/>
      <c r="J154" s="357"/>
      <c r="K154" s="357"/>
    </row>
    <row r="155" spans="1:12">
      <c r="A155" s="357"/>
      <c r="B155" s="357"/>
      <c r="C155" s="357"/>
      <c r="D155" s="357"/>
      <c r="E155" s="357"/>
      <c r="F155" s="357"/>
      <c r="G155" s="357"/>
      <c r="H155" s="357"/>
      <c r="I155" s="357"/>
      <c r="J155" s="357"/>
      <c r="K155" s="357"/>
    </row>
    <row r="156" spans="1:12">
      <c r="A156" s="357"/>
      <c r="B156" s="357"/>
      <c r="C156" s="357"/>
      <c r="D156" s="357"/>
      <c r="E156" s="357"/>
      <c r="F156" s="357"/>
      <c r="G156" s="357"/>
      <c r="H156" s="357"/>
      <c r="I156" s="357"/>
      <c r="J156" s="357"/>
      <c r="K156" s="357"/>
    </row>
    <row r="157" spans="1:12">
      <c r="A157" s="357"/>
      <c r="B157" s="357"/>
      <c r="C157" s="357"/>
      <c r="D157" s="357"/>
      <c r="E157" s="357"/>
      <c r="F157" s="357"/>
      <c r="G157" s="357"/>
      <c r="H157" s="357"/>
      <c r="I157" s="357"/>
      <c r="J157" s="357"/>
      <c r="K157" s="357"/>
    </row>
    <row r="158" spans="1:12">
      <c r="A158" s="357"/>
      <c r="B158" s="357"/>
      <c r="C158" s="357"/>
      <c r="D158" s="357"/>
      <c r="E158" s="357"/>
      <c r="F158" s="357"/>
      <c r="G158" s="357"/>
      <c r="H158" s="357"/>
      <c r="I158" s="357"/>
      <c r="J158" s="357"/>
      <c r="K158" s="357"/>
    </row>
    <row r="159" spans="1:12">
      <c r="A159" s="357"/>
      <c r="B159" s="357"/>
      <c r="C159" s="357"/>
      <c r="D159" s="357"/>
      <c r="E159" s="357"/>
      <c r="F159" s="357"/>
      <c r="G159" s="357"/>
      <c r="H159" s="357"/>
      <c r="I159" s="357"/>
      <c r="J159" s="357"/>
      <c r="K159" s="357"/>
    </row>
    <row r="160" spans="1:12">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I209" s="357"/>
      <c r="J209" s="357"/>
      <c r="K209" s="357"/>
    </row>
    <row r="210" spans="1:11">
      <c r="A210" s="357"/>
      <c r="B210" s="357"/>
      <c r="C210" s="357"/>
      <c r="D210" s="357"/>
      <c r="E210" s="357"/>
      <c r="F210" s="357"/>
      <c r="G210" s="357"/>
      <c r="H210" s="357"/>
      <c r="I210" s="357"/>
      <c r="J210" s="357"/>
      <c r="K210" s="357"/>
    </row>
    <row r="211" spans="1:11">
      <c r="A211" s="357"/>
      <c r="B211" s="357"/>
      <c r="C211" s="357"/>
      <c r="D211" s="357"/>
      <c r="E211" s="357"/>
      <c r="F211" s="357"/>
      <c r="G211" s="357"/>
      <c r="H211" s="357"/>
      <c r="I211" s="357"/>
      <c r="J211" s="357"/>
      <c r="K211" s="357"/>
    </row>
    <row r="212" spans="1:11">
      <c r="A212" s="357"/>
      <c r="B212" s="357"/>
      <c r="C212" s="357"/>
      <c r="D212" s="357"/>
      <c r="E212" s="357"/>
      <c r="F212" s="357"/>
      <c r="G212" s="357"/>
      <c r="H212" s="357"/>
      <c r="I212" s="357"/>
      <c r="J212" s="357"/>
      <c r="K212" s="357"/>
    </row>
    <row r="213" spans="1:11">
      <c r="A213" s="357"/>
      <c r="B213" s="357"/>
      <c r="C213" s="357"/>
      <c r="D213" s="357"/>
      <c r="E213" s="357"/>
      <c r="F213" s="357"/>
      <c r="G213" s="357"/>
      <c r="H213" s="357"/>
      <c r="I213" s="357"/>
      <c r="J213" s="357"/>
      <c r="K213" s="357"/>
    </row>
    <row r="214" spans="1:11">
      <c r="A214" s="357"/>
      <c r="B214" s="357"/>
      <c r="C214" s="357"/>
      <c r="D214" s="357"/>
      <c r="E214" s="357"/>
      <c r="F214" s="357"/>
      <c r="G214" s="357"/>
      <c r="H214" s="357"/>
      <c r="I214" s="357"/>
      <c r="J214" s="357"/>
      <c r="K214" s="357"/>
    </row>
    <row r="215" spans="1:11">
      <c r="A215" s="357"/>
      <c r="B215" s="357"/>
      <c r="C215" s="357"/>
      <c r="D215" s="357"/>
      <c r="E215" s="357"/>
      <c r="F215" s="357"/>
      <c r="G215" s="357"/>
      <c r="H215" s="357"/>
      <c r="I215" s="357"/>
      <c r="J215" s="357"/>
      <c r="K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c r="F224" s="357"/>
      <c r="G224" s="357"/>
      <c r="H224" s="357"/>
    </row>
    <row r="225" spans="1:8">
      <c r="A225" s="357"/>
      <c r="B225" s="357"/>
      <c r="C225" s="357"/>
      <c r="D225" s="357"/>
      <c r="E225" s="357"/>
      <c r="F225" s="357"/>
      <c r="G225" s="357"/>
      <c r="H225" s="357"/>
    </row>
    <row r="226" spans="1:8">
      <c r="A226" s="357"/>
      <c r="B226" s="357"/>
      <c r="C226" s="357"/>
      <c r="D226" s="357"/>
      <c r="E226" s="357"/>
      <c r="F226" s="357"/>
      <c r="G226" s="357"/>
      <c r="H226" s="357"/>
    </row>
    <row r="227" spans="1:8">
      <c r="A227" s="357"/>
      <c r="B227" s="357"/>
      <c r="C227" s="357"/>
      <c r="D227" s="357"/>
      <c r="E227" s="357"/>
      <c r="F227" s="357"/>
      <c r="G227" s="357"/>
      <c r="H227" s="357"/>
    </row>
    <row r="228" spans="1:8">
      <c r="A228" s="357"/>
      <c r="B228" s="357"/>
      <c r="C228" s="357"/>
      <c r="D228" s="357"/>
      <c r="E228" s="357"/>
      <c r="F228" s="357"/>
      <c r="G228" s="357"/>
      <c r="H228" s="357"/>
    </row>
    <row r="229" spans="1:8">
      <c r="A229" s="357"/>
      <c r="B229" s="357"/>
      <c r="C229" s="357"/>
      <c r="D229" s="357"/>
      <c r="E229" s="357"/>
      <c r="F229" s="357"/>
      <c r="G229" s="357"/>
      <c r="H229" s="357"/>
    </row>
    <row r="230" spans="1:8">
      <c r="A230" s="357"/>
      <c r="B230" s="357"/>
      <c r="C230" s="357"/>
      <c r="D230" s="357"/>
      <c r="E230" s="357"/>
      <c r="F230" s="357"/>
      <c r="G230" s="357"/>
      <c r="H230" s="357"/>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73" customWidth="1"/>
    <col min="2" max="2" width="14.28515625" style="373" customWidth="1"/>
    <col min="3" max="3" width="13.7109375" style="373" customWidth="1"/>
    <col min="4" max="4" width="15" style="373" customWidth="1"/>
    <col min="5" max="5" width="14.28515625" style="373" customWidth="1"/>
    <col min="6" max="6" width="18.42578125" style="373" customWidth="1"/>
    <col min="7" max="7" width="9.140625" style="373"/>
    <col min="8" max="8" width="18.85546875" style="373" bestFit="1" customWidth="1"/>
    <col min="9" max="9" width="12.5703125" style="373" customWidth="1"/>
    <col min="10" max="251" width="9.140625" style="373"/>
    <col min="252" max="252" width="4.42578125" style="373" customWidth="1"/>
    <col min="253" max="253" width="20.85546875" style="373" customWidth="1"/>
    <col min="254" max="255" width="12" style="373" customWidth="1"/>
    <col min="256" max="256" width="14.5703125" style="373" customWidth="1"/>
    <col min="257" max="257" width="12.42578125" style="373" customWidth="1"/>
    <col min="258" max="258" width="19.7109375" style="373" customWidth="1"/>
    <col min="259" max="259" width="9.140625" style="373"/>
    <col min="260" max="260" width="16.85546875" style="373" customWidth="1"/>
    <col min="261" max="261" width="12.5703125" style="373" customWidth="1"/>
    <col min="262" max="262" width="11.7109375" style="373" customWidth="1"/>
    <col min="263" max="263" width="12.28515625" style="373" customWidth="1"/>
    <col min="264" max="507" width="9.140625" style="373"/>
    <col min="508" max="508" width="4.42578125" style="373" customWidth="1"/>
    <col min="509" max="509" width="20.85546875" style="373" customWidth="1"/>
    <col min="510" max="511" width="12" style="373" customWidth="1"/>
    <col min="512" max="512" width="14.5703125" style="373" customWidth="1"/>
    <col min="513" max="513" width="12.42578125" style="373" customWidth="1"/>
    <col min="514" max="514" width="19.7109375" style="373" customWidth="1"/>
    <col min="515" max="515" width="9.140625" style="373"/>
    <col min="516" max="516" width="16.85546875" style="373" customWidth="1"/>
    <col min="517" max="517" width="12.5703125" style="373" customWidth="1"/>
    <col min="518" max="518" width="11.7109375" style="373" customWidth="1"/>
    <col min="519" max="519" width="12.28515625" style="373" customWidth="1"/>
    <col min="520" max="763" width="9.140625" style="373"/>
    <col min="764" max="764" width="4.42578125" style="373" customWidth="1"/>
    <col min="765" max="765" width="20.85546875" style="373" customWidth="1"/>
    <col min="766" max="767" width="12" style="373" customWidth="1"/>
    <col min="768" max="768" width="14.5703125" style="373" customWidth="1"/>
    <col min="769" max="769" width="12.42578125" style="373" customWidth="1"/>
    <col min="770" max="770" width="19.7109375" style="373" customWidth="1"/>
    <col min="771" max="771" width="9.140625" style="373"/>
    <col min="772" max="772" width="16.85546875" style="373" customWidth="1"/>
    <col min="773" max="773" width="12.5703125" style="373" customWidth="1"/>
    <col min="774" max="774" width="11.7109375" style="373" customWidth="1"/>
    <col min="775" max="775" width="12.28515625" style="373" customWidth="1"/>
    <col min="776" max="1019" width="9.140625" style="373"/>
    <col min="1020" max="1020" width="4.42578125" style="373" customWidth="1"/>
    <col min="1021" max="1021" width="20.85546875" style="373" customWidth="1"/>
    <col min="1022" max="1023" width="12" style="373" customWidth="1"/>
    <col min="1024" max="1024" width="14.5703125" style="373" customWidth="1"/>
    <col min="1025" max="1025" width="12.42578125" style="373" customWidth="1"/>
    <col min="1026" max="1026" width="19.7109375" style="373" customWidth="1"/>
    <col min="1027" max="1027" width="9.140625" style="373"/>
    <col min="1028" max="1028" width="16.85546875" style="373" customWidth="1"/>
    <col min="1029" max="1029" width="12.5703125" style="373" customWidth="1"/>
    <col min="1030" max="1030" width="11.7109375" style="373" customWidth="1"/>
    <col min="1031" max="1031" width="12.28515625" style="373" customWidth="1"/>
    <col min="1032" max="1275" width="9.140625" style="373"/>
    <col min="1276" max="1276" width="4.42578125" style="373" customWidth="1"/>
    <col min="1277" max="1277" width="20.85546875" style="373" customWidth="1"/>
    <col min="1278" max="1279" width="12" style="373" customWidth="1"/>
    <col min="1280" max="1280" width="14.5703125" style="373" customWidth="1"/>
    <col min="1281" max="1281" width="12.42578125" style="373" customWidth="1"/>
    <col min="1282" max="1282" width="19.7109375" style="373" customWidth="1"/>
    <col min="1283" max="1283" width="9.140625" style="373"/>
    <col min="1284" max="1284" width="16.85546875" style="373" customWidth="1"/>
    <col min="1285" max="1285" width="12.5703125" style="373" customWidth="1"/>
    <col min="1286" max="1286" width="11.7109375" style="373" customWidth="1"/>
    <col min="1287" max="1287" width="12.28515625" style="373" customWidth="1"/>
    <col min="1288" max="1531" width="9.140625" style="373"/>
    <col min="1532" max="1532" width="4.42578125" style="373" customWidth="1"/>
    <col min="1533" max="1533" width="20.85546875" style="373" customWidth="1"/>
    <col min="1534" max="1535" width="12" style="373" customWidth="1"/>
    <col min="1536" max="1536" width="14.5703125" style="373" customWidth="1"/>
    <col min="1537" max="1537" width="12.42578125" style="373" customWidth="1"/>
    <col min="1538" max="1538" width="19.7109375" style="373" customWidth="1"/>
    <col min="1539" max="1539" width="9.140625" style="373"/>
    <col min="1540" max="1540" width="16.85546875" style="373" customWidth="1"/>
    <col min="1541" max="1541" width="12.5703125" style="373" customWidth="1"/>
    <col min="1542" max="1542" width="11.7109375" style="373" customWidth="1"/>
    <col min="1543" max="1543" width="12.28515625" style="373" customWidth="1"/>
    <col min="1544" max="1787" width="9.140625" style="373"/>
    <col min="1788" max="1788" width="4.42578125" style="373" customWidth="1"/>
    <col min="1789" max="1789" width="20.85546875" style="373" customWidth="1"/>
    <col min="1790" max="1791" width="12" style="373" customWidth="1"/>
    <col min="1792" max="1792" width="14.5703125" style="373" customWidth="1"/>
    <col min="1793" max="1793" width="12.42578125" style="373" customWidth="1"/>
    <col min="1794" max="1794" width="19.7109375" style="373" customWidth="1"/>
    <col min="1795" max="1795" width="9.140625" style="373"/>
    <col min="1796" max="1796" width="16.85546875" style="373" customWidth="1"/>
    <col min="1797" max="1797" width="12.5703125" style="373" customWidth="1"/>
    <col min="1798" max="1798" width="11.7109375" style="373" customWidth="1"/>
    <col min="1799" max="1799" width="12.28515625" style="373" customWidth="1"/>
    <col min="1800" max="2043" width="9.140625" style="373"/>
    <col min="2044" max="2044" width="4.42578125" style="373" customWidth="1"/>
    <col min="2045" max="2045" width="20.85546875" style="373" customWidth="1"/>
    <col min="2046" max="2047" width="12" style="373" customWidth="1"/>
    <col min="2048" max="2048" width="14.5703125" style="373" customWidth="1"/>
    <col min="2049" max="2049" width="12.42578125" style="373" customWidth="1"/>
    <col min="2050" max="2050" width="19.7109375" style="373" customWidth="1"/>
    <col min="2051" max="2051" width="9.140625" style="373"/>
    <col min="2052" max="2052" width="16.85546875" style="373" customWidth="1"/>
    <col min="2053" max="2053" width="12.5703125" style="373" customWidth="1"/>
    <col min="2054" max="2054" width="11.7109375" style="373" customWidth="1"/>
    <col min="2055" max="2055" width="12.28515625" style="373" customWidth="1"/>
    <col min="2056" max="2299" width="9.140625" style="373"/>
    <col min="2300" max="2300" width="4.42578125" style="373" customWidth="1"/>
    <col min="2301" max="2301" width="20.85546875" style="373" customWidth="1"/>
    <col min="2302" max="2303" width="12" style="373" customWidth="1"/>
    <col min="2304" max="2304" width="14.5703125" style="373" customWidth="1"/>
    <col min="2305" max="2305" width="12.42578125" style="373" customWidth="1"/>
    <col min="2306" max="2306" width="19.7109375" style="373" customWidth="1"/>
    <col min="2307" max="2307" width="9.140625" style="373"/>
    <col min="2308" max="2308" width="16.85546875" style="373" customWidth="1"/>
    <col min="2309" max="2309" width="12.5703125" style="373" customWidth="1"/>
    <col min="2310" max="2310" width="11.7109375" style="373" customWidth="1"/>
    <col min="2311" max="2311" width="12.28515625" style="373" customWidth="1"/>
    <col min="2312" max="2555" width="9.140625" style="373"/>
    <col min="2556" max="2556" width="4.42578125" style="373" customWidth="1"/>
    <col min="2557" max="2557" width="20.85546875" style="373" customWidth="1"/>
    <col min="2558" max="2559" width="12" style="373" customWidth="1"/>
    <col min="2560" max="2560" width="14.5703125" style="373" customWidth="1"/>
    <col min="2561" max="2561" width="12.42578125" style="373" customWidth="1"/>
    <col min="2562" max="2562" width="19.7109375" style="373" customWidth="1"/>
    <col min="2563" max="2563" width="9.140625" style="373"/>
    <col min="2564" max="2564" width="16.85546875" style="373" customWidth="1"/>
    <col min="2565" max="2565" width="12.5703125" style="373" customWidth="1"/>
    <col min="2566" max="2566" width="11.7109375" style="373" customWidth="1"/>
    <col min="2567" max="2567" width="12.28515625" style="373" customWidth="1"/>
    <col min="2568" max="2811" width="9.140625" style="373"/>
    <col min="2812" max="2812" width="4.42578125" style="373" customWidth="1"/>
    <col min="2813" max="2813" width="20.85546875" style="373" customWidth="1"/>
    <col min="2814" max="2815" width="12" style="373" customWidth="1"/>
    <col min="2816" max="2816" width="14.5703125" style="373" customWidth="1"/>
    <col min="2817" max="2817" width="12.42578125" style="373" customWidth="1"/>
    <col min="2818" max="2818" width="19.7109375" style="373" customWidth="1"/>
    <col min="2819" max="2819" width="9.140625" style="373"/>
    <col min="2820" max="2820" width="16.85546875" style="373" customWidth="1"/>
    <col min="2821" max="2821" width="12.5703125" style="373" customWidth="1"/>
    <col min="2822" max="2822" width="11.7109375" style="373" customWidth="1"/>
    <col min="2823" max="2823" width="12.28515625" style="373" customWidth="1"/>
    <col min="2824" max="3067" width="9.140625" style="373"/>
    <col min="3068" max="3068" width="4.42578125" style="373" customWidth="1"/>
    <col min="3069" max="3069" width="20.85546875" style="373" customWidth="1"/>
    <col min="3070" max="3071" width="12" style="373" customWidth="1"/>
    <col min="3072" max="3072" width="14.5703125" style="373" customWidth="1"/>
    <col min="3073" max="3073" width="12.42578125" style="373" customWidth="1"/>
    <col min="3074" max="3074" width="19.7109375" style="373" customWidth="1"/>
    <col min="3075" max="3075" width="9.140625" style="373"/>
    <col min="3076" max="3076" width="16.85546875" style="373" customWidth="1"/>
    <col min="3077" max="3077" width="12.5703125" style="373" customWidth="1"/>
    <col min="3078" max="3078" width="11.7109375" style="373" customWidth="1"/>
    <col min="3079" max="3079" width="12.28515625" style="373" customWidth="1"/>
    <col min="3080" max="3323" width="9.140625" style="373"/>
    <col min="3324" max="3324" width="4.42578125" style="373" customWidth="1"/>
    <col min="3325" max="3325" width="20.85546875" style="373" customWidth="1"/>
    <col min="3326" max="3327" width="12" style="373" customWidth="1"/>
    <col min="3328" max="3328" width="14.5703125" style="373" customWidth="1"/>
    <col min="3329" max="3329" width="12.42578125" style="373" customWidth="1"/>
    <col min="3330" max="3330" width="19.7109375" style="373" customWidth="1"/>
    <col min="3331" max="3331" width="9.140625" style="373"/>
    <col min="3332" max="3332" width="16.85546875" style="373" customWidth="1"/>
    <col min="3333" max="3333" width="12.5703125" style="373" customWidth="1"/>
    <col min="3334" max="3334" width="11.7109375" style="373" customWidth="1"/>
    <col min="3335" max="3335" width="12.28515625" style="373" customWidth="1"/>
    <col min="3336" max="3579" width="9.140625" style="373"/>
    <col min="3580" max="3580" width="4.42578125" style="373" customWidth="1"/>
    <col min="3581" max="3581" width="20.85546875" style="373" customWidth="1"/>
    <col min="3582" max="3583" width="12" style="373" customWidth="1"/>
    <col min="3584" max="3584" width="14.5703125" style="373" customWidth="1"/>
    <col min="3585" max="3585" width="12.42578125" style="373" customWidth="1"/>
    <col min="3586" max="3586" width="19.7109375" style="373" customWidth="1"/>
    <col min="3587" max="3587" width="9.140625" style="373"/>
    <col min="3588" max="3588" width="16.85546875" style="373" customWidth="1"/>
    <col min="3589" max="3589" width="12.5703125" style="373" customWidth="1"/>
    <col min="3590" max="3590" width="11.7109375" style="373" customWidth="1"/>
    <col min="3591" max="3591" width="12.28515625" style="373" customWidth="1"/>
    <col min="3592" max="3835" width="9.140625" style="373"/>
    <col min="3836" max="3836" width="4.42578125" style="373" customWidth="1"/>
    <col min="3837" max="3837" width="20.85546875" style="373" customWidth="1"/>
    <col min="3838" max="3839" width="12" style="373" customWidth="1"/>
    <col min="3840" max="3840" width="14.5703125" style="373" customWidth="1"/>
    <col min="3841" max="3841" width="12.42578125" style="373" customWidth="1"/>
    <col min="3842" max="3842" width="19.7109375" style="373" customWidth="1"/>
    <col min="3843" max="3843" width="9.140625" style="373"/>
    <col min="3844" max="3844" width="16.85546875" style="373" customWidth="1"/>
    <col min="3845" max="3845" width="12.5703125" style="373" customWidth="1"/>
    <col min="3846" max="3846" width="11.7109375" style="373" customWidth="1"/>
    <col min="3847" max="3847" width="12.28515625" style="373" customWidth="1"/>
    <col min="3848" max="4091" width="9.140625" style="373"/>
    <col min="4092" max="4092" width="4.42578125" style="373" customWidth="1"/>
    <col min="4093" max="4093" width="20.85546875" style="373" customWidth="1"/>
    <col min="4094" max="4095" width="12" style="373" customWidth="1"/>
    <col min="4096" max="4096" width="14.5703125" style="373" customWidth="1"/>
    <col min="4097" max="4097" width="12.42578125" style="373" customWidth="1"/>
    <col min="4098" max="4098" width="19.7109375" style="373" customWidth="1"/>
    <col min="4099" max="4099" width="9.140625" style="373"/>
    <col min="4100" max="4100" width="16.85546875" style="373" customWidth="1"/>
    <col min="4101" max="4101" width="12.5703125" style="373" customWidth="1"/>
    <col min="4102" max="4102" width="11.7109375" style="373" customWidth="1"/>
    <col min="4103" max="4103" width="12.28515625" style="373" customWidth="1"/>
    <col min="4104" max="4347" width="9.140625" style="373"/>
    <col min="4348" max="4348" width="4.42578125" style="373" customWidth="1"/>
    <col min="4349" max="4349" width="20.85546875" style="373" customWidth="1"/>
    <col min="4350" max="4351" width="12" style="373" customWidth="1"/>
    <col min="4352" max="4352" width="14.5703125" style="373" customWidth="1"/>
    <col min="4353" max="4353" width="12.42578125" style="373" customWidth="1"/>
    <col min="4354" max="4354" width="19.7109375" style="373" customWidth="1"/>
    <col min="4355" max="4355" width="9.140625" style="373"/>
    <col min="4356" max="4356" width="16.85546875" style="373" customWidth="1"/>
    <col min="4357" max="4357" width="12.5703125" style="373" customWidth="1"/>
    <col min="4358" max="4358" width="11.7109375" style="373" customWidth="1"/>
    <col min="4359" max="4359" width="12.28515625" style="373" customWidth="1"/>
    <col min="4360" max="4603" width="9.140625" style="373"/>
    <col min="4604" max="4604" width="4.42578125" style="373" customWidth="1"/>
    <col min="4605" max="4605" width="20.85546875" style="373" customWidth="1"/>
    <col min="4606" max="4607" width="12" style="373" customWidth="1"/>
    <col min="4608" max="4608" width="14.5703125" style="373" customWidth="1"/>
    <col min="4609" max="4609" width="12.42578125" style="373" customWidth="1"/>
    <col min="4610" max="4610" width="19.7109375" style="373" customWidth="1"/>
    <col min="4611" max="4611" width="9.140625" style="373"/>
    <col min="4612" max="4612" width="16.85546875" style="373" customWidth="1"/>
    <col min="4613" max="4613" width="12.5703125" style="373" customWidth="1"/>
    <col min="4614" max="4614" width="11.7109375" style="373" customWidth="1"/>
    <col min="4615" max="4615" width="12.28515625" style="373" customWidth="1"/>
    <col min="4616" max="4859" width="9.140625" style="373"/>
    <col min="4860" max="4860" width="4.42578125" style="373" customWidth="1"/>
    <col min="4861" max="4861" width="20.85546875" style="373" customWidth="1"/>
    <col min="4862" max="4863" width="12" style="373" customWidth="1"/>
    <col min="4864" max="4864" width="14.5703125" style="373" customWidth="1"/>
    <col min="4865" max="4865" width="12.42578125" style="373" customWidth="1"/>
    <col min="4866" max="4866" width="19.7109375" style="373" customWidth="1"/>
    <col min="4867" max="4867" width="9.140625" style="373"/>
    <col min="4868" max="4868" width="16.85546875" style="373" customWidth="1"/>
    <col min="4869" max="4869" width="12.5703125" style="373" customWidth="1"/>
    <col min="4870" max="4870" width="11.7109375" style="373" customWidth="1"/>
    <col min="4871" max="4871" width="12.28515625" style="373" customWidth="1"/>
    <col min="4872" max="5115" width="9.140625" style="373"/>
    <col min="5116" max="5116" width="4.42578125" style="373" customWidth="1"/>
    <col min="5117" max="5117" width="20.85546875" style="373" customWidth="1"/>
    <col min="5118" max="5119" width="12" style="373" customWidth="1"/>
    <col min="5120" max="5120" width="14.5703125" style="373" customWidth="1"/>
    <col min="5121" max="5121" width="12.42578125" style="373" customWidth="1"/>
    <col min="5122" max="5122" width="19.7109375" style="373" customWidth="1"/>
    <col min="5123" max="5123" width="9.140625" style="373"/>
    <col min="5124" max="5124" width="16.85546875" style="373" customWidth="1"/>
    <col min="5125" max="5125" width="12.5703125" style="373" customWidth="1"/>
    <col min="5126" max="5126" width="11.7109375" style="373" customWidth="1"/>
    <col min="5127" max="5127" width="12.28515625" style="373" customWidth="1"/>
    <col min="5128" max="5371" width="9.140625" style="373"/>
    <col min="5372" max="5372" width="4.42578125" style="373" customWidth="1"/>
    <col min="5373" max="5373" width="20.85546875" style="373" customWidth="1"/>
    <col min="5374" max="5375" width="12" style="373" customWidth="1"/>
    <col min="5376" max="5376" width="14.5703125" style="373" customWidth="1"/>
    <col min="5377" max="5377" width="12.42578125" style="373" customWidth="1"/>
    <col min="5378" max="5378" width="19.7109375" style="373" customWidth="1"/>
    <col min="5379" max="5379" width="9.140625" style="373"/>
    <col min="5380" max="5380" width="16.85546875" style="373" customWidth="1"/>
    <col min="5381" max="5381" width="12.5703125" style="373" customWidth="1"/>
    <col min="5382" max="5382" width="11.7109375" style="373" customWidth="1"/>
    <col min="5383" max="5383" width="12.28515625" style="373" customWidth="1"/>
    <col min="5384" max="5627" width="9.140625" style="373"/>
    <col min="5628" max="5628" width="4.42578125" style="373" customWidth="1"/>
    <col min="5629" max="5629" width="20.85546875" style="373" customWidth="1"/>
    <col min="5630" max="5631" width="12" style="373" customWidth="1"/>
    <col min="5632" max="5632" width="14.5703125" style="373" customWidth="1"/>
    <col min="5633" max="5633" width="12.42578125" style="373" customWidth="1"/>
    <col min="5634" max="5634" width="19.7109375" style="373" customWidth="1"/>
    <col min="5635" max="5635" width="9.140625" style="373"/>
    <col min="5636" max="5636" width="16.85546875" style="373" customWidth="1"/>
    <col min="5637" max="5637" width="12.5703125" style="373" customWidth="1"/>
    <col min="5638" max="5638" width="11.7109375" style="373" customWidth="1"/>
    <col min="5639" max="5639" width="12.28515625" style="373" customWidth="1"/>
    <col min="5640" max="5883" width="9.140625" style="373"/>
    <col min="5884" max="5884" width="4.42578125" style="373" customWidth="1"/>
    <col min="5885" max="5885" width="20.85546875" style="373" customWidth="1"/>
    <col min="5886" max="5887" width="12" style="373" customWidth="1"/>
    <col min="5888" max="5888" width="14.5703125" style="373" customWidth="1"/>
    <col min="5889" max="5889" width="12.42578125" style="373" customWidth="1"/>
    <col min="5890" max="5890" width="19.7109375" style="373" customWidth="1"/>
    <col min="5891" max="5891" width="9.140625" style="373"/>
    <col min="5892" max="5892" width="16.85546875" style="373" customWidth="1"/>
    <col min="5893" max="5893" width="12.5703125" style="373" customWidth="1"/>
    <col min="5894" max="5894" width="11.7109375" style="373" customWidth="1"/>
    <col min="5895" max="5895" width="12.28515625" style="373" customWidth="1"/>
    <col min="5896" max="6139" width="9.140625" style="373"/>
    <col min="6140" max="6140" width="4.42578125" style="373" customWidth="1"/>
    <col min="6141" max="6141" width="20.85546875" style="373" customWidth="1"/>
    <col min="6142" max="6143" width="12" style="373" customWidth="1"/>
    <col min="6144" max="6144" width="14.5703125" style="373" customWidth="1"/>
    <col min="6145" max="6145" width="12.42578125" style="373" customWidth="1"/>
    <col min="6146" max="6146" width="19.7109375" style="373" customWidth="1"/>
    <col min="6147" max="6147" width="9.140625" style="373"/>
    <col min="6148" max="6148" width="16.85546875" style="373" customWidth="1"/>
    <col min="6149" max="6149" width="12.5703125" style="373" customWidth="1"/>
    <col min="6150" max="6150" width="11.7109375" style="373" customWidth="1"/>
    <col min="6151" max="6151" width="12.28515625" style="373" customWidth="1"/>
    <col min="6152" max="6395" width="9.140625" style="373"/>
    <col min="6396" max="6396" width="4.42578125" style="373" customWidth="1"/>
    <col min="6397" max="6397" width="20.85546875" style="373" customWidth="1"/>
    <col min="6398" max="6399" width="12" style="373" customWidth="1"/>
    <col min="6400" max="6400" width="14.5703125" style="373" customWidth="1"/>
    <col min="6401" max="6401" width="12.42578125" style="373" customWidth="1"/>
    <col min="6402" max="6402" width="19.7109375" style="373" customWidth="1"/>
    <col min="6403" max="6403" width="9.140625" style="373"/>
    <col min="6404" max="6404" width="16.85546875" style="373" customWidth="1"/>
    <col min="6405" max="6405" width="12.5703125" style="373" customWidth="1"/>
    <col min="6406" max="6406" width="11.7109375" style="373" customWidth="1"/>
    <col min="6407" max="6407" width="12.28515625" style="373" customWidth="1"/>
    <col min="6408" max="6651" width="9.140625" style="373"/>
    <col min="6652" max="6652" width="4.42578125" style="373" customWidth="1"/>
    <col min="6653" max="6653" width="20.85546875" style="373" customWidth="1"/>
    <col min="6654" max="6655" width="12" style="373" customWidth="1"/>
    <col min="6656" max="6656" width="14.5703125" style="373" customWidth="1"/>
    <col min="6657" max="6657" width="12.42578125" style="373" customWidth="1"/>
    <col min="6658" max="6658" width="19.7109375" style="373" customWidth="1"/>
    <col min="6659" max="6659" width="9.140625" style="373"/>
    <col min="6660" max="6660" width="16.85546875" style="373" customWidth="1"/>
    <col min="6661" max="6661" width="12.5703125" style="373" customWidth="1"/>
    <col min="6662" max="6662" width="11.7109375" style="373" customWidth="1"/>
    <col min="6663" max="6663" width="12.28515625" style="373" customWidth="1"/>
    <col min="6664" max="6907" width="9.140625" style="373"/>
    <col min="6908" max="6908" width="4.42578125" style="373" customWidth="1"/>
    <col min="6909" max="6909" width="20.85546875" style="373" customWidth="1"/>
    <col min="6910" max="6911" width="12" style="373" customWidth="1"/>
    <col min="6912" max="6912" width="14.5703125" style="373" customWidth="1"/>
    <col min="6913" max="6913" width="12.42578125" style="373" customWidth="1"/>
    <col min="6914" max="6914" width="19.7109375" style="373" customWidth="1"/>
    <col min="6915" max="6915" width="9.140625" style="373"/>
    <col min="6916" max="6916" width="16.85546875" style="373" customWidth="1"/>
    <col min="6917" max="6917" width="12.5703125" style="373" customWidth="1"/>
    <col min="6918" max="6918" width="11.7109375" style="373" customWidth="1"/>
    <col min="6919" max="6919" width="12.28515625" style="373" customWidth="1"/>
    <col min="6920" max="7163" width="9.140625" style="373"/>
    <col min="7164" max="7164" width="4.42578125" style="373" customWidth="1"/>
    <col min="7165" max="7165" width="20.85546875" style="373" customWidth="1"/>
    <col min="7166" max="7167" width="12" style="373" customWidth="1"/>
    <col min="7168" max="7168" width="14.5703125" style="373" customWidth="1"/>
    <col min="7169" max="7169" width="12.42578125" style="373" customWidth="1"/>
    <col min="7170" max="7170" width="19.7109375" style="373" customWidth="1"/>
    <col min="7171" max="7171" width="9.140625" style="373"/>
    <col min="7172" max="7172" width="16.85546875" style="373" customWidth="1"/>
    <col min="7173" max="7173" width="12.5703125" style="373" customWidth="1"/>
    <col min="7174" max="7174" width="11.7109375" style="373" customWidth="1"/>
    <col min="7175" max="7175" width="12.28515625" style="373" customWidth="1"/>
    <col min="7176" max="7419" width="9.140625" style="373"/>
    <col min="7420" max="7420" width="4.42578125" style="373" customWidth="1"/>
    <col min="7421" max="7421" width="20.85546875" style="373" customWidth="1"/>
    <col min="7422" max="7423" width="12" style="373" customWidth="1"/>
    <col min="7424" max="7424" width="14.5703125" style="373" customWidth="1"/>
    <col min="7425" max="7425" width="12.42578125" style="373" customWidth="1"/>
    <col min="7426" max="7426" width="19.7109375" style="373" customWidth="1"/>
    <col min="7427" max="7427" width="9.140625" style="373"/>
    <col min="7428" max="7428" width="16.85546875" style="373" customWidth="1"/>
    <col min="7429" max="7429" width="12.5703125" style="373" customWidth="1"/>
    <col min="7430" max="7430" width="11.7109375" style="373" customWidth="1"/>
    <col min="7431" max="7431" width="12.28515625" style="373" customWidth="1"/>
    <col min="7432" max="7675" width="9.140625" style="373"/>
    <col min="7676" max="7676" width="4.42578125" style="373" customWidth="1"/>
    <col min="7677" max="7677" width="20.85546875" style="373" customWidth="1"/>
    <col min="7678" max="7679" width="12" style="373" customWidth="1"/>
    <col min="7680" max="7680" width="14.5703125" style="373" customWidth="1"/>
    <col min="7681" max="7681" width="12.42578125" style="373" customWidth="1"/>
    <col min="7682" max="7682" width="19.7109375" style="373" customWidth="1"/>
    <col min="7683" max="7683" width="9.140625" style="373"/>
    <col min="7684" max="7684" width="16.85546875" style="373" customWidth="1"/>
    <col min="7685" max="7685" width="12.5703125" style="373" customWidth="1"/>
    <col min="7686" max="7686" width="11.7109375" style="373" customWidth="1"/>
    <col min="7687" max="7687" width="12.28515625" style="373" customWidth="1"/>
    <col min="7688" max="7931" width="9.140625" style="373"/>
    <col min="7932" max="7932" width="4.42578125" style="373" customWidth="1"/>
    <col min="7933" max="7933" width="20.85546875" style="373" customWidth="1"/>
    <col min="7934" max="7935" width="12" style="373" customWidth="1"/>
    <col min="7936" max="7936" width="14.5703125" style="373" customWidth="1"/>
    <col min="7937" max="7937" width="12.42578125" style="373" customWidth="1"/>
    <col min="7938" max="7938" width="19.7109375" style="373" customWidth="1"/>
    <col min="7939" max="7939" width="9.140625" style="373"/>
    <col min="7940" max="7940" width="16.85546875" style="373" customWidth="1"/>
    <col min="7941" max="7941" width="12.5703125" style="373" customWidth="1"/>
    <col min="7942" max="7942" width="11.7109375" style="373" customWidth="1"/>
    <col min="7943" max="7943" width="12.28515625" style="373" customWidth="1"/>
    <col min="7944" max="8187" width="9.140625" style="373"/>
    <col min="8188" max="8188" width="4.42578125" style="373" customWidth="1"/>
    <col min="8189" max="8189" width="20.85546875" style="373" customWidth="1"/>
    <col min="8190" max="8191" width="12" style="373" customWidth="1"/>
    <col min="8192" max="8192" width="14.5703125" style="373" customWidth="1"/>
    <col min="8193" max="8193" width="12.42578125" style="373" customWidth="1"/>
    <col min="8194" max="8194" width="19.7109375" style="373" customWidth="1"/>
    <col min="8195" max="8195" width="9.140625" style="373"/>
    <col min="8196" max="8196" width="16.85546875" style="373" customWidth="1"/>
    <col min="8197" max="8197" width="12.5703125" style="373" customWidth="1"/>
    <col min="8198" max="8198" width="11.7109375" style="373" customWidth="1"/>
    <col min="8199" max="8199" width="12.28515625" style="373" customWidth="1"/>
    <col min="8200" max="8443" width="9.140625" style="373"/>
    <col min="8444" max="8444" width="4.42578125" style="373" customWidth="1"/>
    <col min="8445" max="8445" width="20.85546875" style="373" customWidth="1"/>
    <col min="8446" max="8447" width="12" style="373" customWidth="1"/>
    <col min="8448" max="8448" width="14.5703125" style="373" customWidth="1"/>
    <col min="8449" max="8449" width="12.42578125" style="373" customWidth="1"/>
    <col min="8450" max="8450" width="19.7109375" style="373" customWidth="1"/>
    <col min="8451" max="8451" width="9.140625" style="373"/>
    <col min="8452" max="8452" width="16.85546875" style="373" customWidth="1"/>
    <col min="8453" max="8453" width="12.5703125" style="373" customWidth="1"/>
    <col min="8454" max="8454" width="11.7109375" style="373" customWidth="1"/>
    <col min="8455" max="8455" width="12.28515625" style="373" customWidth="1"/>
    <col min="8456" max="8699" width="9.140625" style="373"/>
    <col min="8700" max="8700" width="4.42578125" style="373" customWidth="1"/>
    <col min="8701" max="8701" width="20.85546875" style="373" customWidth="1"/>
    <col min="8702" max="8703" width="12" style="373" customWidth="1"/>
    <col min="8704" max="8704" width="14.5703125" style="373" customWidth="1"/>
    <col min="8705" max="8705" width="12.42578125" style="373" customWidth="1"/>
    <col min="8706" max="8706" width="19.7109375" style="373" customWidth="1"/>
    <col min="8707" max="8707" width="9.140625" style="373"/>
    <col min="8708" max="8708" width="16.85546875" style="373" customWidth="1"/>
    <col min="8709" max="8709" width="12.5703125" style="373" customWidth="1"/>
    <col min="8710" max="8710" width="11.7109375" style="373" customWidth="1"/>
    <col min="8711" max="8711" width="12.28515625" style="373" customWidth="1"/>
    <col min="8712" max="8955" width="9.140625" style="373"/>
    <col min="8956" max="8956" width="4.42578125" style="373" customWidth="1"/>
    <col min="8957" max="8957" width="20.85546875" style="373" customWidth="1"/>
    <col min="8958" max="8959" width="12" style="373" customWidth="1"/>
    <col min="8960" max="8960" width="14.5703125" style="373" customWidth="1"/>
    <col min="8961" max="8961" width="12.42578125" style="373" customWidth="1"/>
    <col min="8962" max="8962" width="19.7109375" style="373" customWidth="1"/>
    <col min="8963" max="8963" width="9.140625" style="373"/>
    <col min="8964" max="8964" width="16.85546875" style="373" customWidth="1"/>
    <col min="8965" max="8965" width="12.5703125" style="373" customWidth="1"/>
    <col min="8966" max="8966" width="11.7109375" style="373" customWidth="1"/>
    <col min="8967" max="8967" width="12.28515625" style="373" customWidth="1"/>
    <col min="8968" max="9211" width="9.140625" style="373"/>
    <col min="9212" max="9212" width="4.42578125" style="373" customWidth="1"/>
    <col min="9213" max="9213" width="20.85546875" style="373" customWidth="1"/>
    <col min="9214" max="9215" width="12" style="373" customWidth="1"/>
    <col min="9216" max="9216" width="14.5703125" style="373" customWidth="1"/>
    <col min="9217" max="9217" width="12.42578125" style="373" customWidth="1"/>
    <col min="9218" max="9218" width="19.7109375" style="373" customWidth="1"/>
    <col min="9219" max="9219" width="9.140625" style="373"/>
    <col min="9220" max="9220" width="16.85546875" style="373" customWidth="1"/>
    <col min="9221" max="9221" width="12.5703125" style="373" customWidth="1"/>
    <col min="9222" max="9222" width="11.7109375" style="373" customWidth="1"/>
    <col min="9223" max="9223" width="12.28515625" style="373" customWidth="1"/>
    <col min="9224" max="9467" width="9.140625" style="373"/>
    <col min="9468" max="9468" width="4.42578125" style="373" customWidth="1"/>
    <col min="9469" max="9469" width="20.85546875" style="373" customWidth="1"/>
    <col min="9470" max="9471" width="12" style="373" customWidth="1"/>
    <col min="9472" max="9472" width="14.5703125" style="373" customWidth="1"/>
    <col min="9473" max="9473" width="12.42578125" style="373" customWidth="1"/>
    <col min="9474" max="9474" width="19.7109375" style="373" customWidth="1"/>
    <col min="9475" max="9475" width="9.140625" style="373"/>
    <col min="9476" max="9476" width="16.85546875" style="373" customWidth="1"/>
    <col min="9477" max="9477" width="12.5703125" style="373" customWidth="1"/>
    <col min="9478" max="9478" width="11.7109375" style="373" customWidth="1"/>
    <col min="9479" max="9479" width="12.28515625" style="373" customWidth="1"/>
    <col min="9480" max="9723" width="9.140625" style="373"/>
    <col min="9724" max="9724" width="4.42578125" style="373" customWidth="1"/>
    <col min="9725" max="9725" width="20.85546875" style="373" customWidth="1"/>
    <col min="9726" max="9727" width="12" style="373" customWidth="1"/>
    <col min="9728" max="9728" width="14.5703125" style="373" customWidth="1"/>
    <col min="9729" max="9729" width="12.42578125" style="373" customWidth="1"/>
    <col min="9730" max="9730" width="19.7109375" style="373" customWidth="1"/>
    <col min="9731" max="9731" width="9.140625" style="373"/>
    <col min="9732" max="9732" width="16.85546875" style="373" customWidth="1"/>
    <col min="9733" max="9733" width="12.5703125" style="373" customWidth="1"/>
    <col min="9734" max="9734" width="11.7109375" style="373" customWidth="1"/>
    <col min="9735" max="9735" width="12.28515625" style="373" customWidth="1"/>
    <col min="9736" max="9979" width="9.140625" style="373"/>
    <col min="9980" max="9980" width="4.42578125" style="373" customWidth="1"/>
    <col min="9981" max="9981" width="20.85546875" style="373" customWidth="1"/>
    <col min="9982" max="9983" width="12" style="373" customWidth="1"/>
    <col min="9984" max="9984" width="14.5703125" style="373" customWidth="1"/>
    <col min="9985" max="9985" width="12.42578125" style="373" customWidth="1"/>
    <col min="9986" max="9986" width="19.7109375" style="373" customWidth="1"/>
    <col min="9987" max="9987" width="9.140625" style="373"/>
    <col min="9988" max="9988" width="16.85546875" style="373" customWidth="1"/>
    <col min="9989" max="9989" width="12.5703125" style="373" customWidth="1"/>
    <col min="9990" max="9990" width="11.7109375" style="373" customWidth="1"/>
    <col min="9991" max="9991" width="12.28515625" style="373" customWidth="1"/>
    <col min="9992" max="10235" width="9.140625" style="373"/>
    <col min="10236" max="10236" width="4.42578125" style="373" customWidth="1"/>
    <col min="10237" max="10237" width="20.85546875" style="373" customWidth="1"/>
    <col min="10238" max="10239" width="12" style="373" customWidth="1"/>
    <col min="10240" max="10240" width="14.5703125" style="373" customWidth="1"/>
    <col min="10241" max="10241" width="12.42578125" style="373" customWidth="1"/>
    <col min="10242" max="10242" width="19.7109375" style="373" customWidth="1"/>
    <col min="10243" max="10243" width="9.140625" style="373"/>
    <col min="10244" max="10244" width="16.85546875" style="373" customWidth="1"/>
    <col min="10245" max="10245" width="12.5703125" style="373" customWidth="1"/>
    <col min="10246" max="10246" width="11.7109375" style="373" customWidth="1"/>
    <col min="10247" max="10247" width="12.28515625" style="373" customWidth="1"/>
    <col min="10248" max="10491" width="9.140625" style="373"/>
    <col min="10492" max="10492" width="4.42578125" style="373" customWidth="1"/>
    <col min="10493" max="10493" width="20.85546875" style="373" customWidth="1"/>
    <col min="10494" max="10495" width="12" style="373" customWidth="1"/>
    <col min="10496" max="10496" width="14.5703125" style="373" customWidth="1"/>
    <col min="10497" max="10497" width="12.42578125" style="373" customWidth="1"/>
    <col min="10498" max="10498" width="19.7109375" style="373" customWidth="1"/>
    <col min="10499" max="10499" width="9.140625" style="373"/>
    <col min="10500" max="10500" width="16.85546875" style="373" customWidth="1"/>
    <col min="10501" max="10501" width="12.5703125" style="373" customWidth="1"/>
    <col min="10502" max="10502" width="11.7109375" style="373" customWidth="1"/>
    <col min="10503" max="10503" width="12.28515625" style="373" customWidth="1"/>
    <col min="10504" max="10747" width="9.140625" style="373"/>
    <col min="10748" max="10748" width="4.42578125" style="373" customWidth="1"/>
    <col min="10749" max="10749" width="20.85546875" style="373" customWidth="1"/>
    <col min="10750" max="10751" width="12" style="373" customWidth="1"/>
    <col min="10752" max="10752" width="14.5703125" style="373" customWidth="1"/>
    <col min="10753" max="10753" width="12.42578125" style="373" customWidth="1"/>
    <col min="10754" max="10754" width="19.7109375" style="373" customWidth="1"/>
    <col min="10755" max="10755" width="9.140625" style="373"/>
    <col min="10756" max="10756" width="16.85546875" style="373" customWidth="1"/>
    <col min="10757" max="10757" width="12.5703125" style="373" customWidth="1"/>
    <col min="10758" max="10758" width="11.7109375" style="373" customWidth="1"/>
    <col min="10759" max="10759" width="12.28515625" style="373" customWidth="1"/>
    <col min="10760" max="11003" width="9.140625" style="373"/>
    <col min="11004" max="11004" width="4.42578125" style="373" customWidth="1"/>
    <col min="11005" max="11005" width="20.85546875" style="373" customWidth="1"/>
    <col min="11006" max="11007" width="12" style="373" customWidth="1"/>
    <col min="11008" max="11008" width="14.5703125" style="373" customWidth="1"/>
    <col min="11009" max="11009" width="12.42578125" style="373" customWidth="1"/>
    <col min="11010" max="11010" width="19.7109375" style="373" customWidth="1"/>
    <col min="11011" max="11011" width="9.140625" style="373"/>
    <col min="11012" max="11012" width="16.85546875" style="373" customWidth="1"/>
    <col min="11013" max="11013" width="12.5703125" style="373" customWidth="1"/>
    <col min="11014" max="11014" width="11.7109375" style="373" customWidth="1"/>
    <col min="11015" max="11015" width="12.28515625" style="373" customWidth="1"/>
    <col min="11016" max="11259" width="9.140625" style="373"/>
    <col min="11260" max="11260" width="4.42578125" style="373" customWidth="1"/>
    <col min="11261" max="11261" width="20.85546875" style="373" customWidth="1"/>
    <col min="11262" max="11263" width="12" style="373" customWidth="1"/>
    <col min="11264" max="11264" width="14.5703125" style="373" customWidth="1"/>
    <col min="11265" max="11265" width="12.42578125" style="373" customWidth="1"/>
    <col min="11266" max="11266" width="19.7109375" style="373" customWidth="1"/>
    <col min="11267" max="11267" width="9.140625" style="373"/>
    <col min="11268" max="11268" width="16.85546875" style="373" customWidth="1"/>
    <col min="11269" max="11269" width="12.5703125" style="373" customWidth="1"/>
    <col min="11270" max="11270" width="11.7109375" style="373" customWidth="1"/>
    <col min="11271" max="11271" width="12.28515625" style="373" customWidth="1"/>
    <col min="11272" max="11515" width="9.140625" style="373"/>
    <col min="11516" max="11516" width="4.42578125" style="373" customWidth="1"/>
    <col min="11517" max="11517" width="20.85546875" style="373" customWidth="1"/>
    <col min="11518" max="11519" width="12" style="373" customWidth="1"/>
    <col min="11520" max="11520" width="14.5703125" style="373" customWidth="1"/>
    <col min="11521" max="11521" width="12.42578125" style="373" customWidth="1"/>
    <col min="11522" max="11522" width="19.7109375" style="373" customWidth="1"/>
    <col min="11523" max="11523" width="9.140625" style="373"/>
    <col min="11524" max="11524" width="16.85546875" style="373" customWidth="1"/>
    <col min="11525" max="11525" width="12.5703125" style="373" customWidth="1"/>
    <col min="11526" max="11526" width="11.7109375" style="373" customWidth="1"/>
    <col min="11527" max="11527" width="12.28515625" style="373" customWidth="1"/>
    <col min="11528" max="11771" width="9.140625" style="373"/>
    <col min="11772" max="11772" width="4.42578125" style="373" customWidth="1"/>
    <col min="11773" max="11773" width="20.85546875" style="373" customWidth="1"/>
    <col min="11774" max="11775" width="12" style="373" customWidth="1"/>
    <col min="11776" max="11776" width="14.5703125" style="373" customWidth="1"/>
    <col min="11777" max="11777" width="12.42578125" style="373" customWidth="1"/>
    <col min="11778" max="11778" width="19.7109375" style="373" customWidth="1"/>
    <col min="11779" max="11779" width="9.140625" style="373"/>
    <col min="11780" max="11780" width="16.85546875" style="373" customWidth="1"/>
    <col min="11781" max="11781" width="12.5703125" style="373" customWidth="1"/>
    <col min="11782" max="11782" width="11.7109375" style="373" customWidth="1"/>
    <col min="11783" max="11783" width="12.28515625" style="373" customWidth="1"/>
    <col min="11784" max="12027" width="9.140625" style="373"/>
    <col min="12028" max="12028" width="4.42578125" style="373" customWidth="1"/>
    <col min="12029" max="12029" width="20.85546875" style="373" customWidth="1"/>
    <col min="12030" max="12031" width="12" style="373" customWidth="1"/>
    <col min="12032" max="12032" width="14.5703125" style="373" customWidth="1"/>
    <col min="12033" max="12033" width="12.42578125" style="373" customWidth="1"/>
    <col min="12034" max="12034" width="19.7109375" style="373" customWidth="1"/>
    <col min="12035" max="12035" width="9.140625" style="373"/>
    <col min="12036" max="12036" width="16.85546875" style="373" customWidth="1"/>
    <col min="12037" max="12037" width="12.5703125" style="373" customWidth="1"/>
    <col min="12038" max="12038" width="11.7109375" style="373" customWidth="1"/>
    <col min="12039" max="12039" width="12.28515625" style="373" customWidth="1"/>
    <col min="12040" max="12283" width="9.140625" style="373"/>
    <col min="12284" max="12284" width="4.42578125" style="373" customWidth="1"/>
    <col min="12285" max="12285" width="20.85546875" style="373" customWidth="1"/>
    <col min="12286" max="12287" width="12" style="373" customWidth="1"/>
    <col min="12288" max="12288" width="14.5703125" style="373" customWidth="1"/>
    <col min="12289" max="12289" width="12.42578125" style="373" customWidth="1"/>
    <col min="12290" max="12290" width="19.7109375" style="373" customWidth="1"/>
    <col min="12291" max="12291" width="9.140625" style="373"/>
    <col min="12292" max="12292" width="16.85546875" style="373" customWidth="1"/>
    <col min="12293" max="12293" width="12.5703125" style="373" customWidth="1"/>
    <col min="12294" max="12294" width="11.7109375" style="373" customWidth="1"/>
    <col min="12295" max="12295" width="12.28515625" style="373" customWidth="1"/>
    <col min="12296" max="12539" width="9.140625" style="373"/>
    <col min="12540" max="12540" width="4.42578125" style="373" customWidth="1"/>
    <col min="12541" max="12541" width="20.85546875" style="373" customWidth="1"/>
    <col min="12542" max="12543" width="12" style="373" customWidth="1"/>
    <col min="12544" max="12544" width="14.5703125" style="373" customWidth="1"/>
    <col min="12545" max="12545" width="12.42578125" style="373" customWidth="1"/>
    <col min="12546" max="12546" width="19.7109375" style="373" customWidth="1"/>
    <col min="12547" max="12547" width="9.140625" style="373"/>
    <col min="12548" max="12548" width="16.85546875" style="373" customWidth="1"/>
    <col min="12549" max="12549" width="12.5703125" style="373" customWidth="1"/>
    <col min="12550" max="12550" width="11.7109375" style="373" customWidth="1"/>
    <col min="12551" max="12551" width="12.28515625" style="373" customWidth="1"/>
    <col min="12552" max="12795" width="9.140625" style="373"/>
    <col min="12796" max="12796" width="4.42578125" style="373" customWidth="1"/>
    <col min="12797" max="12797" width="20.85546875" style="373" customWidth="1"/>
    <col min="12798" max="12799" width="12" style="373" customWidth="1"/>
    <col min="12800" max="12800" width="14.5703125" style="373" customWidth="1"/>
    <col min="12801" max="12801" width="12.42578125" style="373" customWidth="1"/>
    <col min="12802" max="12802" width="19.7109375" style="373" customWidth="1"/>
    <col min="12803" max="12803" width="9.140625" style="373"/>
    <col min="12804" max="12804" width="16.85546875" style="373" customWidth="1"/>
    <col min="12805" max="12805" width="12.5703125" style="373" customWidth="1"/>
    <col min="12806" max="12806" width="11.7109375" style="373" customWidth="1"/>
    <col min="12807" max="12807" width="12.28515625" style="373" customWidth="1"/>
    <col min="12808" max="13051" width="9.140625" style="373"/>
    <col min="13052" max="13052" width="4.42578125" style="373" customWidth="1"/>
    <col min="13053" max="13053" width="20.85546875" style="373" customWidth="1"/>
    <col min="13054" max="13055" width="12" style="373" customWidth="1"/>
    <col min="13056" max="13056" width="14.5703125" style="373" customWidth="1"/>
    <col min="13057" max="13057" width="12.42578125" style="373" customWidth="1"/>
    <col min="13058" max="13058" width="19.7109375" style="373" customWidth="1"/>
    <col min="13059" max="13059" width="9.140625" style="373"/>
    <col min="13060" max="13060" width="16.85546875" style="373" customWidth="1"/>
    <col min="13061" max="13061" width="12.5703125" style="373" customWidth="1"/>
    <col min="13062" max="13062" width="11.7109375" style="373" customWidth="1"/>
    <col min="13063" max="13063" width="12.28515625" style="373" customWidth="1"/>
    <col min="13064" max="13307" width="9.140625" style="373"/>
    <col min="13308" max="13308" width="4.42578125" style="373" customWidth="1"/>
    <col min="13309" max="13309" width="20.85546875" style="373" customWidth="1"/>
    <col min="13310" max="13311" width="12" style="373" customWidth="1"/>
    <col min="13312" max="13312" width="14.5703125" style="373" customWidth="1"/>
    <col min="13313" max="13313" width="12.42578125" style="373" customWidth="1"/>
    <col min="13314" max="13314" width="19.7109375" style="373" customWidth="1"/>
    <col min="13315" max="13315" width="9.140625" style="373"/>
    <col min="13316" max="13316" width="16.85546875" style="373" customWidth="1"/>
    <col min="13317" max="13317" width="12.5703125" style="373" customWidth="1"/>
    <col min="13318" max="13318" width="11.7109375" style="373" customWidth="1"/>
    <col min="13319" max="13319" width="12.28515625" style="373" customWidth="1"/>
    <col min="13320" max="13563" width="9.140625" style="373"/>
    <col min="13564" max="13564" width="4.42578125" style="373" customWidth="1"/>
    <col min="13565" max="13565" width="20.85546875" style="373" customWidth="1"/>
    <col min="13566" max="13567" width="12" style="373" customWidth="1"/>
    <col min="13568" max="13568" width="14.5703125" style="373" customWidth="1"/>
    <col min="13569" max="13569" width="12.42578125" style="373" customWidth="1"/>
    <col min="13570" max="13570" width="19.7109375" style="373" customWidth="1"/>
    <col min="13571" max="13571" width="9.140625" style="373"/>
    <col min="13572" max="13572" width="16.85546875" style="373" customWidth="1"/>
    <col min="13573" max="13573" width="12.5703125" style="373" customWidth="1"/>
    <col min="13574" max="13574" width="11.7109375" style="373" customWidth="1"/>
    <col min="13575" max="13575" width="12.28515625" style="373" customWidth="1"/>
    <col min="13576" max="13819" width="9.140625" style="373"/>
    <col min="13820" max="13820" width="4.42578125" style="373" customWidth="1"/>
    <col min="13821" max="13821" width="20.85546875" style="373" customWidth="1"/>
    <col min="13822" max="13823" width="12" style="373" customWidth="1"/>
    <col min="13824" max="13824" width="14.5703125" style="373" customWidth="1"/>
    <col min="13825" max="13825" width="12.42578125" style="373" customWidth="1"/>
    <col min="13826" max="13826" width="19.7109375" style="373" customWidth="1"/>
    <col min="13827" max="13827" width="9.140625" style="373"/>
    <col min="13828" max="13828" width="16.85546875" style="373" customWidth="1"/>
    <col min="13829" max="13829" width="12.5703125" style="373" customWidth="1"/>
    <col min="13830" max="13830" width="11.7109375" style="373" customWidth="1"/>
    <col min="13831" max="13831" width="12.28515625" style="373" customWidth="1"/>
    <col min="13832" max="14075" width="9.140625" style="373"/>
    <col min="14076" max="14076" width="4.42578125" style="373" customWidth="1"/>
    <col min="14077" max="14077" width="20.85546875" style="373" customWidth="1"/>
    <col min="14078" max="14079" width="12" style="373" customWidth="1"/>
    <col min="14080" max="14080" width="14.5703125" style="373" customWidth="1"/>
    <col min="14081" max="14081" width="12.42578125" style="373" customWidth="1"/>
    <col min="14082" max="14082" width="19.7109375" style="373" customWidth="1"/>
    <col min="14083" max="14083" width="9.140625" style="373"/>
    <col min="14084" max="14084" width="16.85546875" style="373" customWidth="1"/>
    <col min="14085" max="14085" width="12.5703125" style="373" customWidth="1"/>
    <col min="14086" max="14086" width="11.7109375" style="373" customWidth="1"/>
    <col min="14087" max="14087" width="12.28515625" style="373" customWidth="1"/>
    <col min="14088" max="14331" width="9.140625" style="373"/>
    <col min="14332" max="14332" width="4.42578125" style="373" customWidth="1"/>
    <col min="14333" max="14333" width="20.85546875" style="373" customWidth="1"/>
    <col min="14334" max="14335" width="12" style="373" customWidth="1"/>
    <col min="14336" max="14336" width="14.5703125" style="373" customWidth="1"/>
    <col min="14337" max="14337" width="12.42578125" style="373" customWidth="1"/>
    <col min="14338" max="14338" width="19.7109375" style="373" customWidth="1"/>
    <col min="14339" max="14339" width="9.140625" style="373"/>
    <col min="14340" max="14340" width="16.85546875" style="373" customWidth="1"/>
    <col min="14341" max="14341" width="12.5703125" style="373" customWidth="1"/>
    <col min="14342" max="14342" width="11.7109375" style="373" customWidth="1"/>
    <col min="14343" max="14343" width="12.28515625" style="373" customWidth="1"/>
    <col min="14344" max="14587" width="9.140625" style="373"/>
    <col min="14588" max="14588" width="4.42578125" style="373" customWidth="1"/>
    <col min="14589" max="14589" width="20.85546875" style="373" customWidth="1"/>
    <col min="14590" max="14591" width="12" style="373" customWidth="1"/>
    <col min="14592" max="14592" width="14.5703125" style="373" customWidth="1"/>
    <col min="14593" max="14593" width="12.42578125" style="373" customWidth="1"/>
    <col min="14594" max="14594" width="19.7109375" style="373" customWidth="1"/>
    <col min="14595" max="14595" width="9.140625" style="373"/>
    <col min="14596" max="14596" width="16.85546875" style="373" customWidth="1"/>
    <col min="14597" max="14597" width="12.5703125" style="373" customWidth="1"/>
    <col min="14598" max="14598" width="11.7109375" style="373" customWidth="1"/>
    <col min="14599" max="14599" width="12.28515625" style="373" customWidth="1"/>
    <col min="14600" max="14843" width="9.140625" style="373"/>
    <col min="14844" max="14844" width="4.42578125" style="373" customWidth="1"/>
    <col min="14845" max="14845" width="20.85546875" style="373" customWidth="1"/>
    <col min="14846" max="14847" width="12" style="373" customWidth="1"/>
    <col min="14848" max="14848" width="14.5703125" style="373" customWidth="1"/>
    <col min="14849" max="14849" width="12.42578125" style="373" customWidth="1"/>
    <col min="14850" max="14850" width="19.7109375" style="373" customWidth="1"/>
    <col min="14851" max="14851" width="9.140625" style="373"/>
    <col min="14852" max="14852" width="16.85546875" style="373" customWidth="1"/>
    <col min="14853" max="14853" width="12.5703125" style="373" customWidth="1"/>
    <col min="14854" max="14854" width="11.7109375" style="373" customWidth="1"/>
    <col min="14855" max="14855" width="12.28515625" style="373" customWidth="1"/>
    <col min="14856" max="15099" width="9.140625" style="373"/>
    <col min="15100" max="15100" width="4.42578125" style="373" customWidth="1"/>
    <col min="15101" max="15101" width="20.85546875" style="373" customWidth="1"/>
    <col min="15102" max="15103" width="12" style="373" customWidth="1"/>
    <col min="15104" max="15104" width="14.5703125" style="373" customWidth="1"/>
    <col min="15105" max="15105" width="12.42578125" style="373" customWidth="1"/>
    <col min="15106" max="15106" width="19.7109375" style="373" customWidth="1"/>
    <col min="15107" max="15107" width="9.140625" style="373"/>
    <col min="15108" max="15108" width="16.85546875" style="373" customWidth="1"/>
    <col min="15109" max="15109" width="12.5703125" style="373" customWidth="1"/>
    <col min="15110" max="15110" width="11.7109375" style="373" customWidth="1"/>
    <col min="15111" max="15111" width="12.28515625" style="373" customWidth="1"/>
    <col min="15112" max="15355" width="9.140625" style="373"/>
    <col min="15356" max="15356" width="4.42578125" style="373" customWidth="1"/>
    <col min="15357" max="15357" width="20.85546875" style="373" customWidth="1"/>
    <col min="15358" max="15359" width="12" style="373" customWidth="1"/>
    <col min="15360" max="15360" width="14.5703125" style="373" customWidth="1"/>
    <col min="15361" max="15361" width="12.42578125" style="373" customWidth="1"/>
    <col min="15362" max="15362" width="19.7109375" style="373" customWidth="1"/>
    <col min="15363" max="15363" width="9.140625" style="373"/>
    <col min="15364" max="15364" width="16.85546875" style="373" customWidth="1"/>
    <col min="15365" max="15365" width="12.5703125" style="373" customWidth="1"/>
    <col min="15366" max="15366" width="11.7109375" style="373" customWidth="1"/>
    <col min="15367" max="15367" width="12.28515625" style="373" customWidth="1"/>
    <col min="15368" max="15611" width="9.140625" style="373"/>
    <col min="15612" max="15612" width="4.42578125" style="373" customWidth="1"/>
    <col min="15613" max="15613" width="20.85546875" style="373" customWidth="1"/>
    <col min="15614" max="15615" width="12" style="373" customWidth="1"/>
    <col min="15616" max="15616" width="14.5703125" style="373" customWidth="1"/>
    <col min="15617" max="15617" width="12.42578125" style="373" customWidth="1"/>
    <col min="15618" max="15618" width="19.7109375" style="373" customWidth="1"/>
    <col min="15619" max="15619" width="9.140625" style="373"/>
    <col min="15620" max="15620" width="16.85546875" style="373" customWidth="1"/>
    <col min="15621" max="15621" width="12.5703125" style="373" customWidth="1"/>
    <col min="15622" max="15622" width="11.7109375" style="373" customWidth="1"/>
    <col min="15623" max="15623" width="12.28515625" style="373" customWidth="1"/>
    <col min="15624" max="15867" width="9.140625" style="373"/>
    <col min="15868" max="15868" width="4.42578125" style="373" customWidth="1"/>
    <col min="15869" max="15869" width="20.85546875" style="373" customWidth="1"/>
    <col min="15870" max="15871" width="12" style="373" customWidth="1"/>
    <col min="15872" max="15872" width="14.5703125" style="373" customWidth="1"/>
    <col min="15873" max="15873" width="12.42578125" style="373" customWidth="1"/>
    <col min="15874" max="15874" width="19.7109375" style="373" customWidth="1"/>
    <col min="15875" max="15875" width="9.140625" style="373"/>
    <col min="15876" max="15876" width="16.85546875" style="373" customWidth="1"/>
    <col min="15877" max="15877" width="12.5703125" style="373" customWidth="1"/>
    <col min="15878" max="15878" width="11.7109375" style="373" customWidth="1"/>
    <col min="15879" max="15879" width="12.28515625" style="373" customWidth="1"/>
    <col min="15880" max="16123" width="9.140625" style="373"/>
    <col min="16124" max="16124" width="4.42578125" style="373" customWidth="1"/>
    <col min="16125" max="16125" width="20.85546875" style="373" customWidth="1"/>
    <col min="16126" max="16127" width="12" style="373" customWidth="1"/>
    <col min="16128" max="16128" width="14.5703125" style="373" customWidth="1"/>
    <col min="16129" max="16129" width="12.42578125" style="373" customWidth="1"/>
    <col min="16130" max="16130" width="19.7109375" style="373" customWidth="1"/>
    <col min="16131" max="16131" width="9.140625" style="373"/>
    <col min="16132" max="16132" width="16.85546875" style="373" customWidth="1"/>
    <col min="16133" max="16133" width="12.5703125" style="373" customWidth="1"/>
    <col min="16134" max="16134" width="11.7109375" style="373" customWidth="1"/>
    <col min="16135" max="16135" width="12.28515625" style="373" customWidth="1"/>
    <col min="16136" max="16384" width="9.140625" style="373"/>
  </cols>
  <sheetData>
    <row r="1" spans="1:20" ht="15.75">
      <c r="A1" s="372"/>
    </row>
    <row r="2" spans="1:20" ht="26.25" customHeight="1">
      <c r="A2" s="374"/>
    </row>
    <row r="5" spans="1:20" ht="38.25" customHeight="1" thickBot="1">
      <c r="A5" s="1136" t="s">
        <v>468</v>
      </c>
      <c r="B5" s="1136"/>
      <c r="C5" s="1136"/>
      <c r="D5" s="1136"/>
      <c r="E5" s="1136"/>
      <c r="F5" s="1136"/>
      <c r="H5" s="375" t="s">
        <v>230</v>
      </c>
      <c r="K5"/>
      <c r="L5"/>
      <c r="M5"/>
      <c r="N5"/>
      <c r="O5"/>
      <c r="P5"/>
    </row>
    <row r="6" spans="1:20" ht="15.75" customHeight="1" thickBot="1">
      <c r="A6" s="1137" t="s">
        <v>115</v>
      </c>
      <c r="B6" s="1139" t="s">
        <v>470</v>
      </c>
      <c r="C6" s="1140"/>
      <c r="D6" s="1141"/>
      <c r="E6" s="1142" t="s">
        <v>456</v>
      </c>
      <c r="F6" s="1144" t="s">
        <v>458</v>
      </c>
      <c r="K6"/>
      <c r="L6"/>
      <c r="M6"/>
      <c r="N6"/>
      <c r="O6"/>
      <c r="P6"/>
    </row>
    <row r="7" spans="1:20" ht="21" customHeight="1" thickBot="1">
      <c r="A7" s="1138"/>
      <c r="B7" s="376" t="s">
        <v>218</v>
      </c>
      <c r="C7" s="376" t="s">
        <v>220</v>
      </c>
      <c r="D7" s="376" t="s">
        <v>221</v>
      </c>
      <c r="E7" s="1143"/>
      <c r="F7" s="1145"/>
      <c r="K7"/>
      <c r="L7"/>
      <c r="M7"/>
      <c r="N7"/>
      <c r="O7"/>
      <c r="P7"/>
    </row>
    <row r="8" spans="1:20" ht="17.25" customHeight="1" thickBot="1">
      <c r="A8" s="377" t="s">
        <v>116</v>
      </c>
      <c r="B8" s="378">
        <v>13363.523999999999</v>
      </c>
      <c r="C8" s="379">
        <v>8053.9229999999998</v>
      </c>
      <c r="D8" s="380">
        <f t="shared" ref="D8:D13" si="0">(C8/B8)*100</f>
        <v>60.267957763236701</v>
      </c>
      <c r="E8" s="379">
        <v>14246.71</v>
      </c>
      <c r="F8" s="380">
        <f t="shared" ref="F8:F13" si="1">((B8-E8)/E8)*100</f>
        <v>-6.1992277515300014</v>
      </c>
      <c r="H8" s="381" t="s">
        <v>117</v>
      </c>
      <c r="K8"/>
      <c r="L8"/>
      <c r="M8"/>
      <c r="N8"/>
      <c r="O8"/>
      <c r="P8"/>
    </row>
    <row r="9" spans="1:20" ht="18" customHeight="1" thickBot="1">
      <c r="A9" s="377" t="s">
        <v>118</v>
      </c>
      <c r="B9" s="382">
        <v>44363</v>
      </c>
      <c r="C9" s="379">
        <v>16424</v>
      </c>
      <c r="D9" s="380">
        <f t="shared" si="0"/>
        <v>37.02184252642968</v>
      </c>
      <c r="E9" s="383">
        <v>53568</v>
      </c>
      <c r="F9" s="380">
        <f t="shared" si="1"/>
        <v>-17.183766427718041</v>
      </c>
      <c r="H9" s="384">
        <f>B9-E9</f>
        <v>-9205</v>
      </c>
      <c r="K9"/>
      <c r="L9"/>
      <c r="M9"/>
      <c r="N9"/>
      <c r="O9"/>
      <c r="P9"/>
      <c r="Q9" s="357"/>
      <c r="R9" s="357"/>
      <c r="S9" s="357"/>
      <c r="T9" s="357"/>
    </row>
    <row r="10" spans="1:20" ht="15" customHeight="1" thickBot="1">
      <c r="A10" s="385" t="s">
        <v>214</v>
      </c>
      <c r="B10" s="382">
        <v>14465</v>
      </c>
      <c r="C10" s="386">
        <v>0</v>
      </c>
      <c r="D10" s="387">
        <f t="shared" si="0"/>
        <v>0</v>
      </c>
      <c r="E10" s="386">
        <v>12047</v>
      </c>
      <c r="F10" s="387">
        <f t="shared" si="1"/>
        <v>20.071387067319666</v>
      </c>
      <c r="K10"/>
      <c r="L10"/>
      <c r="M10"/>
      <c r="N10"/>
      <c r="O10"/>
      <c r="P10" s="357"/>
      <c r="Q10" s="357"/>
      <c r="R10" s="357"/>
      <c r="S10" s="357"/>
      <c r="T10" s="357"/>
    </row>
    <row r="11" spans="1:20" ht="17.25" customHeight="1" thickBot="1">
      <c r="A11" s="377" t="s">
        <v>119</v>
      </c>
      <c r="B11" s="382">
        <v>256407.24600000001</v>
      </c>
      <c r="C11" s="388">
        <v>21590.07</v>
      </c>
      <c r="D11" s="380">
        <f t="shared" si="0"/>
        <v>8.4202261585072371</v>
      </c>
      <c r="E11" s="388">
        <v>267391.217</v>
      </c>
      <c r="F11" s="380">
        <f t="shared" si="1"/>
        <v>-4.107827894735971</v>
      </c>
      <c r="J11" s="389"/>
      <c r="K11"/>
      <c r="L11"/>
      <c r="M11"/>
      <c r="N11"/>
      <c r="O11"/>
      <c r="P11" s="357"/>
      <c r="Q11" s="357"/>
      <c r="R11" s="357"/>
      <c r="S11" s="357"/>
      <c r="T11" s="357"/>
    </row>
    <row r="12" spans="1:20" ht="15" customHeight="1" thickBot="1">
      <c r="A12" s="390" t="s">
        <v>120</v>
      </c>
      <c r="B12" s="382">
        <v>107854.86599999999</v>
      </c>
      <c r="C12" s="391">
        <v>21967.544000000002</v>
      </c>
      <c r="D12" s="380">
        <f t="shared" si="0"/>
        <v>20.367689298320581</v>
      </c>
      <c r="E12" s="391">
        <v>107528.6</v>
      </c>
      <c r="F12" s="380">
        <f t="shared" si="1"/>
        <v>0.30342253130793917</v>
      </c>
      <c r="K12"/>
      <c r="L12"/>
      <c r="M12"/>
      <c r="N12"/>
      <c r="O12"/>
      <c r="P12" s="357"/>
      <c r="Q12" s="357"/>
      <c r="R12" s="357"/>
      <c r="S12" s="357"/>
      <c r="T12" s="357"/>
    </row>
    <row r="13" spans="1:20" ht="15" customHeight="1" thickBot="1">
      <c r="A13" s="390" t="s">
        <v>121</v>
      </c>
      <c r="B13" s="382">
        <f>B11+B12</f>
        <v>364262.11200000002</v>
      </c>
      <c r="C13" s="391">
        <f>C11+C12</f>
        <v>43557.614000000001</v>
      </c>
      <c r="D13" s="392">
        <f t="shared" si="0"/>
        <v>11.957766829178215</v>
      </c>
      <c r="E13" s="391">
        <f>E11+E12</f>
        <v>374919.81700000004</v>
      </c>
      <c r="F13" s="392">
        <f t="shared" si="1"/>
        <v>-2.842662488550189</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75">
      <c r="A16" s="394" t="s">
        <v>215</v>
      </c>
      <c r="K16"/>
      <c r="L16"/>
      <c r="M16"/>
      <c r="N16"/>
      <c r="O16"/>
      <c r="P16" s="357"/>
      <c r="Q16" s="357"/>
      <c r="R16" s="357"/>
      <c r="S16" s="357"/>
      <c r="T16" s="357"/>
    </row>
    <row r="17" spans="1:20">
      <c r="K17"/>
      <c r="L17"/>
      <c r="M17"/>
      <c r="N17"/>
      <c r="O17" s="357"/>
      <c r="P17" s="357"/>
      <c r="Q17" s="357"/>
      <c r="R17" s="357"/>
      <c r="S17" s="357"/>
      <c r="T17" s="357"/>
    </row>
    <row r="18" spans="1:20" ht="33" customHeight="1" thickBot="1">
      <c r="A18" s="1136" t="s">
        <v>469</v>
      </c>
      <c r="B18" s="1136"/>
      <c r="C18" s="1136"/>
      <c r="D18" s="1136"/>
      <c r="E18" s="1136"/>
      <c r="F18" s="1136"/>
      <c r="K18"/>
      <c r="L18"/>
      <c r="M18"/>
      <c r="N18"/>
      <c r="O18" s="357"/>
      <c r="P18" s="357"/>
      <c r="Q18" s="357"/>
      <c r="R18" s="357"/>
      <c r="S18" s="357"/>
      <c r="T18" s="357"/>
    </row>
    <row r="19" spans="1:20" ht="16.5" customHeight="1" thickBot="1">
      <c r="A19" s="1146" t="s">
        <v>452</v>
      </c>
      <c r="B19" s="1139" t="s">
        <v>470</v>
      </c>
      <c r="C19" s="1140"/>
      <c r="D19" s="1141"/>
      <c r="E19" s="1142" t="s">
        <v>456</v>
      </c>
      <c r="F19" s="1144" t="s">
        <v>457</v>
      </c>
      <c r="K19"/>
      <c r="L19"/>
      <c r="M19"/>
      <c r="N19"/>
      <c r="O19" s="357"/>
      <c r="P19" s="357"/>
      <c r="Q19" s="357"/>
      <c r="R19" s="357"/>
      <c r="S19" s="357"/>
      <c r="T19" s="357"/>
    </row>
    <row r="20" spans="1:20" ht="21" customHeight="1" thickBot="1">
      <c r="A20" s="1147"/>
      <c r="B20" s="395" t="s">
        <v>218</v>
      </c>
      <c r="C20" s="395" t="s">
        <v>325</v>
      </c>
      <c r="D20" s="395" t="s">
        <v>326</v>
      </c>
      <c r="E20" s="1148"/>
      <c r="F20" s="1149"/>
      <c r="K20"/>
      <c r="L20"/>
      <c r="M20"/>
      <c r="N20"/>
      <c r="O20" s="357"/>
      <c r="P20" s="357"/>
      <c r="Q20" s="357"/>
      <c r="R20" s="357"/>
      <c r="S20" s="357"/>
      <c r="T20" s="357"/>
    </row>
    <row r="21" spans="1:20" ht="15.75" thickBot="1">
      <c r="A21" s="396" t="s">
        <v>116</v>
      </c>
      <c r="B21" s="382">
        <v>71107.375</v>
      </c>
      <c r="C21" s="397">
        <v>0</v>
      </c>
      <c r="D21" s="398">
        <f t="shared" ref="D21:D26" si="2">(C21/B21)*100</f>
        <v>0</v>
      </c>
      <c r="E21" s="391">
        <v>51405.213000000003</v>
      </c>
      <c r="F21" s="398">
        <f t="shared" ref="F21:F26" si="3">((B21-E21)/E21)*100</f>
        <v>38.327167324450137</v>
      </c>
      <c r="H21" s="381" t="s">
        <v>123</v>
      </c>
      <c r="K21"/>
      <c r="L21"/>
      <c r="M21"/>
      <c r="N21"/>
      <c r="O21" s="357"/>
      <c r="P21" s="357"/>
      <c r="Q21" s="357"/>
      <c r="R21" s="357"/>
      <c r="S21" s="357"/>
      <c r="T21" s="357"/>
    </row>
    <row r="22" spans="1:20" ht="15.75" thickBot="1">
      <c r="A22" s="396" t="s">
        <v>118</v>
      </c>
      <c r="B22" s="382">
        <v>266857</v>
      </c>
      <c r="C22" s="397">
        <v>0</v>
      </c>
      <c r="D22" s="380">
        <f t="shared" si="2"/>
        <v>0</v>
      </c>
      <c r="E22" s="391">
        <v>186842</v>
      </c>
      <c r="F22" s="380">
        <f t="shared" si="3"/>
        <v>42.824953704199267</v>
      </c>
      <c r="H22" s="384">
        <f>B22-E22</f>
        <v>80015</v>
      </c>
      <c r="K22" s="357"/>
      <c r="L22" s="357"/>
      <c r="M22" s="357"/>
      <c r="O22" s="357"/>
      <c r="P22" s="357"/>
      <c r="Q22" s="357"/>
      <c r="R22" s="357"/>
      <c r="S22" s="357"/>
      <c r="T22" s="357"/>
    </row>
    <row r="23" spans="1:20" ht="15.75" thickBot="1">
      <c r="A23" s="399" t="s">
        <v>214</v>
      </c>
      <c r="B23" s="382">
        <v>83071</v>
      </c>
      <c r="C23" s="400">
        <v>0</v>
      </c>
      <c r="D23" s="380">
        <f t="shared" si="2"/>
        <v>0</v>
      </c>
      <c r="E23" s="386">
        <v>43472</v>
      </c>
      <c r="F23" s="380">
        <f t="shared" si="3"/>
        <v>91.090817077659182</v>
      </c>
      <c r="N23" s="357"/>
      <c r="O23" s="357"/>
      <c r="P23" s="357"/>
      <c r="Q23" s="357"/>
      <c r="R23" s="357"/>
      <c r="S23" s="357"/>
      <c r="T23" s="357"/>
    </row>
    <row r="24" spans="1:20" ht="15.75" thickBot="1">
      <c r="A24" s="396" t="s">
        <v>119</v>
      </c>
      <c r="B24" s="382">
        <v>14964.701999999999</v>
      </c>
      <c r="C24" s="401">
        <v>198.893</v>
      </c>
      <c r="D24" s="387">
        <f t="shared" si="2"/>
        <v>1.3290809265697372</v>
      </c>
      <c r="E24" s="391">
        <v>15035.19</v>
      </c>
      <c r="F24" s="387">
        <f t="shared" si="3"/>
        <v>-0.46882014793295723</v>
      </c>
      <c r="N24" s="357"/>
      <c r="O24" s="357"/>
      <c r="P24" s="357"/>
      <c r="Q24" s="357"/>
      <c r="R24" s="357"/>
      <c r="S24" s="357"/>
      <c r="T24" s="357"/>
    </row>
    <row r="25" spans="1:20" ht="15.75" thickBot="1">
      <c r="A25" s="396" t="s">
        <v>120</v>
      </c>
      <c r="B25" s="382">
        <v>10667.078</v>
      </c>
      <c r="C25" s="401">
        <v>801.13499999999999</v>
      </c>
      <c r="D25" s="380">
        <f t="shared" si="2"/>
        <v>7.5103510070892892</v>
      </c>
      <c r="E25" s="391">
        <v>7391.2460000000001</v>
      </c>
      <c r="F25" s="380">
        <f t="shared" si="3"/>
        <v>44.320429870687562</v>
      </c>
      <c r="N25" s="357"/>
      <c r="O25" s="357"/>
      <c r="P25" s="357"/>
      <c r="Q25" s="357"/>
      <c r="R25" s="357"/>
      <c r="S25" s="357"/>
      <c r="T25" s="357"/>
    </row>
    <row r="26" spans="1:20" ht="15.75" thickBot="1">
      <c r="A26" s="396" t="s">
        <v>121</v>
      </c>
      <c r="B26" s="382">
        <f>B24+B25</f>
        <v>25631.78</v>
      </c>
      <c r="C26" s="391">
        <f>C24+C25</f>
        <v>1000.028</v>
      </c>
      <c r="D26" s="392">
        <f t="shared" si="2"/>
        <v>3.9015160086423966</v>
      </c>
      <c r="E26" s="391">
        <f>E24+E25</f>
        <v>22426.436000000002</v>
      </c>
      <c r="F26" s="392">
        <f t="shared" si="3"/>
        <v>14.292703486189232</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135"/>
      <c r="D30" s="1135"/>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7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135"/>
      <c r="C41" s="1135"/>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73" customWidth="1"/>
    <col min="2" max="2" width="11.140625" style="373" customWidth="1"/>
    <col min="3" max="3" width="12.140625" style="373" customWidth="1"/>
    <col min="4" max="4" width="8.85546875" style="373" bestFit="1" customWidth="1"/>
    <col min="5" max="5" width="7.42578125" style="373" customWidth="1"/>
    <col min="6" max="6" width="20.28515625" style="373" customWidth="1"/>
    <col min="7" max="7" width="10.5703125" style="373" customWidth="1"/>
    <col min="8" max="8" width="9.85546875" style="389" bestFit="1" customWidth="1"/>
    <col min="9" max="9" width="8.85546875" style="373" bestFit="1" customWidth="1"/>
    <col min="10" max="10" width="2.85546875" style="373" customWidth="1"/>
    <col min="11" max="11" width="22.85546875" style="373" customWidth="1"/>
    <col min="12" max="12" width="12.140625" style="373" customWidth="1"/>
    <col min="13" max="13" width="11.7109375" style="373" customWidth="1"/>
    <col min="14" max="14" width="8.85546875" style="373" bestFit="1" customWidth="1"/>
    <col min="15" max="15" width="4.42578125" style="373" customWidth="1"/>
    <col min="16" max="16" width="25" style="373" customWidth="1"/>
    <col min="17" max="17" width="12.42578125" style="373" customWidth="1"/>
    <col min="18" max="18" width="15" style="373" customWidth="1"/>
    <col min="19" max="19" width="8.85546875" style="373" bestFit="1" customWidth="1"/>
    <col min="20" max="252" width="9.140625" style="373"/>
    <col min="253" max="253" width="5" style="373" customWidth="1"/>
    <col min="254" max="254" width="17.7109375" style="373" customWidth="1"/>
    <col min="255" max="255" width="13.85546875" style="373" customWidth="1"/>
    <col min="256" max="256" width="13.140625" style="373" customWidth="1"/>
    <col min="257" max="257" width="12.28515625" style="373" customWidth="1"/>
    <col min="258" max="258" width="3" style="373" customWidth="1"/>
    <col min="259" max="259" width="20.28515625" style="373" customWidth="1"/>
    <col min="260" max="260" width="12.5703125" style="373" customWidth="1"/>
    <col min="261" max="261" width="11.7109375" style="373" customWidth="1"/>
    <col min="262" max="262" width="9.140625" style="373"/>
    <col min="263" max="263" width="2.85546875" style="373" customWidth="1"/>
    <col min="264" max="264" width="18.5703125" style="373" customWidth="1"/>
    <col min="265" max="265" width="14.42578125" style="373" customWidth="1"/>
    <col min="266" max="266" width="13.7109375" style="373" customWidth="1"/>
    <col min="267" max="267" width="10.140625" style="373" customWidth="1"/>
    <col min="268" max="268" width="4.42578125" style="373" customWidth="1"/>
    <col min="269" max="269" width="24" style="373" customWidth="1"/>
    <col min="270" max="270" width="13.140625" style="373" customWidth="1"/>
    <col min="271" max="271" width="13" style="373" customWidth="1"/>
    <col min="272" max="272" width="10.42578125" style="373" customWidth="1"/>
    <col min="273" max="508" width="9.140625" style="373"/>
    <col min="509" max="509" width="5" style="373" customWidth="1"/>
    <col min="510" max="510" width="17.7109375" style="373" customWidth="1"/>
    <col min="511" max="511" width="13.85546875" style="373" customWidth="1"/>
    <col min="512" max="512" width="13.140625" style="373" customWidth="1"/>
    <col min="513" max="513" width="12.28515625" style="373" customWidth="1"/>
    <col min="514" max="514" width="3" style="373" customWidth="1"/>
    <col min="515" max="515" width="20.28515625" style="373" customWidth="1"/>
    <col min="516" max="516" width="12.5703125" style="373" customWidth="1"/>
    <col min="517" max="517" width="11.7109375" style="373" customWidth="1"/>
    <col min="518" max="518" width="9.140625" style="373"/>
    <col min="519" max="519" width="2.85546875" style="373" customWidth="1"/>
    <col min="520" max="520" width="18.5703125" style="373" customWidth="1"/>
    <col min="521" max="521" width="14.42578125" style="373" customWidth="1"/>
    <col min="522" max="522" width="13.7109375" style="373" customWidth="1"/>
    <col min="523" max="523" width="10.140625" style="373" customWidth="1"/>
    <col min="524" max="524" width="4.42578125" style="373" customWidth="1"/>
    <col min="525" max="525" width="24" style="373" customWidth="1"/>
    <col min="526" max="526" width="13.140625" style="373" customWidth="1"/>
    <col min="527" max="527" width="13" style="373" customWidth="1"/>
    <col min="528" max="528" width="10.42578125" style="373" customWidth="1"/>
    <col min="529" max="764" width="9.140625" style="373"/>
    <col min="765" max="765" width="5" style="373" customWidth="1"/>
    <col min="766" max="766" width="17.7109375" style="373" customWidth="1"/>
    <col min="767" max="767" width="13.85546875" style="373" customWidth="1"/>
    <col min="768" max="768" width="13.140625" style="373" customWidth="1"/>
    <col min="769" max="769" width="12.28515625" style="373" customWidth="1"/>
    <col min="770" max="770" width="3" style="373" customWidth="1"/>
    <col min="771" max="771" width="20.28515625" style="373" customWidth="1"/>
    <col min="772" max="772" width="12.5703125" style="373" customWidth="1"/>
    <col min="773" max="773" width="11.7109375" style="373" customWidth="1"/>
    <col min="774" max="774" width="9.140625" style="373"/>
    <col min="775" max="775" width="2.85546875" style="373" customWidth="1"/>
    <col min="776" max="776" width="18.5703125" style="373" customWidth="1"/>
    <col min="777" max="777" width="14.42578125" style="373" customWidth="1"/>
    <col min="778" max="778" width="13.7109375" style="373" customWidth="1"/>
    <col min="779" max="779" width="10.140625" style="373" customWidth="1"/>
    <col min="780" max="780" width="4.42578125" style="373" customWidth="1"/>
    <col min="781" max="781" width="24" style="373" customWidth="1"/>
    <col min="782" max="782" width="13.140625" style="373" customWidth="1"/>
    <col min="783" max="783" width="13" style="373" customWidth="1"/>
    <col min="784" max="784" width="10.42578125" style="373" customWidth="1"/>
    <col min="785" max="1020" width="9.140625" style="373"/>
    <col min="1021" max="1021" width="5" style="373" customWidth="1"/>
    <col min="1022" max="1022" width="17.7109375" style="373" customWidth="1"/>
    <col min="1023" max="1023" width="13.85546875" style="373" customWidth="1"/>
    <col min="1024" max="1024" width="13.140625" style="373" customWidth="1"/>
    <col min="1025" max="1025" width="12.28515625" style="373" customWidth="1"/>
    <col min="1026" max="1026" width="3" style="373" customWidth="1"/>
    <col min="1027" max="1027" width="20.28515625" style="373" customWidth="1"/>
    <col min="1028" max="1028" width="12.5703125" style="373" customWidth="1"/>
    <col min="1029" max="1029" width="11.7109375" style="373" customWidth="1"/>
    <col min="1030" max="1030" width="9.140625" style="373"/>
    <col min="1031" max="1031" width="2.85546875" style="373" customWidth="1"/>
    <col min="1032" max="1032" width="18.5703125" style="373" customWidth="1"/>
    <col min="1033" max="1033" width="14.42578125" style="373" customWidth="1"/>
    <col min="1034" max="1034" width="13.7109375" style="373" customWidth="1"/>
    <col min="1035" max="1035" width="10.140625" style="373" customWidth="1"/>
    <col min="1036" max="1036" width="4.42578125" style="373" customWidth="1"/>
    <col min="1037" max="1037" width="24" style="373" customWidth="1"/>
    <col min="1038" max="1038" width="13.140625" style="373" customWidth="1"/>
    <col min="1039" max="1039" width="13" style="373" customWidth="1"/>
    <col min="1040" max="1040" width="10.42578125" style="373" customWidth="1"/>
    <col min="1041" max="1276" width="9.140625" style="373"/>
    <col min="1277" max="1277" width="5" style="373" customWidth="1"/>
    <col min="1278" max="1278" width="17.7109375" style="373" customWidth="1"/>
    <col min="1279" max="1279" width="13.85546875" style="373" customWidth="1"/>
    <col min="1280" max="1280" width="13.140625" style="373" customWidth="1"/>
    <col min="1281" max="1281" width="12.28515625" style="373" customWidth="1"/>
    <col min="1282" max="1282" width="3" style="373" customWidth="1"/>
    <col min="1283" max="1283" width="20.28515625" style="373" customWidth="1"/>
    <col min="1284" max="1284" width="12.5703125" style="373" customWidth="1"/>
    <col min="1285" max="1285" width="11.7109375" style="373" customWidth="1"/>
    <col min="1286" max="1286" width="9.140625" style="373"/>
    <col min="1287" max="1287" width="2.85546875" style="373" customWidth="1"/>
    <col min="1288" max="1288" width="18.5703125" style="373" customWidth="1"/>
    <col min="1289" max="1289" width="14.42578125" style="373" customWidth="1"/>
    <col min="1290" max="1290" width="13.7109375" style="373" customWidth="1"/>
    <col min="1291" max="1291" width="10.140625" style="373" customWidth="1"/>
    <col min="1292" max="1292" width="4.42578125" style="373" customWidth="1"/>
    <col min="1293" max="1293" width="24" style="373" customWidth="1"/>
    <col min="1294" max="1294" width="13.140625" style="373" customWidth="1"/>
    <col min="1295" max="1295" width="13" style="373" customWidth="1"/>
    <col min="1296" max="1296" width="10.42578125" style="373" customWidth="1"/>
    <col min="1297" max="1532" width="9.140625" style="373"/>
    <col min="1533" max="1533" width="5" style="373" customWidth="1"/>
    <col min="1534" max="1534" width="17.7109375" style="373" customWidth="1"/>
    <col min="1535" max="1535" width="13.85546875" style="373" customWidth="1"/>
    <col min="1536" max="1536" width="13.140625" style="373" customWidth="1"/>
    <col min="1537" max="1537" width="12.28515625" style="373" customWidth="1"/>
    <col min="1538" max="1538" width="3" style="373" customWidth="1"/>
    <col min="1539" max="1539" width="20.28515625" style="373" customWidth="1"/>
    <col min="1540" max="1540" width="12.5703125" style="373" customWidth="1"/>
    <col min="1541" max="1541" width="11.7109375" style="373" customWidth="1"/>
    <col min="1542" max="1542" width="9.140625" style="373"/>
    <col min="1543" max="1543" width="2.85546875" style="373" customWidth="1"/>
    <col min="1544" max="1544" width="18.5703125" style="373" customWidth="1"/>
    <col min="1545" max="1545" width="14.42578125" style="373" customWidth="1"/>
    <col min="1546" max="1546" width="13.7109375" style="373" customWidth="1"/>
    <col min="1547" max="1547" width="10.140625" style="373" customWidth="1"/>
    <col min="1548" max="1548" width="4.42578125" style="373" customWidth="1"/>
    <col min="1549" max="1549" width="24" style="373" customWidth="1"/>
    <col min="1550" max="1550" width="13.140625" style="373" customWidth="1"/>
    <col min="1551" max="1551" width="13" style="373" customWidth="1"/>
    <col min="1552" max="1552" width="10.42578125" style="373" customWidth="1"/>
    <col min="1553" max="1788" width="9.140625" style="373"/>
    <col min="1789" max="1789" width="5" style="373" customWidth="1"/>
    <col min="1790" max="1790" width="17.7109375" style="373" customWidth="1"/>
    <col min="1791" max="1791" width="13.85546875" style="373" customWidth="1"/>
    <col min="1792" max="1792" width="13.140625" style="373" customWidth="1"/>
    <col min="1793" max="1793" width="12.28515625" style="373" customWidth="1"/>
    <col min="1794" max="1794" width="3" style="373" customWidth="1"/>
    <col min="1795" max="1795" width="20.28515625" style="373" customWidth="1"/>
    <col min="1796" max="1796" width="12.5703125" style="373" customWidth="1"/>
    <col min="1797" max="1797" width="11.7109375" style="373" customWidth="1"/>
    <col min="1798" max="1798" width="9.140625" style="373"/>
    <col min="1799" max="1799" width="2.85546875" style="373" customWidth="1"/>
    <col min="1800" max="1800" width="18.5703125" style="373" customWidth="1"/>
    <col min="1801" max="1801" width="14.42578125" style="373" customWidth="1"/>
    <col min="1802" max="1802" width="13.7109375" style="373" customWidth="1"/>
    <col min="1803" max="1803" width="10.140625" style="373" customWidth="1"/>
    <col min="1804" max="1804" width="4.42578125" style="373" customWidth="1"/>
    <col min="1805" max="1805" width="24" style="373" customWidth="1"/>
    <col min="1806" max="1806" width="13.140625" style="373" customWidth="1"/>
    <col min="1807" max="1807" width="13" style="373" customWidth="1"/>
    <col min="1808" max="1808" width="10.42578125" style="373" customWidth="1"/>
    <col min="1809" max="2044" width="9.140625" style="373"/>
    <col min="2045" max="2045" width="5" style="373" customWidth="1"/>
    <col min="2046" max="2046" width="17.7109375" style="373" customWidth="1"/>
    <col min="2047" max="2047" width="13.85546875" style="373" customWidth="1"/>
    <col min="2048" max="2048" width="13.140625" style="373" customWidth="1"/>
    <col min="2049" max="2049" width="12.28515625" style="373" customWidth="1"/>
    <col min="2050" max="2050" width="3" style="373" customWidth="1"/>
    <col min="2051" max="2051" width="20.28515625" style="373" customWidth="1"/>
    <col min="2052" max="2052" width="12.5703125" style="373" customWidth="1"/>
    <col min="2053" max="2053" width="11.7109375" style="373" customWidth="1"/>
    <col min="2054" max="2054" width="9.140625" style="373"/>
    <col min="2055" max="2055" width="2.85546875" style="373" customWidth="1"/>
    <col min="2056" max="2056" width="18.5703125" style="373" customWidth="1"/>
    <col min="2057" max="2057" width="14.42578125" style="373" customWidth="1"/>
    <col min="2058" max="2058" width="13.7109375" style="373" customWidth="1"/>
    <col min="2059" max="2059" width="10.140625" style="373" customWidth="1"/>
    <col min="2060" max="2060" width="4.42578125" style="373" customWidth="1"/>
    <col min="2061" max="2061" width="24" style="373" customWidth="1"/>
    <col min="2062" max="2062" width="13.140625" style="373" customWidth="1"/>
    <col min="2063" max="2063" width="13" style="373" customWidth="1"/>
    <col min="2064" max="2064" width="10.42578125" style="373" customWidth="1"/>
    <col min="2065" max="2300" width="9.140625" style="373"/>
    <col min="2301" max="2301" width="5" style="373" customWidth="1"/>
    <col min="2302" max="2302" width="17.7109375" style="373" customWidth="1"/>
    <col min="2303" max="2303" width="13.85546875" style="373" customWidth="1"/>
    <col min="2304" max="2304" width="13.140625" style="373" customWidth="1"/>
    <col min="2305" max="2305" width="12.28515625" style="373" customWidth="1"/>
    <col min="2306" max="2306" width="3" style="373" customWidth="1"/>
    <col min="2307" max="2307" width="20.28515625" style="373" customWidth="1"/>
    <col min="2308" max="2308" width="12.5703125" style="373" customWidth="1"/>
    <col min="2309" max="2309" width="11.7109375" style="373" customWidth="1"/>
    <col min="2310" max="2310" width="9.140625" style="373"/>
    <col min="2311" max="2311" width="2.85546875" style="373" customWidth="1"/>
    <col min="2312" max="2312" width="18.5703125" style="373" customWidth="1"/>
    <col min="2313" max="2313" width="14.42578125" style="373" customWidth="1"/>
    <col min="2314" max="2314" width="13.7109375" style="373" customWidth="1"/>
    <col min="2315" max="2315" width="10.140625" style="373" customWidth="1"/>
    <col min="2316" max="2316" width="4.42578125" style="373" customWidth="1"/>
    <col min="2317" max="2317" width="24" style="373" customWidth="1"/>
    <col min="2318" max="2318" width="13.140625" style="373" customWidth="1"/>
    <col min="2319" max="2319" width="13" style="373" customWidth="1"/>
    <col min="2320" max="2320" width="10.42578125" style="373" customWidth="1"/>
    <col min="2321" max="2556" width="9.140625" style="373"/>
    <col min="2557" max="2557" width="5" style="373" customWidth="1"/>
    <col min="2558" max="2558" width="17.7109375" style="373" customWidth="1"/>
    <col min="2559" max="2559" width="13.85546875" style="373" customWidth="1"/>
    <col min="2560" max="2560" width="13.140625" style="373" customWidth="1"/>
    <col min="2561" max="2561" width="12.28515625" style="373" customWidth="1"/>
    <col min="2562" max="2562" width="3" style="373" customWidth="1"/>
    <col min="2563" max="2563" width="20.28515625" style="373" customWidth="1"/>
    <col min="2564" max="2564" width="12.5703125" style="373" customWidth="1"/>
    <col min="2565" max="2565" width="11.7109375" style="373" customWidth="1"/>
    <col min="2566" max="2566" width="9.140625" style="373"/>
    <col min="2567" max="2567" width="2.85546875" style="373" customWidth="1"/>
    <col min="2568" max="2568" width="18.5703125" style="373" customWidth="1"/>
    <col min="2569" max="2569" width="14.42578125" style="373" customWidth="1"/>
    <col min="2570" max="2570" width="13.7109375" style="373" customWidth="1"/>
    <col min="2571" max="2571" width="10.140625" style="373" customWidth="1"/>
    <col min="2572" max="2572" width="4.42578125" style="373" customWidth="1"/>
    <col min="2573" max="2573" width="24" style="373" customWidth="1"/>
    <col min="2574" max="2574" width="13.140625" style="373" customWidth="1"/>
    <col min="2575" max="2575" width="13" style="373" customWidth="1"/>
    <col min="2576" max="2576" width="10.42578125" style="373" customWidth="1"/>
    <col min="2577" max="2812" width="9.140625" style="373"/>
    <col min="2813" max="2813" width="5" style="373" customWidth="1"/>
    <col min="2814" max="2814" width="17.7109375" style="373" customWidth="1"/>
    <col min="2815" max="2815" width="13.85546875" style="373" customWidth="1"/>
    <col min="2816" max="2816" width="13.140625" style="373" customWidth="1"/>
    <col min="2817" max="2817" width="12.28515625" style="373" customWidth="1"/>
    <col min="2818" max="2818" width="3" style="373" customWidth="1"/>
    <col min="2819" max="2819" width="20.28515625" style="373" customWidth="1"/>
    <col min="2820" max="2820" width="12.5703125" style="373" customWidth="1"/>
    <col min="2821" max="2821" width="11.7109375" style="373" customWidth="1"/>
    <col min="2822" max="2822" width="9.140625" style="373"/>
    <col min="2823" max="2823" width="2.85546875" style="373" customWidth="1"/>
    <col min="2824" max="2824" width="18.5703125" style="373" customWidth="1"/>
    <col min="2825" max="2825" width="14.42578125" style="373" customWidth="1"/>
    <col min="2826" max="2826" width="13.7109375" style="373" customWidth="1"/>
    <col min="2827" max="2827" width="10.140625" style="373" customWidth="1"/>
    <col min="2828" max="2828" width="4.42578125" style="373" customWidth="1"/>
    <col min="2829" max="2829" width="24" style="373" customWidth="1"/>
    <col min="2830" max="2830" width="13.140625" style="373" customWidth="1"/>
    <col min="2831" max="2831" width="13" style="373" customWidth="1"/>
    <col min="2832" max="2832" width="10.42578125" style="373" customWidth="1"/>
    <col min="2833" max="3068" width="9.140625" style="373"/>
    <col min="3069" max="3069" width="5" style="373" customWidth="1"/>
    <col min="3070" max="3070" width="17.7109375" style="373" customWidth="1"/>
    <col min="3071" max="3071" width="13.85546875" style="373" customWidth="1"/>
    <col min="3072" max="3072" width="13.140625" style="373" customWidth="1"/>
    <col min="3073" max="3073" width="12.28515625" style="373" customWidth="1"/>
    <col min="3074" max="3074" width="3" style="373" customWidth="1"/>
    <col min="3075" max="3075" width="20.28515625" style="373" customWidth="1"/>
    <col min="3076" max="3076" width="12.5703125" style="373" customWidth="1"/>
    <col min="3077" max="3077" width="11.7109375" style="373" customWidth="1"/>
    <col min="3078" max="3078" width="9.140625" style="373"/>
    <col min="3079" max="3079" width="2.85546875" style="373" customWidth="1"/>
    <col min="3080" max="3080" width="18.5703125" style="373" customWidth="1"/>
    <col min="3081" max="3081" width="14.42578125" style="373" customWidth="1"/>
    <col min="3082" max="3082" width="13.7109375" style="373" customWidth="1"/>
    <col min="3083" max="3083" width="10.140625" style="373" customWidth="1"/>
    <col min="3084" max="3084" width="4.42578125" style="373" customWidth="1"/>
    <col min="3085" max="3085" width="24" style="373" customWidth="1"/>
    <col min="3086" max="3086" width="13.140625" style="373" customWidth="1"/>
    <col min="3087" max="3087" width="13" style="373" customWidth="1"/>
    <col min="3088" max="3088" width="10.42578125" style="373" customWidth="1"/>
    <col min="3089" max="3324" width="9.140625" style="373"/>
    <col min="3325" max="3325" width="5" style="373" customWidth="1"/>
    <col min="3326" max="3326" width="17.7109375" style="373" customWidth="1"/>
    <col min="3327" max="3327" width="13.85546875" style="373" customWidth="1"/>
    <col min="3328" max="3328" width="13.140625" style="373" customWidth="1"/>
    <col min="3329" max="3329" width="12.28515625" style="373" customWidth="1"/>
    <col min="3330" max="3330" width="3" style="373" customWidth="1"/>
    <col min="3331" max="3331" width="20.28515625" style="373" customWidth="1"/>
    <col min="3332" max="3332" width="12.5703125" style="373" customWidth="1"/>
    <col min="3333" max="3333" width="11.7109375" style="373" customWidth="1"/>
    <col min="3334" max="3334" width="9.140625" style="373"/>
    <col min="3335" max="3335" width="2.85546875" style="373" customWidth="1"/>
    <col min="3336" max="3336" width="18.5703125" style="373" customWidth="1"/>
    <col min="3337" max="3337" width="14.42578125" style="373" customWidth="1"/>
    <col min="3338" max="3338" width="13.7109375" style="373" customWidth="1"/>
    <col min="3339" max="3339" width="10.140625" style="373" customWidth="1"/>
    <col min="3340" max="3340" width="4.42578125" style="373" customWidth="1"/>
    <col min="3341" max="3341" width="24" style="373" customWidth="1"/>
    <col min="3342" max="3342" width="13.140625" style="373" customWidth="1"/>
    <col min="3343" max="3343" width="13" style="373" customWidth="1"/>
    <col min="3344" max="3344" width="10.42578125" style="373" customWidth="1"/>
    <col min="3345" max="3580" width="9.140625" style="373"/>
    <col min="3581" max="3581" width="5" style="373" customWidth="1"/>
    <col min="3582" max="3582" width="17.7109375" style="373" customWidth="1"/>
    <col min="3583" max="3583" width="13.85546875" style="373" customWidth="1"/>
    <col min="3584" max="3584" width="13.140625" style="373" customWidth="1"/>
    <col min="3585" max="3585" width="12.28515625" style="373" customWidth="1"/>
    <col min="3586" max="3586" width="3" style="373" customWidth="1"/>
    <col min="3587" max="3587" width="20.28515625" style="373" customWidth="1"/>
    <col min="3588" max="3588" width="12.5703125" style="373" customWidth="1"/>
    <col min="3589" max="3589" width="11.7109375" style="373" customWidth="1"/>
    <col min="3590" max="3590" width="9.140625" style="373"/>
    <col min="3591" max="3591" width="2.85546875" style="373" customWidth="1"/>
    <col min="3592" max="3592" width="18.5703125" style="373" customWidth="1"/>
    <col min="3593" max="3593" width="14.42578125" style="373" customWidth="1"/>
    <col min="3594" max="3594" width="13.7109375" style="373" customWidth="1"/>
    <col min="3595" max="3595" width="10.140625" style="373" customWidth="1"/>
    <col min="3596" max="3596" width="4.42578125" style="373" customWidth="1"/>
    <col min="3597" max="3597" width="24" style="373" customWidth="1"/>
    <col min="3598" max="3598" width="13.140625" style="373" customWidth="1"/>
    <col min="3599" max="3599" width="13" style="373" customWidth="1"/>
    <col min="3600" max="3600" width="10.42578125" style="373" customWidth="1"/>
    <col min="3601" max="3836" width="9.140625" style="373"/>
    <col min="3837" max="3837" width="5" style="373" customWidth="1"/>
    <col min="3838" max="3838" width="17.7109375" style="373" customWidth="1"/>
    <col min="3839" max="3839" width="13.85546875" style="373" customWidth="1"/>
    <col min="3840" max="3840" width="13.140625" style="373" customWidth="1"/>
    <col min="3841" max="3841" width="12.28515625" style="373" customWidth="1"/>
    <col min="3842" max="3842" width="3" style="373" customWidth="1"/>
    <col min="3843" max="3843" width="20.28515625" style="373" customWidth="1"/>
    <col min="3844" max="3844" width="12.5703125" style="373" customWidth="1"/>
    <col min="3845" max="3845" width="11.7109375" style="373" customWidth="1"/>
    <col min="3846" max="3846" width="9.140625" style="373"/>
    <col min="3847" max="3847" width="2.85546875" style="373" customWidth="1"/>
    <col min="3848" max="3848" width="18.5703125" style="373" customWidth="1"/>
    <col min="3849" max="3849" width="14.42578125" style="373" customWidth="1"/>
    <col min="3850" max="3850" width="13.7109375" style="373" customWidth="1"/>
    <col min="3851" max="3851" width="10.140625" style="373" customWidth="1"/>
    <col min="3852" max="3852" width="4.42578125" style="373" customWidth="1"/>
    <col min="3853" max="3853" width="24" style="373" customWidth="1"/>
    <col min="3854" max="3854" width="13.140625" style="373" customWidth="1"/>
    <col min="3855" max="3855" width="13" style="373" customWidth="1"/>
    <col min="3856" max="3856" width="10.42578125" style="373" customWidth="1"/>
    <col min="3857" max="4092" width="9.140625" style="373"/>
    <col min="4093" max="4093" width="5" style="373" customWidth="1"/>
    <col min="4094" max="4094" width="17.7109375" style="373" customWidth="1"/>
    <col min="4095" max="4095" width="13.85546875" style="373" customWidth="1"/>
    <col min="4096" max="4096" width="13.140625" style="373" customWidth="1"/>
    <col min="4097" max="4097" width="12.28515625" style="373" customWidth="1"/>
    <col min="4098" max="4098" width="3" style="373" customWidth="1"/>
    <col min="4099" max="4099" width="20.28515625" style="373" customWidth="1"/>
    <col min="4100" max="4100" width="12.5703125" style="373" customWidth="1"/>
    <col min="4101" max="4101" width="11.7109375" style="373" customWidth="1"/>
    <col min="4102" max="4102" width="9.140625" style="373"/>
    <col min="4103" max="4103" width="2.85546875" style="373" customWidth="1"/>
    <col min="4104" max="4104" width="18.5703125" style="373" customWidth="1"/>
    <col min="4105" max="4105" width="14.42578125" style="373" customWidth="1"/>
    <col min="4106" max="4106" width="13.7109375" style="373" customWidth="1"/>
    <col min="4107" max="4107" width="10.140625" style="373" customWidth="1"/>
    <col min="4108" max="4108" width="4.42578125" style="373" customWidth="1"/>
    <col min="4109" max="4109" width="24" style="373" customWidth="1"/>
    <col min="4110" max="4110" width="13.140625" style="373" customWidth="1"/>
    <col min="4111" max="4111" width="13" style="373" customWidth="1"/>
    <col min="4112" max="4112" width="10.42578125" style="373" customWidth="1"/>
    <col min="4113" max="4348" width="9.140625" style="373"/>
    <col min="4349" max="4349" width="5" style="373" customWidth="1"/>
    <col min="4350" max="4350" width="17.7109375" style="373" customWidth="1"/>
    <col min="4351" max="4351" width="13.85546875" style="373" customWidth="1"/>
    <col min="4352" max="4352" width="13.140625" style="373" customWidth="1"/>
    <col min="4353" max="4353" width="12.28515625" style="373" customWidth="1"/>
    <col min="4354" max="4354" width="3" style="373" customWidth="1"/>
    <col min="4355" max="4355" width="20.28515625" style="373" customWidth="1"/>
    <col min="4356" max="4356" width="12.5703125" style="373" customWidth="1"/>
    <col min="4357" max="4357" width="11.7109375" style="373" customWidth="1"/>
    <col min="4358" max="4358" width="9.140625" style="373"/>
    <col min="4359" max="4359" width="2.85546875" style="373" customWidth="1"/>
    <col min="4360" max="4360" width="18.5703125" style="373" customWidth="1"/>
    <col min="4361" max="4361" width="14.42578125" style="373" customWidth="1"/>
    <col min="4362" max="4362" width="13.7109375" style="373" customWidth="1"/>
    <col min="4363" max="4363" width="10.140625" style="373" customWidth="1"/>
    <col min="4364" max="4364" width="4.42578125" style="373" customWidth="1"/>
    <col min="4365" max="4365" width="24" style="373" customWidth="1"/>
    <col min="4366" max="4366" width="13.140625" style="373" customWidth="1"/>
    <col min="4367" max="4367" width="13" style="373" customWidth="1"/>
    <col min="4368" max="4368" width="10.42578125" style="373" customWidth="1"/>
    <col min="4369" max="4604" width="9.140625" style="373"/>
    <col min="4605" max="4605" width="5" style="373" customWidth="1"/>
    <col min="4606" max="4606" width="17.7109375" style="373" customWidth="1"/>
    <col min="4607" max="4607" width="13.85546875" style="373" customWidth="1"/>
    <col min="4608" max="4608" width="13.140625" style="373" customWidth="1"/>
    <col min="4609" max="4609" width="12.28515625" style="373" customWidth="1"/>
    <col min="4610" max="4610" width="3" style="373" customWidth="1"/>
    <col min="4611" max="4611" width="20.28515625" style="373" customWidth="1"/>
    <col min="4612" max="4612" width="12.5703125" style="373" customWidth="1"/>
    <col min="4613" max="4613" width="11.7109375" style="373" customWidth="1"/>
    <col min="4614" max="4614" width="9.140625" style="373"/>
    <col min="4615" max="4615" width="2.85546875" style="373" customWidth="1"/>
    <col min="4616" max="4616" width="18.5703125" style="373" customWidth="1"/>
    <col min="4617" max="4617" width="14.42578125" style="373" customWidth="1"/>
    <col min="4618" max="4618" width="13.7109375" style="373" customWidth="1"/>
    <col min="4619" max="4619" width="10.140625" style="373" customWidth="1"/>
    <col min="4620" max="4620" width="4.42578125" style="373" customWidth="1"/>
    <col min="4621" max="4621" width="24" style="373" customWidth="1"/>
    <col min="4622" max="4622" width="13.140625" style="373" customWidth="1"/>
    <col min="4623" max="4623" width="13" style="373" customWidth="1"/>
    <col min="4624" max="4624" width="10.42578125" style="373" customWidth="1"/>
    <col min="4625" max="4860" width="9.140625" style="373"/>
    <col min="4861" max="4861" width="5" style="373" customWidth="1"/>
    <col min="4862" max="4862" width="17.7109375" style="373" customWidth="1"/>
    <col min="4863" max="4863" width="13.85546875" style="373" customWidth="1"/>
    <col min="4864" max="4864" width="13.140625" style="373" customWidth="1"/>
    <col min="4865" max="4865" width="12.28515625" style="373" customWidth="1"/>
    <col min="4866" max="4866" width="3" style="373" customWidth="1"/>
    <col min="4867" max="4867" width="20.28515625" style="373" customWidth="1"/>
    <col min="4868" max="4868" width="12.5703125" style="373" customWidth="1"/>
    <col min="4869" max="4869" width="11.7109375" style="373" customWidth="1"/>
    <col min="4870" max="4870" width="9.140625" style="373"/>
    <col min="4871" max="4871" width="2.85546875" style="373" customWidth="1"/>
    <col min="4872" max="4872" width="18.5703125" style="373" customWidth="1"/>
    <col min="4873" max="4873" width="14.42578125" style="373" customWidth="1"/>
    <col min="4874" max="4874" width="13.7109375" style="373" customWidth="1"/>
    <col min="4875" max="4875" width="10.140625" style="373" customWidth="1"/>
    <col min="4876" max="4876" width="4.42578125" style="373" customWidth="1"/>
    <col min="4877" max="4877" width="24" style="373" customWidth="1"/>
    <col min="4878" max="4878" width="13.140625" style="373" customWidth="1"/>
    <col min="4879" max="4879" width="13" style="373" customWidth="1"/>
    <col min="4880" max="4880" width="10.42578125" style="373" customWidth="1"/>
    <col min="4881" max="5116" width="9.140625" style="373"/>
    <col min="5117" max="5117" width="5" style="373" customWidth="1"/>
    <col min="5118" max="5118" width="17.7109375" style="373" customWidth="1"/>
    <col min="5119" max="5119" width="13.85546875" style="373" customWidth="1"/>
    <col min="5120" max="5120" width="13.140625" style="373" customWidth="1"/>
    <col min="5121" max="5121" width="12.28515625" style="373" customWidth="1"/>
    <col min="5122" max="5122" width="3" style="373" customWidth="1"/>
    <col min="5123" max="5123" width="20.28515625" style="373" customWidth="1"/>
    <col min="5124" max="5124" width="12.5703125" style="373" customWidth="1"/>
    <col min="5125" max="5125" width="11.7109375" style="373" customWidth="1"/>
    <col min="5126" max="5126" width="9.140625" style="373"/>
    <col min="5127" max="5127" width="2.85546875" style="373" customWidth="1"/>
    <col min="5128" max="5128" width="18.5703125" style="373" customWidth="1"/>
    <col min="5129" max="5129" width="14.42578125" style="373" customWidth="1"/>
    <col min="5130" max="5130" width="13.7109375" style="373" customWidth="1"/>
    <col min="5131" max="5131" width="10.140625" style="373" customWidth="1"/>
    <col min="5132" max="5132" width="4.42578125" style="373" customWidth="1"/>
    <col min="5133" max="5133" width="24" style="373" customWidth="1"/>
    <col min="5134" max="5134" width="13.140625" style="373" customWidth="1"/>
    <col min="5135" max="5135" width="13" style="373" customWidth="1"/>
    <col min="5136" max="5136" width="10.42578125" style="373" customWidth="1"/>
    <col min="5137" max="5372" width="9.140625" style="373"/>
    <col min="5373" max="5373" width="5" style="373" customWidth="1"/>
    <col min="5374" max="5374" width="17.7109375" style="373" customWidth="1"/>
    <col min="5375" max="5375" width="13.85546875" style="373" customWidth="1"/>
    <col min="5376" max="5376" width="13.140625" style="373" customWidth="1"/>
    <col min="5377" max="5377" width="12.28515625" style="373" customWidth="1"/>
    <col min="5378" max="5378" width="3" style="373" customWidth="1"/>
    <col min="5379" max="5379" width="20.28515625" style="373" customWidth="1"/>
    <col min="5380" max="5380" width="12.5703125" style="373" customWidth="1"/>
    <col min="5381" max="5381" width="11.7109375" style="373" customWidth="1"/>
    <col min="5382" max="5382" width="9.140625" style="373"/>
    <col min="5383" max="5383" width="2.85546875" style="373" customWidth="1"/>
    <col min="5384" max="5384" width="18.5703125" style="373" customWidth="1"/>
    <col min="5385" max="5385" width="14.42578125" style="373" customWidth="1"/>
    <col min="5386" max="5386" width="13.7109375" style="373" customWidth="1"/>
    <col min="5387" max="5387" width="10.140625" style="373" customWidth="1"/>
    <col min="5388" max="5388" width="4.42578125" style="373" customWidth="1"/>
    <col min="5389" max="5389" width="24" style="373" customWidth="1"/>
    <col min="5390" max="5390" width="13.140625" style="373" customWidth="1"/>
    <col min="5391" max="5391" width="13" style="373" customWidth="1"/>
    <col min="5392" max="5392" width="10.42578125" style="373" customWidth="1"/>
    <col min="5393" max="5628" width="9.140625" style="373"/>
    <col min="5629" max="5629" width="5" style="373" customWidth="1"/>
    <col min="5630" max="5630" width="17.7109375" style="373" customWidth="1"/>
    <col min="5631" max="5631" width="13.85546875" style="373" customWidth="1"/>
    <col min="5632" max="5632" width="13.140625" style="373" customWidth="1"/>
    <col min="5633" max="5633" width="12.28515625" style="373" customWidth="1"/>
    <col min="5634" max="5634" width="3" style="373" customWidth="1"/>
    <col min="5635" max="5635" width="20.28515625" style="373" customWidth="1"/>
    <col min="5636" max="5636" width="12.5703125" style="373" customWidth="1"/>
    <col min="5637" max="5637" width="11.7109375" style="373" customWidth="1"/>
    <col min="5638" max="5638" width="9.140625" style="373"/>
    <col min="5639" max="5639" width="2.85546875" style="373" customWidth="1"/>
    <col min="5640" max="5640" width="18.5703125" style="373" customWidth="1"/>
    <col min="5641" max="5641" width="14.42578125" style="373" customWidth="1"/>
    <col min="5642" max="5642" width="13.7109375" style="373" customWidth="1"/>
    <col min="5643" max="5643" width="10.140625" style="373" customWidth="1"/>
    <col min="5644" max="5644" width="4.42578125" style="373" customWidth="1"/>
    <col min="5645" max="5645" width="24" style="373" customWidth="1"/>
    <col min="5646" max="5646" width="13.140625" style="373" customWidth="1"/>
    <col min="5647" max="5647" width="13" style="373" customWidth="1"/>
    <col min="5648" max="5648" width="10.42578125" style="373" customWidth="1"/>
    <col min="5649" max="5884" width="9.140625" style="373"/>
    <col min="5885" max="5885" width="5" style="373" customWidth="1"/>
    <col min="5886" max="5886" width="17.7109375" style="373" customWidth="1"/>
    <col min="5887" max="5887" width="13.85546875" style="373" customWidth="1"/>
    <col min="5888" max="5888" width="13.140625" style="373" customWidth="1"/>
    <col min="5889" max="5889" width="12.28515625" style="373" customWidth="1"/>
    <col min="5890" max="5890" width="3" style="373" customWidth="1"/>
    <col min="5891" max="5891" width="20.28515625" style="373" customWidth="1"/>
    <col min="5892" max="5892" width="12.5703125" style="373" customWidth="1"/>
    <col min="5893" max="5893" width="11.7109375" style="373" customWidth="1"/>
    <col min="5894" max="5894" width="9.140625" style="373"/>
    <col min="5895" max="5895" width="2.85546875" style="373" customWidth="1"/>
    <col min="5896" max="5896" width="18.5703125" style="373" customWidth="1"/>
    <col min="5897" max="5897" width="14.42578125" style="373" customWidth="1"/>
    <col min="5898" max="5898" width="13.7109375" style="373" customWidth="1"/>
    <col min="5899" max="5899" width="10.140625" style="373" customWidth="1"/>
    <col min="5900" max="5900" width="4.42578125" style="373" customWidth="1"/>
    <col min="5901" max="5901" width="24" style="373" customWidth="1"/>
    <col min="5902" max="5902" width="13.140625" style="373" customWidth="1"/>
    <col min="5903" max="5903" width="13" style="373" customWidth="1"/>
    <col min="5904" max="5904" width="10.42578125" style="373" customWidth="1"/>
    <col min="5905" max="6140" width="9.140625" style="373"/>
    <col min="6141" max="6141" width="5" style="373" customWidth="1"/>
    <col min="6142" max="6142" width="17.7109375" style="373" customWidth="1"/>
    <col min="6143" max="6143" width="13.85546875" style="373" customWidth="1"/>
    <col min="6144" max="6144" width="13.140625" style="373" customWidth="1"/>
    <col min="6145" max="6145" width="12.28515625" style="373" customWidth="1"/>
    <col min="6146" max="6146" width="3" style="373" customWidth="1"/>
    <col min="6147" max="6147" width="20.28515625" style="373" customWidth="1"/>
    <col min="6148" max="6148" width="12.5703125" style="373" customWidth="1"/>
    <col min="6149" max="6149" width="11.7109375" style="373" customWidth="1"/>
    <col min="6150" max="6150" width="9.140625" style="373"/>
    <col min="6151" max="6151" width="2.85546875" style="373" customWidth="1"/>
    <col min="6152" max="6152" width="18.5703125" style="373" customWidth="1"/>
    <col min="6153" max="6153" width="14.42578125" style="373" customWidth="1"/>
    <col min="6154" max="6154" width="13.7109375" style="373" customWidth="1"/>
    <col min="6155" max="6155" width="10.140625" style="373" customWidth="1"/>
    <col min="6156" max="6156" width="4.42578125" style="373" customWidth="1"/>
    <col min="6157" max="6157" width="24" style="373" customWidth="1"/>
    <col min="6158" max="6158" width="13.140625" style="373" customWidth="1"/>
    <col min="6159" max="6159" width="13" style="373" customWidth="1"/>
    <col min="6160" max="6160" width="10.42578125" style="373" customWidth="1"/>
    <col min="6161" max="6396" width="9.140625" style="373"/>
    <col min="6397" max="6397" width="5" style="373" customWidth="1"/>
    <col min="6398" max="6398" width="17.7109375" style="373" customWidth="1"/>
    <col min="6399" max="6399" width="13.85546875" style="373" customWidth="1"/>
    <col min="6400" max="6400" width="13.140625" style="373" customWidth="1"/>
    <col min="6401" max="6401" width="12.28515625" style="373" customWidth="1"/>
    <col min="6402" max="6402" width="3" style="373" customWidth="1"/>
    <col min="6403" max="6403" width="20.28515625" style="373" customWidth="1"/>
    <col min="6404" max="6404" width="12.5703125" style="373" customWidth="1"/>
    <col min="6405" max="6405" width="11.7109375" style="373" customWidth="1"/>
    <col min="6406" max="6406" width="9.140625" style="373"/>
    <col min="6407" max="6407" width="2.85546875" style="373" customWidth="1"/>
    <col min="6408" max="6408" width="18.5703125" style="373" customWidth="1"/>
    <col min="6409" max="6409" width="14.42578125" style="373" customWidth="1"/>
    <col min="6410" max="6410" width="13.7109375" style="373" customWidth="1"/>
    <col min="6411" max="6411" width="10.140625" style="373" customWidth="1"/>
    <col min="6412" max="6412" width="4.42578125" style="373" customWidth="1"/>
    <col min="6413" max="6413" width="24" style="373" customWidth="1"/>
    <col min="6414" max="6414" width="13.140625" style="373" customWidth="1"/>
    <col min="6415" max="6415" width="13" style="373" customWidth="1"/>
    <col min="6416" max="6416" width="10.42578125" style="373" customWidth="1"/>
    <col min="6417" max="6652" width="9.140625" style="373"/>
    <col min="6653" max="6653" width="5" style="373" customWidth="1"/>
    <col min="6654" max="6654" width="17.7109375" style="373" customWidth="1"/>
    <col min="6655" max="6655" width="13.85546875" style="373" customWidth="1"/>
    <col min="6656" max="6656" width="13.140625" style="373" customWidth="1"/>
    <col min="6657" max="6657" width="12.28515625" style="373" customWidth="1"/>
    <col min="6658" max="6658" width="3" style="373" customWidth="1"/>
    <col min="6659" max="6659" width="20.28515625" style="373" customWidth="1"/>
    <col min="6660" max="6660" width="12.5703125" style="373" customWidth="1"/>
    <col min="6661" max="6661" width="11.7109375" style="373" customWidth="1"/>
    <col min="6662" max="6662" width="9.140625" style="373"/>
    <col min="6663" max="6663" width="2.85546875" style="373" customWidth="1"/>
    <col min="6664" max="6664" width="18.5703125" style="373" customWidth="1"/>
    <col min="6665" max="6665" width="14.42578125" style="373" customWidth="1"/>
    <col min="6666" max="6666" width="13.7109375" style="373" customWidth="1"/>
    <col min="6667" max="6667" width="10.140625" style="373" customWidth="1"/>
    <col min="6668" max="6668" width="4.42578125" style="373" customWidth="1"/>
    <col min="6669" max="6669" width="24" style="373" customWidth="1"/>
    <col min="6670" max="6670" width="13.140625" style="373" customWidth="1"/>
    <col min="6671" max="6671" width="13" style="373" customWidth="1"/>
    <col min="6672" max="6672" width="10.42578125" style="373" customWidth="1"/>
    <col min="6673" max="6908" width="9.140625" style="373"/>
    <col min="6909" max="6909" width="5" style="373" customWidth="1"/>
    <col min="6910" max="6910" width="17.7109375" style="373" customWidth="1"/>
    <col min="6911" max="6911" width="13.85546875" style="373" customWidth="1"/>
    <col min="6912" max="6912" width="13.140625" style="373" customWidth="1"/>
    <col min="6913" max="6913" width="12.28515625" style="373" customWidth="1"/>
    <col min="6914" max="6914" width="3" style="373" customWidth="1"/>
    <col min="6915" max="6915" width="20.28515625" style="373" customWidth="1"/>
    <col min="6916" max="6916" width="12.5703125" style="373" customWidth="1"/>
    <col min="6917" max="6917" width="11.7109375" style="373" customWidth="1"/>
    <col min="6918" max="6918" width="9.140625" style="373"/>
    <col min="6919" max="6919" width="2.85546875" style="373" customWidth="1"/>
    <col min="6920" max="6920" width="18.5703125" style="373" customWidth="1"/>
    <col min="6921" max="6921" width="14.42578125" style="373" customWidth="1"/>
    <col min="6922" max="6922" width="13.7109375" style="373" customWidth="1"/>
    <col min="6923" max="6923" width="10.140625" style="373" customWidth="1"/>
    <col min="6924" max="6924" width="4.42578125" style="373" customWidth="1"/>
    <col min="6925" max="6925" width="24" style="373" customWidth="1"/>
    <col min="6926" max="6926" width="13.140625" style="373" customWidth="1"/>
    <col min="6927" max="6927" width="13" style="373" customWidth="1"/>
    <col min="6928" max="6928" width="10.42578125" style="373" customWidth="1"/>
    <col min="6929" max="7164" width="9.140625" style="373"/>
    <col min="7165" max="7165" width="5" style="373" customWidth="1"/>
    <col min="7166" max="7166" width="17.7109375" style="373" customWidth="1"/>
    <col min="7167" max="7167" width="13.85546875" style="373" customWidth="1"/>
    <col min="7168" max="7168" width="13.140625" style="373" customWidth="1"/>
    <col min="7169" max="7169" width="12.28515625" style="373" customWidth="1"/>
    <col min="7170" max="7170" width="3" style="373" customWidth="1"/>
    <col min="7171" max="7171" width="20.28515625" style="373" customWidth="1"/>
    <col min="7172" max="7172" width="12.5703125" style="373" customWidth="1"/>
    <col min="7173" max="7173" width="11.7109375" style="373" customWidth="1"/>
    <col min="7174" max="7174" width="9.140625" style="373"/>
    <col min="7175" max="7175" width="2.85546875" style="373" customWidth="1"/>
    <col min="7176" max="7176" width="18.5703125" style="373" customWidth="1"/>
    <col min="7177" max="7177" width="14.42578125" style="373" customWidth="1"/>
    <col min="7178" max="7178" width="13.7109375" style="373" customWidth="1"/>
    <col min="7179" max="7179" width="10.140625" style="373" customWidth="1"/>
    <col min="7180" max="7180" width="4.42578125" style="373" customWidth="1"/>
    <col min="7181" max="7181" width="24" style="373" customWidth="1"/>
    <col min="7182" max="7182" width="13.140625" style="373" customWidth="1"/>
    <col min="7183" max="7183" width="13" style="373" customWidth="1"/>
    <col min="7184" max="7184" width="10.42578125" style="373" customWidth="1"/>
    <col min="7185" max="7420" width="9.140625" style="373"/>
    <col min="7421" max="7421" width="5" style="373" customWidth="1"/>
    <col min="7422" max="7422" width="17.7109375" style="373" customWidth="1"/>
    <col min="7423" max="7423" width="13.85546875" style="373" customWidth="1"/>
    <col min="7424" max="7424" width="13.140625" style="373" customWidth="1"/>
    <col min="7425" max="7425" width="12.28515625" style="373" customWidth="1"/>
    <col min="7426" max="7426" width="3" style="373" customWidth="1"/>
    <col min="7427" max="7427" width="20.28515625" style="373" customWidth="1"/>
    <col min="7428" max="7428" width="12.5703125" style="373" customWidth="1"/>
    <col min="7429" max="7429" width="11.7109375" style="373" customWidth="1"/>
    <col min="7430" max="7430" width="9.140625" style="373"/>
    <col min="7431" max="7431" width="2.85546875" style="373" customWidth="1"/>
    <col min="7432" max="7432" width="18.5703125" style="373" customWidth="1"/>
    <col min="7433" max="7433" width="14.42578125" style="373" customWidth="1"/>
    <col min="7434" max="7434" width="13.7109375" style="373" customWidth="1"/>
    <col min="7435" max="7435" width="10.140625" style="373" customWidth="1"/>
    <col min="7436" max="7436" width="4.42578125" style="373" customWidth="1"/>
    <col min="7437" max="7437" width="24" style="373" customWidth="1"/>
    <col min="7438" max="7438" width="13.140625" style="373" customWidth="1"/>
    <col min="7439" max="7439" width="13" style="373" customWidth="1"/>
    <col min="7440" max="7440" width="10.42578125" style="373" customWidth="1"/>
    <col min="7441" max="7676" width="9.140625" style="373"/>
    <col min="7677" max="7677" width="5" style="373" customWidth="1"/>
    <col min="7678" max="7678" width="17.7109375" style="373" customWidth="1"/>
    <col min="7679" max="7679" width="13.85546875" style="373" customWidth="1"/>
    <col min="7680" max="7680" width="13.140625" style="373" customWidth="1"/>
    <col min="7681" max="7681" width="12.28515625" style="373" customWidth="1"/>
    <col min="7682" max="7682" width="3" style="373" customWidth="1"/>
    <col min="7683" max="7683" width="20.28515625" style="373" customWidth="1"/>
    <col min="7684" max="7684" width="12.5703125" style="373" customWidth="1"/>
    <col min="7685" max="7685" width="11.7109375" style="373" customWidth="1"/>
    <col min="7686" max="7686" width="9.140625" style="373"/>
    <col min="7687" max="7687" width="2.85546875" style="373" customWidth="1"/>
    <col min="7688" max="7688" width="18.5703125" style="373" customWidth="1"/>
    <col min="7689" max="7689" width="14.42578125" style="373" customWidth="1"/>
    <col min="7690" max="7690" width="13.7109375" style="373" customWidth="1"/>
    <col min="7691" max="7691" width="10.140625" style="373" customWidth="1"/>
    <col min="7692" max="7692" width="4.42578125" style="373" customWidth="1"/>
    <col min="7693" max="7693" width="24" style="373" customWidth="1"/>
    <col min="7694" max="7694" width="13.140625" style="373" customWidth="1"/>
    <col min="7695" max="7695" width="13" style="373" customWidth="1"/>
    <col min="7696" max="7696" width="10.42578125" style="373" customWidth="1"/>
    <col min="7697" max="7932" width="9.140625" style="373"/>
    <col min="7933" max="7933" width="5" style="373" customWidth="1"/>
    <col min="7934" max="7934" width="17.7109375" style="373" customWidth="1"/>
    <col min="7935" max="7935" width="13.85546875" style="373" customWidth="1"/>
    <col min="7936" max="7936" width="13.140625" style="373" customWidth="1"/>
    <col min="7937" max="7937" width="12.28515625" style="373" customWidth="1"/>
    <col min="7938" max="7938" width="3" style="373" customWidth="1"/>
    <col min="7939" max="7939" width="20.28515625" style="373" customWidth="1"/>
    <col min="7940" max="7940" width="12.5703125" style="373" customWidth="1"/>
    <col min="7941" max="7941" width="11.7109375" style="373" customWidth="1"/>
    <col min="7942" max="7942" width="9.140625" style="373"/>
    <col min="7943" max="7943" width="2.85546875" style="373" customWidth="1"/>
    <col min="7944" max="7944" width="18.5703125" style="373" customWidth="1"/>
    <col min="7945" max="7945" width="14.42578125" style="373" customWidth="1"/>
    <col min="7946" max="7946" width="13.7109375" style="373" customWidth="1"/>
    <col min="7947" max="7947" width="10.140625" style="373" customWidth="1"/>
    <col min="7948" max="7948" width="4.42578125" style="373" customWidth="1"/>
    <col min="7949" max="7949" width="24" style="373" customWidth="1"/>
    <col min="7950" max="7950" width="13.140625" style="373" customWidth="1"/>
    <col min="7951" max="7951" width="13" style="373" customWidth="1"/>
    <col min="7952" max="7952" width="10.42578125" style="373" customWidth="1"/>
    <col min="7953" max="8188" width="9.140625" style="373"/>
    <col min="8189" max="8189" width="5" style="373" customWidth="1"/>
    <col min="8190" max="8190" width="17.7109375" style="373" customWidth="1"/>
    <col min="8191" max="8191" width="13.85546875" style="373" customWidth="1"/>
    <col min="8192" max="8192" width="13.140625" style="373" customWidth="1"/>
    <col min="8193" max="8193" width="12.28515625" style="373" customWidth="1"/>
    <col min="8194" max="8194" width="3" style="373" customWidth="1"/>
    <col min="8195" max="8195" width="20.28515625" style="373" customWidth="1"/>
    <col min="8196" max="8196" width="12.5703125" style="373" customWidth="1"/>
    <col min="8197" max="8197" width="11.7109375" style="373" customWidth="1"/>
    <col min="8198" max="8198" width="9.140625" style="373"/>
    <col min="8199" max="8199" width="2.85546875" style="373" customWidth="1"/>
    <col min="8200" max="8200" width="18.5703125" style="373" customWidth="1"/>
    <col min="8201" max="8201" width="14.42578125" style="373" customWidth="1"/>
    <col min="8202" max="8202" width="13.7109375" style="373" customWidth="1"/>
    <col min="8203" max="8203" width="10.140625" style="373" customWidth="1"/>
    <col min="8204" max="8204" width="4.42578125" style="373" customWidth="1"/>
    <col min="8205" max="8205" width="24" style="373" customWidth="1"/>
    <col min="8206" max="8206" width="13.140625" style="373" customWidth="1"/>
    <col min="8207" max="8207" width="13" style="373" customWidth="1"/>
    <col min="8208" max="8208" width="10.42578125" style="373" customWidth="1"/>
    <col min="8209" max="8444" width="9.140625" style="373"/>
    <col min="8445" max="8445" width="5" style="373" customWidth="1"/>
    <col min="8446" max="8446" width="17.7109375" style="373" customWidth="1"/>
    <col min="8447" max="8447" width="13.85546875" style="373" customWidth="1"/>
    <col min="8448" max="8448" width="13.140625" style="373" customWidth="1"/>
    <col min="8449" max="8449" width="12.28515625" style="373" customWidth="1"/>
    <col min="8450" max="8450" width="3" style="373" customWidth="1"/>
    <col min="8451" max="8451" width="20.28515625" style="373" customWidth="1"/>
    <col min="8452" max="8452" width="12.5703125" style="373" customWidth="1"/>
    <col min="8453" max="8453" width="11.7109375" style="373" customWidth="1"/>
    <col min="8454" max="8454" width="9.140625" style="373"/>
    <col min="8455" max="8455" width="2.85546875" style="373" customWidth="1"/>
    <col min="8456" max="8456" width="18.5703125" style="373" customWidth="1"/>
    <col min="8457" max="8457" width="14.42578125" style="373" customWidth="1"/>
    <col min="8458" max="8458" width="13.7109375" style="373" customWidth="1"/>
    <col min="8459" max="8459" width="10.140625" style="373" customWidth="1"/>
    <col min="8460" max="8460" width="4.42578125" style="373" customWidth="1"/>
    <col min="8461" max="8461" width="24" style="373" customWidth="1"/>
    <col min="8462" max="8462" width="13.140625" style="373" customWidth="1"/>
    <col min="8463" max="8463" width="13" style="373" customWidth="1"/>
    <col min="8464" max="8464" width="10.42578125" style="373" customWidth="1"/>
    <col min="8465" max="8700" width="9.140625" style="373"/>
    <col min="8701" max="8701" width="5" style="373" customWidth="1"/>
    <col min="8702" max="8702" width="17.7109375" style="373" customWidth="1"/>
    <col min="8703" max="8703" width="13.85546875" style="373" customWidth="1"/>
    <col min="8704" max="8704" width="13.140625" style="373" customWidth="1"/>
    <col min="8705" max="8705" width="12.28515625" style="373" customWidth="1"/>
    <col min="8706" max="8706" width="3" style="373" customWidth="1"/>
    <col min="8707" max="8707" width="20.28515625" style="373" customWidth="1"/>
    <col min="8708" max="8708" width="12.5703125" style="373" customWidth="1"/>
    <col min="8709" max="8709" width="11.7109375" style="373" customWidth="1"/>
    <col min="8710" max="8710" width="9.140625" style="373"/>
    <col min="8711" max="8711" width="2.85546875" style="373" customWidth="1"/>
    <col min="8712" max="8712" width="18.5703125" style="373" customWidth="1"/>
    <col min="8713" max="8713" width="14.42578125" style="373" customWidth="1"/>
    <col min="8714" max="8714" width="13.7109375" style="373" customWidth="1"/>
    <col min="8715" max="8715" width="10.140625" style="373" customWidth="1"/>
    <col min="8716" max="8716" width="4.42578125" style="373" customWidth="1"/>
    <col min="8717" max="8717" width="24" style="373" customWidth="1"/>
    <col min="8718" max="8718" width="13.140625" style="373" customWidth="1"/>
    <col min="8719" max="8719" width="13" style="373" customWidth="1"/>
    <col min="8720" max="8720" width="10.42578125" style="373" customWidth="1"/>
    <col min="8721" max="8956" width="9.140625" style="373"/>
    <col min="8957" max="8957" width="5" style="373" customWidth="1"/>
    <col min="8958" max="8958" width="17.7109375" style="373" customWidth="1"/>
    <col min="8959" max="8959" width="13.85546875" style="373" customWidth="1"/>
    <col min="8960" max="8960" width="13.140625" style="373" customWidth="1"/>
    <col min="8961" max="8961" width="12.28515625" style="373" customWidth="1"/>
    <col min="8962" max="8962" width="3" style="373" customWidth="1"/>
    <col min="8963" max="8963" width="20.28515625" style="373" customWidth="1"/>
    <col min="8964" max="8964" width="12.5703125" style="373" customWidth="1"/>
    <col min="8965" max="8965" width="11.7109375" style="373" customWidth="1"/>
    <col min="8966" max="8966" width="9.140625" style="373"/>
    <col min="8967" max="8967" width="2.85546875" style="373" customWidth="1"/>
    <col min="8968" max="8968" width="18.5703125" style="373" customWidth="1"/>
    <col min="8969" max="8969" width="14.42578125" style="373" customWidth="1"/>
    <col min="8970" max="8970" width="13.7109375" style="373" customWidth="1"/>
    <col min="8971" max="8971" width="10.140625" style="373" customWidth="1"/>
    <col min="8972" max="8972" width="4.42578125" style="373" customWidth="1"/>
    <col min="8973" max="8973" width="24" style="373" customWidth="1"/>
    <col min="8974" max="8974" width="13.140625" style="373" customWidth="1"/>
    <col min="8975" max="8975" width="13" style="373" customWidth="1"/>
    <col min="8976" max="8976" width="10.42578125" style="373" customWidth="1"/>
    <col min="8977" max="9212" width="9.140625" style="373"/>
    <col min="9213" max="9213" width="5" style="373" customWidth="1"/>
    <col min="9214" max="9214" width="17.7109375" style="373" customWidth="1"/>
    <col min="9215" max="9215" width="13.85546875" style="373" customWidth="1"/>
    <col min="9216" max="9216" width="13.140625" style="373" customWidth="1"/>
    <col min="9217" max="9217" width="12.28515625" style="373" customWidth="1"/>
    <col min="9218" max="9218" width="3" style="373" customWidth="1"/>
    <col min="9219" max="9219" width="20.28515625" style="373" customWidth="1"/>
    <col min="9220" max="9220" width="12.5703125" style="373" customWidth="1"/>
    <col min="9221" max="9221" width="11.7109375" style="373" customWidth="1"/>
    <col min="9222" max="9222" width="9.140625" style="373"/>
    <col min="9223" max="9223" width="2.85546875" style="373" customWidth="1"/>
    <col min="9224" max="9224" width="18.5703125" style="373" customWidth="1"/>
    <col min="9225" max="9225" width="14.42578125" style="373" customWidth="1"/>
    <col min="9226" max="9226" width="13.7109375" style="373" customWidth="1"/>
    <col min="9227" max="9227" width="10.140625" style="373" customWidth="1"/>
    <col min="9228" max="9228" width="4.42578125" style="373" customWidth="1"/>
    <col min="9229" max="9229" width="24" style="373" customWidth="1"/>
    <col min="9230" max="9230" width="13.140625" style="373" customWidth="1"/>
    <col min="9231" max="9231" width="13" style="373" customWidth="1"/>
    <col min="9232" max="9232" width="10.42578125" style="373" customWidth="1"/>
    <col min="9233" max="9468" width="9.140625" style="373"/>
    <col min="9469" max="9469" width="5" style="373" customWidth="1"/>
    <col min="9470" max="9470" width="17.7109375" style="373" customWidth="1"/>
    <col min="9471" max="9471" width="13.85546875" style="373" customWidth="1"/>
    <col min="9472" max="9472" width="13.140625" style="373" customWidth="1"/>
    <col min="9473" max="9473" width="12.28515625" style="373" customWidth="1"/>
    <col min="9474" max="9474" width="3" style="373" customWidth="1"/>
    <col min="9475" max="9475" width="20.28515625" style="373" customWidth="1"/>
    <col min="9476" max="9476" width="12.5703125" style="373" customWidth="1"/>
    <col min="9477" max="9477" width="11.7109375" style="373" customWidth="1"/>
    <col min="9478" max="9478" width="9.140625" style="373"/>
    <col min="9479" max="9479" width="2.85546875" style="373" customWidth="1"/>
    <col min="9480" max="9480" width="18.5703125" style="373" customWidth="1"/>
    <col min="9481" max="9481" width="14.42578125" style="373" customWidth="1"/>
    <col min="9482" max="9482" width="13.7109375" style="373" customWidth="1"/>
    <col min="9483" max="9483" width="10.140625" style="373" customWidth="1"/>
    <col min="9484" max="9484" width="4.42578125" style="373" customWidth="1"/>
    <col min="9485" max="9485" width="24" style="373" customWidth="1"/>
    <col min="9486" max="9486" width="13.140625" style="373" customWidth="1"/>
    <col min="9487" max="9487" width="13" style="373" customWidth="1"/>
    <col min="9488" max="9488" width="10.42578125" style="373" customWidth="1"/>
    <col min="9489" max="9724" width="9.140625" style="373"/>
    <col min="9725" max="9725" width="5" style="373" customWidth="1"/>
    <col min="9726" max="9726" width="17.7109375" style="373" customWidth="1"/>
    <col min="9727" max="9727" width="13.85546875" style="373" customWidth="1"/>
    <col min="9728" max="9728" width="13.140625" style="373" customWidth="1"/>
    <col min="9729" max="9729" width="12.28515625" style="373" customWidth="1"/>
    <col min="9730" max="9730" width="3" style="373" customWidth="1"/>
    <col min="9731" max="9731" width="20.28515625" style="373" customWidth="1"/>
    <col min="9732" max="9732" width="12.5703125" style="373" customWidth="1"/>
    <col min="9733" max="9733" width="11.7109375" style="373" customWidth="1"/>
    <col min="9734" max="9734" width="9.140625" style="373"/>
    <col min="9735" max="9735" width="2.85546875" style="373" customWidth="1"/>
    <col min="9736" max="9736" width="18.5703125" style="373" customWidth="1"/>
    <col min="9737" max="9737" width="14.42578125" style="373" customWidth="1"/>
    <col min="9738" max="9738" width="13.7109375" style="373" customWidth="1"/>
    <col min="9739" max="9739" width="10.140625" style="373" customWidth="1"/>
    <col min="9740" max="9740" width="4.42578125" style="373" customWidth="1"/>
    <col min="9741" max="9741" width="24" style="373" customWidth="1"/>
    <col min="9742" max="9742" width="13.140625" style="373" customWidth="1"/>
    <col min="9743" max="9743" width="13" style="373" customWidth="1"/>
    <col min="9744" max="9744" width="10.42578125" style="373" customWidth="1"/>
    <col min="9745" max="9980" width="9.140625" style="373"/>
    <col min="9981" max="9981" width="5" style="373" customWidth="1"/>
    <col min="9982" max="9982" width="17.7109375" style="373" customWidth="1"/>
    <col min="9983" max="9983" width="13.85546875" style="373" customWidth="1"/>
    <col min="9984" max="9984" width="13.140625" style="373" customWidth="1"/>
    <col min="9985" max="9985" width="12.28515625" style="373" customWidth="1"/>
    <col min="9986" max="9986" width="3" style="373" customWidth="1"/>
    <col min="9987" max="9987" width="20.28515625" style="373" customWidth="1"/>
    <col min="9988" max="9988" width="12.5703125" style="373" customWidth="1"/>
    <col min="9989" max="9989" width="11.7109375" style="373" customWidth="1"/>
    <col min="9990" max="9990" width="9.140625" style="373"/>
    <col min="9991" max="9991" width="2.85546875" style="373" customWidth="1"/>
    <col min="9992" max="9992" width="18.5703125" style="373" customWidth="1"/>
    <col min="9993" max="9993" width="14.42578125" style="373" customWidth="1"/>
    <col min="9994" max="9994" width="13.7109375" style="373" customWidth="1"/>
    <col min="9995" max="9995" width="10.140625" style="373" customWidth="1"/>
    <col min="9996" max="9996" width="4.42578125" style="373" customWidth="1"/>
    <col min="9997" max="9997" width="24" style="373" customWidth="1"/>
    <col min="9998" max="9998" width="13.140625" style="373" customWidth="1"/>
    <col min="9999" max="9999" width="13" style="373" customWidth="1"/>
    <col min="10000" max="10000" width="10.42578125" style="373" customWidth="1"/>
    <col min="10001" max="10236" width="9.140625" style="373"/>
    <col min="10237" max="10237" width="5" style="373" customWidth="1"/>
    <col min="10238" max="10238" width="17.7109375" style="373" customWidth="1"/>
    <col min="10239" max="10239" width="13.85546875" style="373" customWidth="1"/>
    <col min="10240" max="10240" width="13.140625" style="373" customWidth="1"/>
    <col min="10241" max="10241" width="12.28515625" style="373" customWidth="1"/>
    <col min="10242" max="10242" width="3" style="373" customWidth="1"/>
    <col min="10243" max="10243" width="20.28515625" style="373" customWidth="1"/>
    <col min="10244" max="10244" width="12.5703125" style="373" customWidth="1"/>
    <col min="10245" max="10245" width="11.7109375" style="373" customWidth="1"/>
    <col min="10246" max="10246" width="9.140625" style="373"/>
    <col min="10247" max="10247" width="2.85546875" style="373" customWidth="1"/>
    <col min="10248" max="10248" width="18.5703125" style="373" customWidth="1"/>
    <col min="10249" max="10249" width="14.42578125" style="373" customWidth="1"/>
    <col min="10250" max="10250" width="13.7109375" style="373" customWidth="1"/>
    <col min="10251" max="10251" width="10.140625" style="373" customWidth="1"/>
    <col min="10252" max="10252" width="4.42578125" style="373" customWidth="1"/>
    <col min="10253" max="10253" width="24" style="373" customWidth="1"/>
    <col min="10254" max="10254" width="13.140625" style="373" customWidth="1"/>
    <col min="10255" max="10255" width="13" style="373" customWidth="1"/>
    <col min="10256" max="10256" width="10.42578125" style="373" customWidth="1"/>
    <col min="10257" max="10492" width="9.140625" style="373"/>
    <col min="10493" max="10493" width="5" style="373" customWidth="1"/>
    <col min="10494" max="10494" width="17.7109375" style="373" customWidth="1"/>
    <col min="10495" max="10495" width="13.85546875" style="373" customWidth="1"/>
    <col min="10496" max="10496" width="13.140625" style="373" customWidth="1"/>
    <col min="10497" max="10497" width="12.28515625" style="373" customWidth="1"/>
    <col min="10498" max="10498" width="3" style="373" customWidth="1"/>
    <col min="10499" max="10499" width="20.28515625" style="373" customWidth="1"/>
    <col min="10500" max="10500" width="12.5703125" style="373" customWidth="1"/>
    <col min="10501" max="10501" width="11.7109375" style="373" customWidth="1"/>
    <col min="10502" max="10502" width="9.140625" style="373"/>
    <col min="10503" max="10503" width="2.85546875" style="373" customWidth="1"/>
    <col min="10504" max="10504" width="18.5703125" style="373" customWidth="1"/>
    <col min="10505" max="10505" width="14.42578125" style="373" customWidth="1"/>
    <col min="10506" max="10506" width="13.7109375" style="373" customWidth="1"/>
    <col min="10507" max="10507" width="10.140625" style="373" customWidth="1"/>
    <col min="10508" max="10508" width="4.42578125" style="373" customWidth="1"/>
    <col min="10509" max="10509" width="24" style="373" customWidth="1"/>
    <col min="10510" max="10510" width="13.140625" style="373" customWidth="1"/>
    <col min="10511" max="10511" width="13" style="373" customWidth="1"/>
    <col min="10512" max="10512" width="10.42578125" style="373" customWidth="1"/>
    <col min="10513" max="10748" width="9.140625" style="373"/>
    <col min="10749" max="10749" width="5" style="373" customWidth="1"/>
    <col min="10750" max="10750" width="17.7109375" style="373" customWidth="1"/>
    <col min="10751" max="10751" width="13.85546875" style="373" customWidth="1"/>
    <col min="10752" max="10752" width="13.140625" style="373" customWidth="1"/>
    <col min="10753" max="10753" width="12.28515625" style="373" customWidth="1"/>
    <col min="10754" max="10754" width="3" style="373" customWidth="1"/>
    <col min="10755" max="10755" width="20.28515625" style="373" customWidth="1"/>
    <col min="10756" max="10756" width="12.5703125" style="373" customWidth="1"/>
    <col min="10757" max="10757" width="11.7109375" style="373" customWidth="1"/>
    <col min="10758" max="10758" width="9.140625" style="373"/>
    <col min="10759" max="10759" width="2.85546875" style="373" customWidth="1"/>
    <col min="10760" max="10760" width="18.5703125" style="373" customWidth="1"/>
    <col min="10761" max="10761" width="14.42578125" style="373" customWidth="1"/>
    <col min="10762" max="10762" width="13.7109375" style="373" customWidth="1"/>
    <col min="10763" max="10763" width="10.140625" style="373" customWidth="1"/>
    <col min="10764" max="10764" width="4.42578125" style="373" customWidth="1"/>
    <col min="10765" max="10765" width="24" style="373" customWidth="1"/>
    <col min="10766" max="10766" width="13.140625" style="373" customWidth="1"/>
    <col min="10767" max="10767" width="13" style="373" customWidth="1"/>
    <col min="10768" max="10768" width="10.42578125" style="373" customWidth="1"/>
    <col min="10769" max="11004" width="9.140625" style="373"/>
    <col min="11005" max="11005" width="5" style="373" customWidth="1"/>
    <col min="11006" max="11006" width="17.7109375" style="373" customWidth="1"/>
    <col min="11007" max="11007" width="13.85546875" style="373" customWidth="1"/>
    <col min="11008" max="11008" width="13.140625" style="373" customWidth="1"/>
    <col min="11009" max="11009" width="12.28515625" style="373" customWidth="1"/>
    <col min="11010" max="11010" width="3" style="373" customWidth="1"/>
    <col min="11011" max="11011" width="20.28515625" style="373" customWidth="1"/>
    <col min="11012" max="11012" width="12.5703125" style="373" customWidth="1"/>
    <col min="11013" max="11013" width="11.7109375" style="373" customWidth="1"/>
    <col min="11014" max="11014" width="9.140625" style="373"/>
    <col min="11015" max="11015" width="2.85546875" style="373" customWidth="1"/>
    <col min="11016" max="11016" width="18.5703125" style="373" customWidth="1"/>
    <col min="11017" max="11017" width="14.42578125" style="373" customWidth="1"/>
    <col min="11018" max="11018" width="13.7109375" style="373" customWidth="1"/>
    <col min="11019" max="11019" width="10.140625" style="373" customWidth="1"/>
    <col min="11020" max="11020" width="4.42578125" style="373" customWidth="1"/>
    <col min="11021" max="11021" width="24" style="373" customWidth="1"/>
    <col min="11022" max="11022" width="13.140625" style="373" customWidth="1"/>
    <col min="11023" max="11023" width="13" style="373" customWidth="1"/>
    <col min="11024" max="11024" width="10.42578125" style="373" customWidth="1"/>
    <col min="11025" max="11260" width="9.140625" style="373"/>
    <col min="11261" max="11261" width="5" style="373" customWidth="1"/>
    <col min="11262" max="11262" width="17.7109375" style="373" customWidth="1"/>
    <col min="11263" max="11263" width="13.85546875" style="373" customWidth="1"/>
    <col min="11264" max="11264" width="13.140625" style="373" customWidth="1"/>
    <col min="11265" max="11265" width="12.28515625" style="373" customWidth="1"/>
    <col min="11266" max="11266" width="3" style="373" customWidth="1"/>
    <col min="11267" max="11267" width="20.28515625" style="373" customWidth="1"/>
    <col min="11268" max="11268" width="12.5703125" style="373" customWidth="1"/>
    <col min="11269" max="11269" width="11.7109375" style="373" customWidth="1"/>
    <col min="11270" max="11270" width="9.140625" style="373"/>
    <col min="11271" max="11271" width="2.85546875" style="373" customWidth="1"/>
    <col min="11272" max="11272" width="18.5703125" style="373" customWidth="1"/>
    <col min="11273" max="11273" width="14.42578125" style="373" customWidth="1"/>
    <col min="11274" max="11274" width="13.7109375" style="373" customWidth="1"/>
    <col min="11275" max="11275" width="10.140625" style="373" customWidth="1"/>
    <col min="11276" max="11276" width="4.42578125" style="373" customWidth="1"/>
    <col min="11277" max="11277" width="24" style="373" customWidth="1"/>
    <col min="11278" max="11278" width="13.140625" style="373" customWidth="1"/>
    <col min="11279" max="11279" width="13" style="373" customWidth="1"/>
    <col min="11280" max="11280" width="10.42578125" style="373" customWidth="1"/>
    <col min="11281" max="11516" width="9.140625" style="373"/>
    <col min="11517" max="11517" width="5" style="373" customWidth="1"/>
    <col min="11518" max="11518" width="17.7109375" style="373" customWidth="1"/>
    <col min="11519" max="11519" width="13.85546875" style="373" customWidth="1"/>
    <col min="11520" max="11520" width="13.140625" style="373" customWidth="1"/>
    <col min="11521" max="11521" width="12.28515625" style="373" customWidth="1"/>
    <col min="11522" max="11522" width="3" style="373" customWidth="1"/>
    <col min="11523" max="11523" width="20.28515625" style="373" customWidth="1"/>
    <col min="11524" max="11524" width="12.5703125" style="373" customWidth="1"/>
    <col min="11525" max="11525" width="11.7109375" style="373" customWidth="1"/>
    <col min="11526" max="11526" width="9.140625" style="373"/>
    <col min="11527" max="11527" width="2.85546875" style="373" customWidth="1"/>
    <col min="11528" max="11528" width="18.5703125" style="373" customWidth="1"/>
    <col min="11529" max="11529" width="14.42578125" style="373" customWidth="1"/>
    <col min="11530" max="11530" width="13.7109375" style="373" customWidth="1"/>
    <col min="11531" max="11531" width="10.140625" style="373" customWidth="1"/>
    <col min="11532" max="11532" width="4.42578125" style="373" customWidth="1"/>
    <col min="11533" max="11533" width="24" style="373" customWidth="1"/>
    <col min="11534" max="11534" width="13.140625" style="373" customWidth="1"/>
    <col min="11535" max="11535" width="13" style="373" customWidth="1"/>
    <col min="11536" max="11536" width="10.42578125" style="373" customWidth="1"/>
    <col min="11537" max="11772" width="9.140625" style="373"/>
    <col min="11773" max="11773" width="5" style="373" customWidth="1"/>
    <col min="11774" max="11774" width="17.7109375" style="373" customWidth="1"/>
    <col min="11775" max="11775" width="13.85546875" style="373" customWidth="1"/>
    <col min="11776" max="11776" width="13.140625" style="373" customWidth="1"/>
    <col min="11777" max="11777" width="12.28515625" style="373" customWidth="1"/>
    <col min="11778" max="11778" width="3" style="373" customWidth="1"/>
    <col min="11779" max="11779" width="20.28515625" style="373" customWidth="1"/>
    <col min="11780" max="11780" width="12.5703125" style="373" customWidth="1"/>
    <col min="11781" max="11781" width="11.7109375" style="373" customWidth="1"/>
    <col min="11782" max="11782" width="9.140625" style="373"/>
    <col min="11783" max="11783" width="2.85546875" style="373" customWidth="1"/>
    <col min="11784" max="11784" width="18.5703125" style="373" customWidth="1"/>
    <col min="11785" max="11785" width="14.42578125" style="373" customWidth="1"/>
    <col min="11786" max="11786" width="13.7109375" style="373" customWidth="1"/>
    <col min="11787" max="11787" width="10.140625" style="373" customWidth="1"/>
    <col min="11788" max="11788" width="4.42578125" style="373" customWidth="1"/>
    <col min="11789" max="11789" width="24" style="373" customWidth="1"/>
    <col min="11790" max="11790" width="13.140625" style="373" customWidth="1"/>
    <col min="11791" max="11791" width="13" style="373" customWidth="1"/>
    <col min="11792" max="11792" width="10.42578125" style="373" customWidth="1"/>
    <col min="11793" max="12028" width="9.140625" style="373"/>
    <col min="12029" max="12029" width="5" style="373" customWidth="1"/>
    <col min="12030" max="12030" width="17.7109375" style="373" customWidth="1"/>
    <col min="12031" max="12031" width="13.85546875" style="373" customWidth="1"/>
    <col min="12032" max="12032" width="13.140625" style="373" customWidth="1"/>
    <col min="12033" max="12033" width="12.28515625" style="373" customWidth="1"/>
    <col min="12034" max="12034" width="3" style="373" customWidth="1"/>
    <col min="12035" max="12035" width="20.28515625" style="373" customWidth="1"/>
    <col min="12036" max="12036" width="12.5703125" style="373" customWidth="1"/>
    <col min="12037" max="12037" width="11.7109375" style="373" customWidth="1"/>
    <col min="12038" max="12038" width="9.140625" style="373"/>
    <col min="12039" max="12039" width="2.85546875" style="373" customWidth="1"/>
    <col min="12040" max="12040" width="18.5703125" style="373" customWidth="1"/>
    <col min="12041" max="12041" width="14.42578125" style="373" customWidth="1"/>
    <col min="12042" max="12042" width="13.7109375" style="373" customWidth="1"/>
    <col min="12043" max="12043" width="10.140625" style="373" customWidth="1"/>
    <col min="12044" max="12044" width="4.42578125" style="373" customWidth="1"/>
    <col min="12045" max="12045" width="24" style="373" customWidth="1"/>
    <col min="12046" max="12046" width="13.140625" style="373" customWidth="1"/>
    <col min="12047" max="12047" width="13" style="373" customWidth="1"/>
    <col min="12048" max="12048" width="10.42578125" style="373" customWidth="1"/>
    <col min="12049" max="12284" width="9.140625" style="373"/>
    <col min="12285" max="12285" width="5" style="373" customWidth="1"/>
    <col min="12286" max="12286" width="17.7109375" style="373" customWidth="1"/>
    <col min="12287" max="12287" width="13.85546875" style="373" customWidth="1"/>
    <col min="12288" max="12288" width="13.140625" style="373" customWidth="1"/>
    <col min="12289" max="12289" width="12.28515625" style="373" customWidth="1"/>
    <col min="12290" max="12290" width="3" style="373" customWidth="1"/>
    <col min="12291" max="12291" width="20.28515625" style="373" customWidth="1"/>
    <col min="12292" max="12292" width="12.5703125" style="373" customWidth="1"/>
    <col min="12293" max="12293" width="11.7109375" style="373" customWidth="1"/>
    <col min="12294" max="12294" width="9.140625" style="373"/>
    <col min="12295" max="12295" width="2.85546875" style="373" customWidth="1"/>
    <col min="12296" max="12296" width="18.5703125" style="373" customWidth="1"/>
    <col min="12297" max="12297" width="14.42578125" style="373" customWidth="1"/>
    <col min="12298" max="12298" width="13.7109375" style="373" customWidth="1"/>
    <col min="12299" max="12299" width="10.140625" style="373" customWidth="1"/>
    <col min="12300" max="12300" width="4.42578125" style="373" customWidth="1"/>
    <col min="12301" max="12301" width="24" style="373" customWidth="1"/>
    <col min="12302" max="12302" width="13.140625" style="373" customWidth="1"/>
    <col min="12303" max="12303" width="13" style="373" customWidth="1"/>
    <col min="12304" max="12304" width="10.42578125" style="373" customWidth="1"/>
    <col min="12305" max="12540" width="9.140625" style="373"/>
    <col min="12541" max="12541" width="5" style="373" customWidth="1"/>
    <col min="12542" max="12542" width="17.7109375" style="373" customWidth="1"/>
    <col min="12543" max="12543" width="13.85546875" style="373" customWidth="1"/>
    <col min="12544" max="12544" width="13.140625" style="373" customWidth="1"/>
    <col min="12545" max="12545" width="12.28515625" style="373" customWidth="1"/>
    <col min="12546" max="12546" width="3" style="373" customWidth="1"/>
    <col min="12547" max="12547" width="20.28515625" style="373" customWidth="1"/>
    <col min="12548" max="12548" width="12.5703125" style="373" customWidth="1"/>
    <col min="12549" max="12549" width="11.7109375" style="373" customWidth="1"/>
    <col min="12550" max="12550" width="9.140625" style="373"/>
    <col min="12551" max="12551" width="2.85546875" style="373" customWidth="1"/>
    <col min="12552" max="12552" width="18.5703125" style="373" customWidth="1"/>
    <col min="12553" max="12553" width="14.42578125" style="373" customWidth="1"/>
    <col min="12554" max="12554" width="13.7109375" style="373" customWidth="1"/>
    <col min="12555" max="12555" width="10.140625" style="373" customWidth="1"/>
    <col min="12556" max="12556" width="4.42578125" style="373" customWidth="1"/>
    <col min="12557" max="12557" width="24" style="373" customWidth="1"/>
    <col min="12558" max="12558" width="13.140625" style="373" customWidth="1"/>
    <col min="12559" max="12559" width="13" style="373" customWidth="1"/>
    <col min="12560" max="12560" width="10.42578125" style="373" customWidth="1"/>
    <col min="12561" max="12796" width="9.140625" style="373"/>
    <col min="12797" max="12797" width="5" style="373" customWidth="1"/>
    <col min="12798" max="12798" width="17.7109375" style="373" customWidth="1"/>
    <col min="12799" max="12799" width="13.85546875" style="373" customWidth="1"/>
    <col min="12800" max="12800" width="13.140625" style="373" customWidth="1"/>
    <col min="12801" max="12801" width="12.28515625" style="373" customWidth="1"/>
    <col min="12802" max="12802" width="3" style="373" customWidth="1"/>
    <col min="12803" max="12803" width="20.28515625" style="373" customWidth="1"/>
    <col min="12804" max="12804" width="12.5703125" style="373" customWidth="1"/>
    <col min="12805" max="12805" width="11.7109375" style="373" customWidth="1"/>
    <col min="12806" max="12806" width="9.140625" style="373"/>
    <col min="12807" max="12807" width="2.85546875" style="373" customWidth="1"/>
    <col min="12808" max="12808" width="18.5703125" style="373" customWidth="1"/>
    <col min="12809" max="12809" width="14.42578125" style="373" customWidth="1"/>
    <col min="12810" max="12810" width="13.7109375" style="373" customWidth="1"/>
    <col min="12811" max="12811" width="10.140625" style="373" customWidth="1"/>
    <col min="12812" max="12812" width="4.42578125" style="373" customWidth="1"/>
    <col min="12813" max="12813" width="24" style="373" customWidth="1"/>
    <col min="12814" max="12814" width="13.140625" style="373" customWidth="1"/>
    <col min="12815" max="12815" width="13" style="373" customWidth="1"/>
    <col min="12816" max="12816" width="10.42578125" style="373" customWidth="1"/>
    <col min="12817" max="13052" width="9.140625" style="373"/>
    <col min="13053" max="13053" width="5" style="373" customWidth="1"/>
    <col min="13054" max="13054" width="17.7109375" style="373" customWidth="1"/>
    <col min="13055" max="13055" width="13.85546875" style="373" customWidth="1"/>
    <col min="13056" max="13056" width="13.140625" style="373" customWidth="1"/>
    <col min="13057" max="13057" width="12.28515625" style="373" customWidth="1"/>
    <col min="13058" max="13058" width="3" style="373" customWidth="1"/>
    <col min="13059" max="13059" width="20.28515625" style="373" customWidth="1"/>
    <col min="13060" max="13060" width="12.5703125" style="373" customWidth="1"/>
    <col min="13061" max="13061" width="11.7109375" style="373" customWidth="1"/>
    <col min="13062" max="13062" width="9.140625" style="373"/>
    <col min="13063" max="13063" width="2.85546875" style="373" customWidth="1"/>
    <col min="13064" max="13064" width="18.5703125" style="373" customWidth="1"/>
    <col min="13065" max="13065" width="14.42578125" style="373" customWidth="1"/>
    <col min="13066" max="13066" width="13.7109375" style="373" customWidth="1"/>
    <col min="13067" max="13067" width="10.140625" style="373" customWidth="1"/>
    <col min="13068" max="13068" width="4.42578125" style="373" customWidth="1"/>
    <col min="13069" max="13069" width="24" style="373" customWidth="1"/>
    <col min="13070" max="13070" width="13.140625" style="373" customWidth="1"/>
    <col min="13071" max="13071" width="13" style="373" customWidth="1"/>
    <col min="13072" max="13072" width="10.42578125" style="373" customWidth="1"/>
    <col min="13073" max="13308" width="9.140625" style="373"/>
    <col min="13309" max="13309" width="5" style="373" customWidth="1"/>
    <col min="13310" max="13310" width="17.7109375" style="373" customWidth="1"/>
    <col min="13311" max="13311" width="13.85546875" style="373" customWidth="1"/>
    <col min="13312" max="13312" width="13.140625" style="373" customWidth="1"/>
    <col min="13313" max="13313" width="12.28515625" style="373" customWidth="1"/>
    <col min="13314" max="13314" width="3" style="373" customWidth="1"/>
    <col min="13315" max="13315" width="20.28515625" style="373" customWidth="1"/>
    <col min="13316" max="13316" width="12.5703125" style="373" customWidth="1"/>
    <col min="13317" max="13317" width="11.7109375" style="373" customWidth="1"/>
    <col min="13318" max="13318" width="9.140625" style="373"/>
    <col min="13319" max="13319" width="2.85546875" style="373" customWidth="1"/>
    <col min="13320" max="13320" width="18.5703125" style="373" customWidth="1"/>
    <col min="13321" max="13321" width="14.42578125" style="373" customWidth="1"/>
    <col min="13322" max="13322" width="13.7109375" style="373" customWidth="1"/>
    <col min="13323" max="13323" width="10.140625" style="373" customWidth="1"/>
    <col min="13324" max="13324" width="4.42578125" style="373" customWidth="1"/>
    <col min="13325" max="13325" width="24" style="373" customWidth="1"/>
    <col min="13326" max="13326" width="13.140625" style="373" customWidth="1"/>
    <col min="13327" max="13327" width="13" style="373" customWidth="1"/>
    <col min="13328" max="13328" width="10.42578125" style="373" customWidth="1"/>
    <col min="13329" max="13564" width="9.140625" style="373"/>
    <col min="13565" max="13565" width="5" style="373" customWidth="1"/>
    <col min="13566" max="13566" width="17.7109375" style="373" customWidth="1"/>
    <col min="13567" max="13567" width="13.85546875" style="373" customWidth="1"/>
    <col min="13568" max="13568" width="13.140625" style="373" customWidth="1"/>
    <col min="13569" max="13569" width="12.28515625" style="373" customWidth="1"/>
    <col min="13570" max="13570" width="3" style="373" customWidth="1"/>
    <col min="13571" max="13571" width="20.28515625" style="373" customWidth="1"/>
    <col min="13572" max="13572" width="12.5703125" style="373" customWidth="1"/>
    <col min="13573" max="13573" width="11.7109375" style="373" customWidth="1"/>
    <col min="13574" max="13574" width="9.140625" style="373"/>
    <col min="13575" max="13575" width="2.85546875" style="373" customWidth="1"/>
    <col min="13576" max="13576" width="18.5703125" style="373" customWidth="1"/>
    <col min="13577" max="13577" width="14.42578125" style="373" customWidth="1"/>
    <col min="13578" max="13578" width="13.7109375" style="373" customWidth="1"/>
    <col min="13579" max="13579" width="10.140625" style="373" customWidth="1"/>
    <col min="13580" max="13580" width="4.42578125" style="373" customWidth="1"/>
    <col min="13581" max="13581" width="24" style="373" customWidth="1"/>
    <col min="13582" max="13582" width="13.140625" style="373" customWidth="1"/>
    <col min="13583" max="13583" width="13" style="373" customWidth="1"/>
    <col min="13584" max="13584" width="10.42578125" style="373" customWidth="1"/>
    <col min="13585" max="13820" width="9.140625" style="373"/>
    <col min="13821" max="13821" width="5" style="373" customWidth="1"/>
    <col min="13822" max="13822" width="17.7109375" style="373" customWidth="1"/>
    <col min="13823" max="13823" width="13.85546875" style="373" customWidth="1"/>
    <col min="13824" max="13824" width="13.140625" style="373" customWidth="1"/>
    <col min="13825" max="13825" width="12.28515625" style="373" customWidth="1"/>
    <col min="13826" max="13826" width="3" style="373" customWidth="1"/>
    <col min="13827" max="13827" width="20.28515625" style="373" customWidth="1"/>
    <col min="13828" max="13828" width="12.5703125" style="373" customWidth="1"/>
    <col min="13829" max="13829" width="11.7109375" style="373" customWidth="1"/>
    <col min="13830" max="13830" width="9.140625" style="373"/>
    <col min="13831" max="13831" width="2.85546875" style="373" customWidth="1"/>
    <col min="13832" max="13832" width="18.5703125" style="373" customWidth="1"/>
    <col min="13833" max="13833" width="14.42578125" style="373" customWidth="1"/>
    <col min="13834" max="13834" width="13.7109375" style="373" customWidth="1"/>
    <col min="13835" max="13835" width="10.140625" style="373" customWidth="1"/>
    <col min="13836" max="13836" width="4.42578125" style="373" customWidth="1"/>
    <col min="13837" max="13837" width="24" style="373" customWidth="1"/>
    <col min="13838" max="13838" width="13.140625" style="373" customWidth="1"/>
    <col min="13839" max="13839" width="13" style="373" customWidth="1"/>
    <col min="13840" max="13840" width="10.42578125" style="373" customWidth="1"/>
    <col min="13841" max="14076" width="9.140625" style="373"/>
    <col min="14077" max="14077" width="5" style="373" customWidth="1"/>
    <col min="14078" max="14078" width="17.7109375" style="373" customWidth="1"/>
    <col min="14079" max="14079" width="13.85546875" style="373" customWidth="1"/>
    <col min="14080" max="14080" width="13.140625" style="373" customWidth="1"/>
    <col min="14081" max="14081" width="12.28515625" style="373" customWidth="1"/>
    <col min="14082" max="14082" width="3" style="373" customWidth="1"/>
    <col min="14083" max="14083" width="20.28515625" style="373" customWidth="1"/>
    <col min="14084" max="14084" width="12.5703125" style="373" customWidth="1"/>
    <col min="14085" max="14085" width="11.7109375" style="373" customWidth="1"/>
    <col min="14086" max="14086" width="9.140625" style="373"/>
    <col min="14087" max="14087" width="2.85546875" style="373" customWidth="1"/>
    <col min="14088" max="14088" width="18.5703125" style="373" customWidth="1"/>
    <col min="14089" max="14089" width="14.42578125" style="373" customWidth="1"/>
    <col min="14090" max="14090" width="13.7109375" style="373" customWidth="1"/>
    <col min="14091" max="14091" width="10.140625" style="373" customWidth="1"/>
    <col min="14092" max="14092" width="4.42578125" style="373" customWidth="1"/>
    <col min="14093" max="14093" width="24" style="373" customWidth="1"/>
    <col min="14094" max="14094" width="13.140625" style="373" customWidth="1"/>
    <col min="14095" max="14095" width="13" style="373" customWidth="1"/>
    <col min="14096" max="14096" width="10.42578125" style="373" customWidth="1"/>
    <col min="14097" max="14332" width="9.140625" style="373"/>
    <col min="14333" max="14333" width="5" style="373" customWidth="1"/>
    <col min="14334" max="14334" width="17.7109375" style="373" customWidth="1"/>
    <col min="14335" max="14335" width="13.85546875" style="373" customWidth="1"/>
    <col min="14336" max="14336" width="13.140625" style="373" customWidth="1"/>
    <col min="14337" max="14337" width="12.28515625" style="373" customWidth="1"/>
    <col min="14338" max="14338" width="3" style="373" customWidth="1"/>
    <col min="14339" max="14339" width="20.28515625" style="373" customWidth="1"/>
    <col min="14340" max="14340" width="12.5703125" style="373" customWidth="1"/>
    <col min="14341" max="14341" width="11.7109375" style="373" customWidth="1"/>
    <col min="14342" max="14342" width="9.140625" style="373"/>
    <col min="14343" max="14343" width="2.85546875" style="373" customWidth="1"/>
    <col min="14344" max="14344" width="18.5703125" style="373" customWidth="1"/>
    <col min="14345" max="14345" width="14.42578125" style="373" customWidth="1"/>
    <col min="14346" max="14346" width="13.7109375" style="373" customWidth="1"/>
    <col min="14347" max="14347" width="10.140625" style="373" customWidth="1"/>
    <col min="14348" max="14348" width="4.42578125" style="373" customWidth="1"/>
    <col min="14349" max="14349" width="24" style="373" customWidth="1"/>
    <col min="14350" max="14350" width="13.140625" style="373" customWidth="1"/>
    <col min="14351" max="14351" width="13" style="373" customWidth="1"/>
    <col min="14352" max="14352" width="10.42578125" style="373" customWidth="1"/>
    <col min="14353" max="14588" width="9.140625" style="373"/>
    <col min="14589" max="14589" width="5" style="373" customWidth="1"/>
    <col min="14590" max="14590" width="17.7109375" style="373" customWidth="1"/>
    <col min="14591" max="14591" width="13.85546875" style="373" customWidth="1"/>
    <col min="14592" max="14592" width="13.140625" style="373" customWidth="1"/>
    <col min="14593" max="14593" width="12.28515625" style="373" customWidth="1"/>
    <col min="14594" max="14594" width="3" style="373" customWidth="1"/>
    <col min="14595" max="14595" width="20.28515625" style="373" customWidth="1"/>
    <col min="14596" max="14596" width="12.5703125" style="373" customWidth="1"/>
    <col min="14597" max="14597" width="11.7109375" style="373" customWidth="1"/>
    <col min="14598" max="14598" width="9.140625" style="373"/>
    <col min="14599" max="14599" width="2.85546875" style="373" customWidth="1"/>
    <col min="14600" max="14600" width="18.5703125" style="373" customWidth="1"/>
    <col min="14601" max="14601" width="14.42578125" style="373" customWidth="1"/>
    <col min="14602" max="14602" width="13.7109375" style="373" customWidth="1"/>
    <col min="14603" max="14603" width="10.140625" style="373" customWidth="1"/>
    <col min="14604" max="14604" width="4.42578125" style="373" customWidth="1"/>
    <col min="14605" max="14605" width="24" style="373" customWidth="1"/>
    <col min="14606" max="14606" width="13.140625" style="373" customWidth="1"/>
    <col min="14607" max="14607" width="13" style="373" customWidth="1"/>
    <col min="14608" max="14608" width="10.42578125" style="373" customWidth="1"/>
    <col min="14609" max="14844" width="9.140625" style="373"/>
    <col min="14845" max="14845" width="5" style="373" customWidth="1"/>
    <col min="14846" max="14846" width="17.7109375" style="373" customWidth="1"/>
    <col min="14847" max="14847" width="13.85546875" style="373" customWidth="1"/>
    <col min="14848" max="14848" width="13.140625" style="373" customWidth="1"/>
    <col min="14849" max="14849" width="12.28515625" style="373" customWidth="1"/>
    <col min="14850" max="14850" width="3" style="373" customWidth="1"/>
    <col min="14851" max="14851" width="20.28515625" style="373" customWidth="1"/>
    <col min="14852" max="14852" width="12.5703125" style="373" customWidth="1"/>
    <col min="14853" max="14853" width="11.7109375" style="373" customWidth="1"/>
    <col min="14854" max="14854" width="9.140625" style="373"/>
    <col min="14855" max="14855" width="2.85546875" style="373" customWidth="1"/>
    <col min="14856" max="14856" width="18.5703125" style="373" customWidth="1"/>
    <col min="14857" max="14857" width="14.42578125" style="373" customWidth="1"/>
    <col min="14858" max="14858" width="13.7109375" style="373" customWidth="1"/>
    <col min="14859" max="14859" width="10.140625" style="373" customWidth="1"/>
    <col min="14860" max="14860" width="4.42578125" style="373" customWidth="1"/>
    <col min="14861" max="14861" width="24" style="373" customWidth="1"/>
    <col min="14862" max="14862" width="13.140625" style="373" customWidth="1"/>
    <col min="14863" max="14863" width="13" style="373" customWidth="1"/>
    <col min="14864" max="14864" width="10.42578125" style="373" customWidth="1"/>
    <col min="14865" max="15100" width="9.140625" style="373"/>
    <col min="15101" max="15101" width="5" style="373" customWidth="1"/>
    <col min="15102" max="15102" width="17.7109375" style="373" customWidth="1"/>
    <col min="15103" max="15103" width="13.85546875" style="373" customWidth="1"/>
    <col min="15104" max="15104" width="13.140625" style="373" customWidth="1"/>
    <col min="15105" max="15105" width="12.28515625" style="373" customWidth="1"/>
    <col min="15106" max="15106" width="3" style="373" customWidth="1"/>
    <col min="15107" max="15107" width="20.28515625" style="373" customWidth="1"/>
    <col min="15108" max="15108" width="12.5703125" style="373" customWidth="1"/>
    <col min="15109" max="15109" width="11.7109375" style="373" customWidth="1"/>
    <col min="15110" max="15110" width="9.140625" style="373"/>
    <col min="15111" max="15111" width="2.85546875" style="373" customWidth="1"/>
    <col min="15112" max="15112" width="18.5703125" style="373" customWidth="1"/>
    <col min="15113" max="15113" width="14.42578125" style="373" customWidth="1"/>
    <col min="15114" max="15114" width="13.7109375" style="373" customWidth="1"/>
    <col min="15115" max="15115" width="10.140625" style="373" customWidth="1"/>
    <col min="15116" max="15116" width="4.42578125" style="373" customWidth="1"/>
    <col min="15117" max="15117" width="24" style="373" customWidth="1"/>
    <col min="15118" max="15118" width="13.140625" style="373" customWidth="1"/>
    <col min="15119" max="15119" width="13" style="373" customWidth="1"/>
    <col min="15120" max="15120" width="10.42578125" style="373" customWidth="1"/>
    <col min="15121" max="15356" width="9.140625" style="373"/>
    <col min="15357" max="15357" width="5" style="373" customWidth="1"/>
    <col min="15358" max="15358" width="17.7109375" style="373" customWidth="1"/>
    <col min="15359" max="15359" width="13.85546875" style="373" customWidth="1"/>
    <col min="15360" max="15360" width="13.140625" style="373" customWidth="1"/>
    <col min="15361" max="15361" width="12.28515625" style="373" customWidth="1"/>
    <col min="15362" max="15362" width="3" style="373" customWidth="1"/>
    <col min="15363" max="15363" width="20.28515625" style="373" customWidth="1"/>
    <col min="15364" max="15364" width="12.5703125" style="373" customWidth="1"/>
    <col min="15365" max="15365" width="11.7109375" style="373" customWidth="1"/>
    <col min="15366" max="15366" width="9.140625" style="373"/>
    <col min="15367" max="15367" width="2.85546875" style="373" customWidth="1"/>
    <col min="15368" max="15368" width="18.5703125" style="373" customWidth="1"/>
    <col min="15369" max="15369" width="14.42578125" style="373" customWidth="1"/>
    <col min="15370" max="15370" width="13.7109375" style="373" customWidth="1"/>
    <col min="15371" max="15371" width="10.140625" style="373" customWidth="1"/>
    <col min="15372" max="15372" width="4.42578125" style="373" customWidth="1"/>
    <col min="15373" max="15373" width="24" style="373" customWidth="1"/>
    <col min="15374" max="15374" width="13.140625" style="373" customWidth="1"/>
    <col min="15375" max="15375" width="13" style="373" customWidth="1"/>
    <col min="15376" max="15376" width="10.42578125" style="373" customWidth="1"/>
    <col min="15377" max="15612" width="9.140625" style="373"/>
    <col min="15613" max="15613" width="5" style="373" customWidth="1"/>
    <col min="15614" max="15614" width="17.7109375" style="373" customWidth="1"/>
    <col min="15615" max="15615" width="13.85546875" style="373" customWidth="1"/>
    <col min="15616" max="15616" width="13.140625" style="373" customWidth="1"/>
    <col min="15617" max="15617" width="12.28515625" style="373" customWidth="1"/>
    <col min="15618" max="15618" width="3" style="373" customWidth="1"/>
    <col min="15619" max="15619" width="20.28515625" style="373" customWidth="1"/>
    <col min="15620" max="15620" width="12.5703125" style="373" customWidth="1"/>
    <col min="15621" max="15621" width="11.7109375" style="373" customWidth="1"/>
    <col min="15622" max="15622" width="9.140625" style="373"/>
    <col min="15623" max="15623" width="2.85546875" style="373" customWidth="1"/>
    <col min="15624" max="15624" width="18.5703125" style="373" customWidth="1"/>
    <col min="15625" max="15625" width="14.42578125" style="373" customWidth="1"/>
    <col min="15626" max="15626" width="13.7109375" style="373" customWidth="1"/>
    <col min="15627" max="15627" width="10.140625" style="373" customWidth="1"/>
    <col min="15628" max="15628" width="4.42578125" style="373" customWidth="1"/>
    <col min="15629" max="15629" width="24" style="373" customWidth="1"/>
    <col min="15630" max="15630" width="13.140625" style="373" customWidth="1"/>
    <col min="15631" max="15631" width="13" style="373" customWidth="1"/>
    <col min="15632" max="15632" width="10.42578125" style="373" customWidth="1"/>
    <col min="15633" max="15868" width="9.140625" style="373"/>
    <col min="15869" max="15869" width="5" style="373" customWidth="1"/>
    <col min="15870" max="15870" width="17.7109375" style="373" customWidth="1"/>
    <col min="15871" max="15871" width="13.85546875" style="373" customWidth="1"/>
    <col min="15872" max="15872" width="13.140625" style="373" customWidth="1"/>
    <col min="15873" max="15873" width="12.28515625" style="373" customWidth="1"/>
    <col min="15874" max="15874" width="3" style="373" customWidth="1"/>
    <col min="15875" max="15875" width="20.28515625" style="373" customWidth="1"/>
    <col min="15876" max="15876" width="12.5703125" style="373" customWidth="1"/>
    <col min="15877" max="15877" width="11.7109375" style="373" customWidth="1"/>
    <col min="15878" max="15878" width="9.140625" style="373"/>
    <col min="15879" max="15879" width="2.85546875" style="373" customWidth="1"/>
    <col min="15880" max="15880" width="18.5703125" style="373" customWidth="1"/>
    <col min="15881" max="15881" width="14.42578125" style="373" customWidth="1"/>
    <col min="15882" max="15882" width="13.7109375" style="373" customWidth="1"/>
    <col min="15883" max="15883" width="10.140625" style="373" customWidth="1"/>
    <col min="15884" max="15884" width="4.42578125" style="373" customWidth="1"/>
    <col min="15885" max="15885" width="24" style="373" customWidth="1"/>
    <col min="15886" max="15886" width="13.140625" style="373" customWidth="1"/>
    <col min="15887" max="15887" width="13" style="373" customWidth="1"/>
    <col min="15888" max="15888" width="10.42578125" style="373" customWidth="1"/>
    <col min="15889" max="16124" width="9.140625" style="373"/>
    <col min="16125" max="16125" width="5" style="373" customWidth="1"/>
    <col min="16126" max="16126" width="17.7109375" style="373" customWidth="1"/>
    <col min="16127" max="16127" width="13.85546875" style="373" customWidth="1"/>
    <col min="16128" max="16128" width="13.140625" style="373" customWidth="1"/>
    <col min="16129" max="16129" width="12.28515625" style="373" customWidth="1"/>
    <col min="16130" max="16130" width="3" style="373" customWidth="1"/>
    <col min="16131" max="16131" width="20.28515625" style="373" customWidth="1"/>
    <col min="16132" max="16132" width="12.5703125" style="373" customWidth="1"/>
    <col min="16133" max="16133" width="11.7109375" style="373" customWidth="1"/>
    <col min="16134" max="16134" width="9.140625" style="373"/>
    <col min="16135" max="16135" width="2.85546875" style="373" customWidth="1"/>
    <col min="16136" max="16136" width="18.5703125" style="373" customWidth="1"/>
    <col min="16137" max="16137" width="14.42578125" style="373" customWidth="1"/>
    <col min="16138" max="16138" width="13.7109375" style="373" customWidth="1"/>
    <col min="16139" max="16139" width="10.140625" style="373" customWidth="1"/>
    <col min="16140" max="16140" width="4.42578125" style="373" customWidth="1"/>
    <col min="16141" max="16141" width="24" style="373" customWidth="1"/>
    <col min="16142" max="16142" width="13.140625" style="373" customWidth="1"/>
    <col min="16143" max="16143" width="13" style="373" customWidth="1"/>
    <col min="16144" max="16144" width="10.42578125" style="373" customWidth="1"/>
    <col min="16145" max="16384" width="9.140625" style="373"/>
  </cols>
  <sheetData>
    <row r="1" spans="1:24" ht="18.75">
      <c r="A1" s="414"/>
    </row>
    <row r="2" spans="1:24" ht="28.5" customHeight="1">
      <c r="A2" s="1150" t="s">
        <v>467</v>
      </c>
      <c r="B2" s="1150"/>
      <c r="C2" s="1150"/>
      <c r="D2" s="1150"/>
      <c r="E2" s="1150"/>
      <c r="F2" s="1150"/>
      <c r="G2" s="1150"/>
      <c r="H2" s="1150"/>
      <c r="I2" s="1150"/>
      <c r="J2" s="1150"/>
      <c r="K2" s="1150"/>
      <c r="L2" s="1150"/>
      <c r="M2" s="1150"/>
      <c r="N2" s="1150"/>
      <c r="O2" s="1150"/>
      <c r="P2" s="1150"/>
      <c r="Q2" s="1150"/>
      <c r="R2" s="1150"/>
      <c r="S2" s="1150"/>
      <c r="T2" s="1150"/>
      <c r="U2" s="1150"/>
      <c r="V2" s="1150"/>
      <c r="W2" s="1150"/>
      <c r="X2" s="1150"/>
    </row>
    <row r="3" spans="1:24" ht="15.75" customHeight="1">
      <c r="A3" s="1153" t="s">
        <v>466</v>
      </c>
      <c r="B3" s="1153"/>
      <c r="C3" s="1153"/>
      <c r="D3" s="1153"/>
      <c r="E3" s="1153"/>
      <c r="F3" s="1153"/>
      <c r="P3" s="405"/>
    </row>
    <row r="4" spans="1:24" ht="4.5" customHeight="1">
      <c r="A4" s="415"/>
      <c r="B4" s="415"/>
      <c r="C4" s="416"/>
      <c r="D4" s="416"/>
    </row>
    <row r="5" spans="1:24" ht="15.75" thickBot="1">
      <c r="A5" s="417" t="s">
        <v>124</v>
      </c>
      <c r="B5" s="1154" t="s">
        <v>125</v>
      </c>
      <c r="C5" s="1154"/>
      <c r="D5" s="418"/>
      <c r="E5" s="418"/>
      <c r="F5" s="417" t="s">
        <v>126</v>
      </c>
      <c r="G5" s="419" t="s">
        <v>127</v>
      </c>
      <c r="H5" s="420"/>
      <c r="I5" s="418"/>
      <c r="J5" s="418"/>
      <c r="K5" s="417" t="s">
        <v>128</v>
      </c>
      <c r="L5" s="421" t="s">
        <v>129</v>
      </c>
      <c r="M5" s="418"/>
      <c r="N5" s="422"/>
      <c r="O5" s="357"/>
      <c r="P5" s="417" t="s">
        <v>130</v>
      </c>
      <c r="Q5" s="421" t="s">
        <v>131</v>
      </c>
      <c r="R5" s="418"/>
    </row>
    <row r="6" spans="1:24" ht="30.75" thickBot="1">
      <c r="A6" s="423" t="s">
        <v>132</v>
      </c>
      <c r="B6" s="424" t="s">
        <v>133</v>
      </c>
      <c r="C6" s="425" t="s">
        <v>134</v>
      </c>
      <c r="D6" s="426" t="s">
        <v>135</v>
      </c>
      <c r="F6" s="423" t="s">
        <v>132</v>
      </c>
      <c r="G6" s="424" t="s">
        <v>133</v>
      </c>
      <c r="H6" s="427" t="s">
        <v>134</v>
      </c>
      <c r="I6" s="426" t="s">
        <v>135</v>
      </c>
      <c r="K6" s="428" t="s">
        <v>132</v>
      </c>
      <c r="L6" s="429" t="s">
        <v>133</v>
      </c>
      <c r="M6" s="430" t="s">
        <v>136</v>
      </c>
      <c r="N6" s="431" t="s">
        <v>135</v>
      </c>
      <c r="O6" s="357"/>
      <c r="P6" s="428" t="s">
        <v>132</v>
      </c>
      <c r="Q6" s="429" t="s">
        <v>133</v>
      </c>
      <c r="R6" s="430" t="s">
        <v>136</v>
      </c>
      <c r="S6" s="431" t="s">
        <v>135</v>
      </c>
    </row>
    <row r="7" spans="1:24" ht="15.75">
      <c r="A7" s="435" t="s">
        <v>329</v>
      </c>
      <c r="B7" s="436">
        <v>24053.898000000001</v>
      </c>
      <c r="C7" s="436">
        <v>10880</v>
      </c>
      <c r="D7" s="437">
        <v>4.2843022599282632</v>
      </c>
      <c r="F7" s="435" t="s">
        <v>137</v>
      </c>
      <c r="G7" s="436">
        <v>1644.181</v>
      </c>
      <c r="H7" s="436">
        <v>7614</v>
      </c>
      <c r="I7" s="731">
        <v>3.2995607090465038</v>
      </c>
      <c r="K7" s="432" t="s">
        <v>137</v>
      </c>
      <c r="L7" s="433">
        <v>370227.61599999998</v>
      </c>
      <c r="M7" s="433">
        <v>63577.828999999998</v>
      </c>
      <c r="N7" s="434">
        <v>5.8232189085915467</v>
      </c>
      <c r="O7" s="357"/>
      <c r="P7" s="432" t="s">
        <v>138</v>
      </c>
      <c r="Q7" s="433">
        <v>124196.47</v>
      </c>
      <c r="R7" s="433">
        <v>21363.884999999998</v>
      </c>
      <c r="S7" s="434">
        <v>5.8133841293378996</v>
      </c>
    </row>
    <row r="8" spans="1:24" ht="15.75">
      <c r="A8" s="432" t="s">
        <v>137</v>
      </c>
      <c r="B8" s="433">
        <v>6357.5519999999997</v>
      </c>
      <c r="C8" s="433">
        <v>13998</v>
      </c>
      <c r="D8" s="434">
        <v>3.5191772139636708</v>
      </c>
      <c r="F8" s="432" t="s">
        <v>139</v>
      </c>
      <c r="G8" s="433">
        <v>636.04200000000003</v>
      </c>
      <c r="H8" s="433">
        <v>3153</v>
      </c>
      <c r="I8" s="468">
        <v>2.863390192185622</v>
      </c>
      <c r="K8" s="432" t="s">
        <v>140</v>
      </c>
      <c r="L8" s="433">
        <v>319669.734</v>
      </c>
      <c r="M8" s="433">
        <v>57459.909</v>
      </c>
      <c r="N8" s="434">
        <v>5.5633525977216562</v>
      </c>
      <c r="O8" s="357"/>
      <c r="P8" s="432" t="s">
        <v>140</v>
      </c>
      <c r="Q8" s="433">
        <v>66930.823000000004</v>
      </c>
      <c r="R8" s="433">
        <v>12916.82</v>
      </c>
      <c r="S8" s="434">
        <v>5.1816796239322063</v>
      </c>
    </row>
    <row r="9" spans="1:24" ht="15.75">
      <c r="A9" s="432" t="s">
        <v>361</v>
      </c>
      <c r="B9" s="433">
        <v>4886.4480000000003</v>
      </c>
      <c r="C9" s="433">
        <v>2131</v>
      </c>
      <c r="D9" s="434">
        <v>4.7065994228539072</v>
      </c>
      <c r="F9" s="432" t="s">
        <v>158</v>
      </c>
      <c r="G9" s="433">
        <v>422.66899999999998</v>
      </c>
      <c r="H9" s="433">
        <v>2563</v>
      </c>
      <c r="I9" s="434">
        <v>2.4578065941734022</v>
      </c>
      <c r="K9" s="432" t="s">
        <v>330</v>
      </c>
      <c r="L9" s="433">
        <v>134727.45699999999</v>
      </c>
      <c r="M9" s="433">
        <v>27056.868999999999</v>
      </c>
      <c r="N9" s="434">
        <v>4.979417869820784</v>
      </c>
      <c r="O9" s="357"/>
      <c r="P9" s="432" t="s">
        <v>139</v>
      </c>
      <c r="Q9" s="433">
        <v>54289.232000000004</v>
      </c>
      <c r="R9" s="433">
        <v>10273.647000000001</v>
      </c>
      <c r="S9" s="434">
        <v>5.2843193853166257</v>
      </c>
    </row>
    <row r="10" spans="1:24" ht="16.5" thickBot="1">
      <c r="A10" s="432" t="s">
        <v>147</v>
      </c>
      <c r="B10" s="433">
        <v>4716.08</v>
      </c>
      <c r="C10" s="433">
        <v>2755</v>
      </c>
      <c r="D10" s="434">
        <v>3.1727839495915346</v>
      </c>
      <c r="F10" s="432" t="s">
        <v>330</v>
      </c>
      <c r="G10" s="433">
        <v>112.994</v>
      </c>
      <c r="H10" s="433">
        <v>688</v>
      </c>
      <c r="I10" s="434">
        <v>2.9089177221707341</v>
      </c>
      <c r="K10" s="432" t="s">
        <v>139</v>
      </c>
      <c r="L10" s="433">
        <v>105220.253</v>
      </c>
      <c r="M10" s="433">
        <v>15809.342000000001</v>
      </c>
      <c r="N10" s="434">
        <v>6.6555744698292942</v>
      </c>
      <c r="O10" s="357"/>
      <c r="P10" s="432" t="s">
        <v>144</v>
      </c>
      <c r="Q10" s="433">
        <v>48597.341</v>
      </c>
      <c r="R10" s="433">
        <v>6233.8789999999999</v>
      </c>
      <c r="S10" s="434">
        <v>7.79568243143635</v>
      </c>
    </row>
    <row r="11" spans="1:24" ht="16.5" thickBot="1">
      <c r="A11" s="432" t="s">
        <v>268</v>
      </c>
      <c r="B11" s="433">
        <v>2332.02</v>
      </c>
      <c r="C11" s="433">
        <v>1087</v>
      </c>
      <c r="D11" s="434">
        <v>4.1418518821109762</v>
      </c>
      <c r="F11" s="438" t="s">
        <v>222</v>
      </c>
      <c r="G11" s="439">
        <v>2904.607</v>
      </c>
      <c r="H11" s="439">
        <v>14465</v>
      </c>
      <c r="I11" s="440">
        <v>3.0182783821501569</v>
      </c>
      <c r="K11" s="432" t="s">
        <v>146</v>
      </c>
      <c r="L11" s="433">
        <v>78183.933999999994</v>
      </c>
      <c r="M11" s="433">
        <v>10956.008</v>
      </c>
      <c r="N11" s="434">
        <v>7.1361698531070799</v>
      </c>
      <c r="O11" s="357"/>
      <c r="P11" s="432" t="s">
        <v>141</v>
      </c>
      <c r="Q11" s="433">
        <v>44754.864999999998</v>
      </c>
      <c r="R11" s="433">
        <v>7123.335</v>
      </c>
      <c r="S11" s="434">
        <v>6.2828527648917252</v>
      </c>
    </row>
    <row r="12" spans="1:24" ht="15.75">
      <c r="A12" s="432" t="s">
        <v>145</v>
      </c>
      <c r="B12" s="433">
        <v>1917.316</v>
      </c>
      <c r="C12" s="433">
        <v>2275</v>
      </c>
      <c r="D12" s="434">
        <v>3.2534489019510691</v>
      </c>
      <c r="F12"/>
      <c r="G12"/>
      <c r="H12"/>
      <c r="I12"/>
      <c r="K12" s="432" t="s">
        <v>144</v>
      </c>
      <c r="L12" s="433">
        <v>62732.385000000002</v>
      </c>
      <c r="M12" s="433">
        <v>7370.3760000000002</v>
      </c>
      <c r="N12" s="434">
        <v>8.5114226194158888</v>
      </c>
      <c r="O12" s="357"/>
      <c r="P12" s="432" t="s">
        <v>237</v>
      </c>
      <c r="Q12" s="433">
        <v>39182.400000000001</v>
      </c>
      <c r="R12" s="433">
        <v>7205.17</v>
      </c>
      <c r="S12" s="434">
        <v>5.4380951455690845</v>
      </c>
    </row>
    <row r="13" spans="1:24" ht="15.75">
      <c r="A13" s="432" t="s">
        <v>150</v>
      </c>
      <c r="B13" s="433">
        <v>1064.06</v>
      </c>
      <c r="C13" s="433">
        <v>633</v>
      </c>
      <c r="D13" s="434">
        <v>2.9913357360126391</v>
      </c>
      <c r="F13"/>
      <c r="G13"/>
      <c r="H13"/>
      <c r="I13"/>
      <c r="K13" s="432" t="s">
        <v>138</v>
      </c>
      <c r="L13" s="433">
        <v>57452.887999999999</v>
      </c>
      <c r="M13" s="433">
        <v>8523.3209999999999</v>
      </c>
      <c r="N13" s="434">
        <v>6.7406692766821754</v>
      </c>
      <c r="O13" s="357"/>
      <c r="P13" s="432" t="s">
        <v>137</v>
      </c>
      <c r="Q13" s="433">
        <v>34347.535000000003</v>
      </c>
      <c r="R13" s="433">
        <v>6396.357</v>
      </c>
      <c r="S13" s="434">
        <v>5.3698589681595328</v>
      </c>
    </row>
    <row r="14" spans="1:24" ht="15.75">
      <c r="A14" s="432" t="s">
        <v>334</v>
      </c>
      <c r="B14" s="433">
        <v>912.45500000000004</v>
      </c>
      <c r="C14" s="433">
        <v>419</v>
      </c>
      <c r="D14" s="434">
        <v>4.3149220911261912</v>
      </c>
      <c r="K14" s="432" t="s">
        <v>142</v>
      </c>
      <c r="L14" s="433">
        <v>56349.718000000001</v>
      </c>
      <c r="M14" s="433">
        <v>9916.7919999999995</v>
      </c>
      <c r="N14" s="434">
        <v>5.682252688167706</v>
      </c>
      <c r="O14" s="357"/>
      <c r="P14" s="432" t="s">
        <v>330</v>
      </c>
      <c r="Q14" s="433">
        <v>32754.63</v>
      </c>
      <c r="R14" s="433">
        <v>6315.3429999999998</v>
      </c>
      <c r="S14" s="434">
        <v>5.1865163934880503</v>
      </c>
    </row>
    <row r="15" spans="1:24" ht="15.75">
      <c r="A15" s="432" t="s">
        <v>447</v>
      </c>
      <c r="B15" s="433">
        <v>874.6</v>
      </c>
      <c r="C15" s="433">
        <v>412</v>
      </c>
      <c r="D15" s="434">
        <v>4.1747016706443913</v>
      </c>
      <c r="E15" s="441"/>
      <c r="F15" s="357"/>
      <c r="K15" s="432" t="s">
        <v>147</v>
      </c>
      <c r="L15" s="433">
        <v>48360.302000000003</v>
      </c>
      <c r="M15" s="433">
        <v>8107.6819999999998</v>
      </c>
      <c r="N15" s="434">
        <v>5.9647507141992007</v>
      </c>
      <c r="O15" s="357"/>
      <c r="P15" s="432" t="s">
        <v>146</v>
      </c>
      <c r="Q15" s="433">
        <v>23512.32</v>
      </c>
      <c r="R15" s="433">
        <v>4556.0320000000002</v>
      </c>
      <c r="S15" s="434">
        <v>5.1607012417823226</v>
      </c>
    </row>
    <row r="16" spans="1:24" ht="15.75">
      <c r="A16" s="432" t="s">
        <v>139</v>
      </c>
      <c r="B16" s="433">
        <v>762.99699999999996</v>
      </c>
      <c r="C16" s="433">
        <v>3220</v>
      </c>
      <c r="D16" s="434">
        <v>2.9275214960729614</v>
      </c>
      <c r="F16" s="357"/>
      <c r="K16" s="432" t="s">
        <v>154</v>
      </c>
      <c r="L16" s="433">
        <v>45476.239000000001</v>
      </c>
      <c r="M16" s="433">
        <v>8755.0949999999993</v>
      </c>
      <c r="N16" s="434">
        <v>5.1942599137987653</v>
      </c>
      <c r="O16" s="357"/>
      <c r="P16" s="432" t="s">
        <v>147</v>
      </c>
      <c r="Q16" s="433">
        <v>13921.575999999999</v>
      </c>
      <c r="R16" s="433">
        <v>2390.3090000000002</v>
      </c>
      <c r="S16" s="434">
        <v>5.8241741967251928</v>
      </c>
    </row>
    <row r="17" spans="1:19" ht="15.75">
      <c r="A17" s="432" t="s">
        <v>149</v>
      </c>
      <c r="B17" s="433">
        <v>534.08600000000001</v>
      </c>
      <c r="C17" s="433">
        <v>247</v>
      </c>
      <c r="D17" s="434">
        <v>3.3501188661610937</v>
      </c>
      <c r="K17" s="432" t="s">
        <v>248</v>
      </c>
      <c r="L17" s="433">
        <v>38574.637000000002</v>
      </c>
      <c r="M17" s="433">
        <v>4629.491</v>
      </c>
      <c r="N17" s="434">
        <v>8.3323710965201148</v>
      </c>
      <c r="O17" s="357"/>
      <c r="P17" s="432" t="s">
        <v>153</v>
      </c>
      <c r="Q17" s="433">
        <v>11438.147999999999</v>
      </c>
      <c r="R17" s="433">
        <v>2386.5230000000001</v>
      </c>
      <c r="S17" s="434">
        <v>4.7928086173902358</v>
      </c>
    </row>
    <row r="18" spans="1:19" ht="15.75">
      <c r="A18" s="432" t="s">
        <v>140</v>
      </c>
      <c r="B18" s="433">
        <v>523.952</v>
      </c>
      <c r="C18" s="433">
        <v>361</v>
      </c>
      <c r="D18" s="434">
        <v>4.4591280074212136</v>
      </c>
      <c r="K18" s="432" t="s">
        <v>151</v>
      </c>
      <c r="L18" s="433">
        <v>31834.467000000001</v>
      </c>
      <c r="M18" s="433">
        <v>5088.1719999999996</v>
      </c>
      <c r="N18" s="434">
        <v>6.2565626712304541</v>
      </c>
      <c r="O18" s="357"/>
      <c r="P18" s="432" t="s">
        <v>151</v>
      </c>
      <c r="Q18" s="433">
        <v>8593.6910000000007</v>
      </c>
      <c r="R18" s="433">
        <v>1899.57</v>
      </c>
      <c r="S18" s="434">
        <v>4.5240191201166589</v>
      </c>
    </row>
    <row r="19" spans="1:19" ht="15.75">
      <c r="A19" s="432" t="s">
        <v>143</v>
      </c>
      <c r="B19" s="433">
        <v>510.858</v>
      </c>
      <c r="C19" s="433">
        <v>1066</v>
      </c>
      <c r="D19" s="434">
        <v>2.9447829420275653</v>
      </c>
      <c r="K19" s="432" t="s">
        <v>145</v>
      </c>
      <c r="L19" s="433">
        <v>22901.766</v>
      </c>
      <c r="M19" s="433">
        <v>4858.3779999999997</v>
      </c>
      <c r="N19" s="434">
        <v>4.7138707609823696</v>
      </c>
      <c r="O19" s="357"/>
      <c r="P19" s="432" t="s">
        <v>155</v>
      </c>
      <c r="Q19" s="433">
        <v>8357.8080000000009</v>
      </c>
      <c r="R19" s="433">
        <v>1734.34</v>
      </c>
      <c r="S19" s="434">
        <v>4.8190135728865169</v>
      </c>
    </row>
    <row r="20" spans="1:19" ht="15.75">
      <c r="A20" s="432" t="s">
        <v>155</v>
      </c>
      <c r="B20" s="433">
        <v>499.04300000000001</v>
      </c>
      <c r="C20" s="433">
        <v>558</v>
      </c>
      <c r="D20" s="434">
        <v>2.5982350184828449</v>
      </c>
      <c r="K20" s="432" t="s">
        <v>152</v>
      </c>
      <c r="L20" s="433">
        <v>20548.574000000001</v>
      </c>
      <c r="M20" s="433">
        <v>3741.3009999999999</v>
      </c>
      <c r="N20" s="434">
        <v>5.4923605451686459</v>
      </c>
      <c r="O20" s="357"/>
      <c r="P20" s="432" t="s">
        <v>248</v>
      </c>
      <c r="Q20" s="433">
        <v>7971.1859999999997</v>
      </c>
      <c r="R20" s="433">
        <v>1288.4780000000001</v>
      </c>
      <c r="S20" s="434">
        <v>6.1865130797731895</v>
      </c>
    </row>
    <row r="21" spans="1:19" ht="15.75">
      <c r="A21" s="432" t="s">
        <v>158</v>
      </c>
      <c r="B21" s="433">
        <v>422.66899999999998</v>
      </c>
      <c r="C21" s="433">
        <v>2563</v>
      </c>
      <c r="D21" s="434">
        <v>2.4578065941734022</v>
      </c>
      <c r="K21" s="432" t="s">
        <v>155</v>
      </c>
      <c r="L21" s="433">
        <v>20503.981</v>
      </c>
      <c r="M21" s="433">
        <v>5088.26</v>
      </c>
      <c r="N21" s="434">
        <v>4.0296645611662925</v>
      </c>
      <c r="O21" s="357"/>
      <c r="P21" s="432" t="s">
        <v>156</v>
      </c>
      <c r="Q21" s="433">
        <v>7568.4750000000004</v>
      </c>
      <c r="R21" s="433">
        <v>1405.7449999999999</v>
      </c>
      <c r="S21" s="434">
        <v>5.3839601065627134</v>
      </c>
    </row>
    <row r="22" spans="1:19" ht="15.75">
      <c r="A22" s="432" t="s">
        <v>249</v>
      </c>
      <c r="B22" s="433">
        <v>382.28399999999999</v>
      </c>
      <c r="C22" s="433">
        <v>397</v>
      </c>
      <c r="D22" s="434">
        <v>3.4139205915447679</v>
      </c>
      <c r="H22" s="373"/>
      <c r="K22" s="432" t="s">
        <v>247</v>
      </c>
      <c r="L22" s="433">
        <v>17472.686000000002</v>
      </c>
      <c r="M22" s="433">
        <v>2908.5639999999999</v>
      </c>
      <c r="N22" s="434">
        <v>6.0073238890394034</v>
      </c>
      <c r="O22" s="357"/>
      <c r="P22" s="432" t="s">
        <v>154</v>
      </c>
      <c r="Q22" s="433">
        <v>7380.558</v>
      </c>
      <c r="R22" s="433">
        <v>1514.96</v>
      </c>
      <c r="S22" s="434">
        <v>4.8717840735068911</v>
      </c>
    </row>
    <row r="23" spans="1:19" ht="15.75">
      <c r="A23" s="432" t="s">
        <v>152</v>
      </c>
      <c r="B23" s="433">
        <v>304.25700000000001</v>
      </c>
      <c r="C23" s="433">
        <v>254</v>
      </c>
      <c r="D23" s="434">
        <v>3.4788131717356507</v>
      </c>
      <c r="H23" s="373"/>
      <c r="K23" s="432" t="s">
        <v>141</v>
      </c>
      <c r="L23" s="433">
        <v>15077.405000000001</v>
      </c>
      <c r="M23" s="433">
        <v>2226.4969999999998</v>
      </c>
      <c r="N23" s="434">
        <v>6.7718056660305415</v>
      </c>
      <c r="O23" s="357"/>
      <c r="P23" s="432" t="s">
        <v>247</v>
      </c>
      <c r="Q23" s="433">
        <v>6542.0020000000004</v>
      </c>
      <c r="R23" s="433">
        <v>1174.711</v>
      </c>
      <c r="S23" s="434">
        <v>5.5690310212469285</v>
      </c>
    </row>
    <row r="24" spans="1:19" ht="15.75">
      <c r="A24" s="432" t="s">
        <v>409</v>
      </c>
      <c r="B24" s="433">
        <v>210.7</v>
      </c>
      <c r="C24" s="433">
        <v>50</v>
      </c>
      <c r="D24" s="434">
        <v>13.593548387096773</v>
      </c>
      <c r="H24" s="373"/>
      <c r="K24" s="432" t="s">
        <v>249</v>
      </c>
      <c r="L24" s="433">
        <v>14586.757</v>
      </c>
      <c r="M24" s="433">
        <v>2794.3679999999999</v>
      </c>
      <c r="N24" s="434">
        <v>5.2200558408913933</v>
      </c>
      <c r="O24" s="357"/>
      <c r="P24" s="432" t="s">
        <v>371</v>
      </c>
      <c r="Q24" s="433">
        <v>5097.95</v>
      </c>
      <c r="R24" s="433">
        <v>942.62300000000005</v>
      </c>
      <c r="S24" s="434">
        <v>5.4082597178299272</v>
      </c>
    </row>
    <row r="25" spans="1:19" ht="15.75">
      <c r="A25" s="432" t="s">
        <v>454</v>
      </c>
      <c r="B25" s="433">
        <v>167.43</v>
      </c>
      <c r="C25" s="433">
        <v>64</v>
      </c>
      <c r="D25" s="434">
        <v>4.8001720183486238</v>
      </c>
      <c r="H25" s="373"/>
      <c r="K25" s="432" t="s">
        <v>150</v>
      </c>
      <c r="L25" s="433">
        <v>10157.24</v>
      </c>
      <c r="M25" s="433">
        <v>1874.9010000000001</v>
      </c>
      <c r="N25" s="434">
        <v>5.4174807096481361</v>
      </c>
      <c r="O25" s="357"/>
      <c r="P25" s="432" t="s">
        <v>142</v>
      </c>
      <c r="Q25" s="433">
        <v>5019.3429999999998</v>
      </c>
      <c r="R25" s="433">
        <v>1222.4939999999999</v>
      </c>
      <c r="S25" s="434">
        <v>4.1058221962643584</v>
      </c>
    </row>
    <row r="26" spans="1:19" ht="15.75">
      <c r="A26" s="432" t="s">
        <v>247</v>
      </c>
      <c r="B26" s="433">
        <v>166.417</v>
      </c>
      <c r="C26" s="433">
        <v>117</v>
      </c>
      <c r="D26" s="434">
        <v>3.0493266147503433</v>
      </c>
      <c r="H26" s="373"/>
      <c r="K26" s="432" t="s">
        <v>143</v>
      </c>
      <c r="L26" s="433">
        <v>8685.9140000000007</v>
      </c>
      <c r="M26" s="433">
        <v>2250.7820000000002</v>
      </c>
      <c r="N26" s="434">
        <v>3.8590649827482184</v>
      </c>
      <c r="O26" s="357"/>
      <c r="P26" s="432" t="s">
        <v>157</v>
      </c>
      <c r="Q26" s="433">
        <v>4871.0940000000001</v>
      </c>
      <c r="R26" s="433">
        <v>1494.1959999999999</v>
      </c>
      <c r="S26" s="434">
        <v>3.2600100656138822</v>
      </c>
    </row>
    <row r="27" spans="1:19" ht="15.75">
      <c r="A27" s="432" t="s">
        <v>455</v>
      </c>
      <c r="B27" s="433">
        <v>149.80000000000001</v>
      </c>
      <c r="C27" s="433">
        <v>68</v>
      </c>
      <c r="D27" s="434">
        <v>4.4058823529411768</v>
      </c>
      <c r="H27" s="373"/>
      <c r="K27" s="432" t="s">
        <v>158</v>
      </c>
      <c r="L27" s="433">
        <v>3834.4850000000001</v>
      </c>
      <c r="M27" s="433">
        <v>879.09400000000005</v>
      </c>
      <c r="N27" s="434">
        <v>4.3618600513710701</v>
      </c>
      <c r="O27" s="357"/>
      <c r="P27" s="432" t="s">
        <v>150</v>
      </c>
      <c r="Q27" s="433">
        <v>4273.4859999999999</v>
      </c>
      <c r="R27" s="433">
        <v>843.27</v>
      </c>
      <c r="S27" s="434">
        <v>5.0677552859700929</v>
      </c>
    </row>
    <row r="28" spans="1:19" ht="15.75">
      <c r="A28" s="432" t="s">
        <v>153</v>
      </c>
      <c r="B28" s="433">
        <v>140.54599999999999</v>
      </c>
      <c r="C28" s="433">
        <v>120</v>
      </c>
      <c r="D28" s="434">
        <v>3.84215418261345</v>
      </c>
      <c r="H28" s="373"/>
      <c r="K28" s="432" t="s">
        <v>370</v>
      </c>
      <c r="L28" s="433">
        <v>3725.44</v>
      </c>
      <c r="M28" s="433">
        <v>439.50799999999998</v>
      </c>
      <c r="N28" s="434">
        <v>8.4763872329968972</v>
      </c>
      <c r="O28" s="357"/>
      <c r="P28" s="432" t="s">
        <v>158</v>
      </c>
      <c r="Q28" s="433">
        <v>3874.0650000000001</v>
      </c>
      <c r="R28" s="433">
        <v>1048.374</v>
      </c>
      <c r="S28" s="434">
        <v>3.6953081629265889</v>
      </c>
    </row>
    <row r="29" spans="1:19" ht="16.5" thickBot="1">
      <c r="A29" s="449" t="s">
        <v>330</v>
      </c>
      <c r="B29" s="450">
        <v>112.994</v>
      </c>
      <c r="C29" s="450">
        <v>688</v>
      </c>
      <c r="D29" s="451">
        <v>2.9089177221707341</v>
      </c>
      <c r="H29" s="373"/>
      <c r="K29" s="432" t="s">
        <v>159</v>
      </c>
      <c r="L29" s="433">
        <v>3463.8389999999999</v>
      </c>
      <c r="M29" s="433">
        <v>472.24700000000001</v>
      </c>
      <c r="N29" s="434">
        <v>7.334803609128274</v>
      </c>
      <c r="O29" s="357"/>
      <c r="P29" s="432" t="s">
        <v>152</v>
      </c>
      <c r="Q29" s="433">
        <v>3454.0320000000002</v>
      </c>
      <c r="R29" s="433">
        <v>694.11300000000006</v>
      </c>
      <c r="S29" s="434">
        <v>4.9761811117210017</v>
      </c>
    </row>
    <row r="30" spans="1:19" ht="16.5" thickBot="1">
      <c r="A30" s="438" t="s">
        <v>222</v>
      </c>
      <c r="B30" s="439">
        <v>52002.462</v>
      </c>
      <c r="C30" s="439">
        <v>44363</v>
      </c>
      <c r="D30" s="440">
        <v>3.8913734131805353</v>
      </c>
      <c r="E30" s="357"/>
      <c r="F30" s="357"/>
      <c r="G30" s="357"/>
      <c r="H30" s="357"/>
      <c r="I30" s="357"/>
      <c r="J30" s="357"/>
      <c r="K30" s="438" t="s">
        <v>222</v>
      </c>
      <c r="L30" s="439">
        <v>1498942.6259999999</v>
      </c>
      <c r="M30" s="439">
        <v>256407.24600000001</v>
      </c>
      <c r="N30" s="440">
        <v>5.8459448763004138</v>
      </c>
      <c r="O30" s="357"/>
      <c r="P30" s="432" t="s">
        <v>369</v>
      </c>
      <c r="Q30" s="433">
        <v>2745.3009999999999</v>
      </c>
      <c r="R30" s="433">
        <v>492.98700000000002</v>
      </c>
      <c r="S30" s="434">
        <v>5.5687087083432214</v>
      </c>
    </row>
    <row r="31" spans="1:19" ht="15.75">
      <c r="A31" s="357"/>
      <c r="B31" s="357"/>
      <c r="C31" s="357"/>
      <c r="D31" s="357"/>
      <c r="E31" s="357"/>
      <c r="F31" s="357"/>
      <c r="G31" s="357"/>
      <c r="H31" s="357"/>
      <c r="I31" s="357"/>
      <c r="J31" s="357"/>
      <c r="K31"/>
      <c r="L31"/>
      <c r="M31"/>
      <c r="N31"/>
      <c r="O31" s="357"/>
      <c r="P31" s="432" t="s">
        <v>428</v>
      </c>
      <c r="Q31" s="433">
        <v>2531.643</v>
      </c>
      <c r="R31" s="433">
        <v>405.58699999999999</v>
      </c>
      <c r="S31" s="434">
        <v>6.2419234344296051</v>
      </c>
    </row>
    <row r="32" spans="1:19" ht="15.75">
      <c r="A32" s="357"/>
      <c r="B32" s="357"/>
      <c r="C32" s="357"/>
      <c r="D32" s="357"/>
      <c r="E32" s="357"/>
      <c r="F32" s="357"/>
      <c r="G32" s="357"/>
      <c r="H32" s="357"/>
      <c r="I32" s="357"/>
      <c r="J32" s="357"/>
      <c r="K32"/>
      <c r="L32"/>
      <c r="M32"/>
      <c r="N32"/>
      <c r="O32" s="357"/>
      <c r="P32" s="432" t="s">
        <v>148</v>
      </c>
      <c r="Q32" s="433">
        <v>2304.5070000000001</v>
      </c>
      <c r="R32" s="433">
        <v>659.43499999999995</v>
      </c>
      <c r="S32" s="434">
        <v>3.4946689211218698</v>
      </c>
    </row>
    <row r="33" spans="1:19" ht="15.75">
      <c r="A33" s="442" t="s">
        <v>328</v>
      </c>
      <c r="B33" s="442"/>
      <c r="C33" s="357"/>
      <c r="D33" s="357"/>
      <c r="E33" s="357"/>
      <c r="F33" s="357"/>
      <c r="G33" s="357"/>
      <c r="H33" s="357"/>
      <c r="I33" s="357"/>
      <c r="J33" s="357"/>
      <c r="K33"/>
      <c r="L33"/>
      <c r="M33"/>
      <c r="N33"/>
      <c r="O33" s="357"/>
      <c r="P33" s="432" t="s">
        <v>334</v>
      </c>
      <c r="Q33" s="433">
        <v>2183.7550000000001</v>
      </c>
      <c r="R33" s="433">
        <v>494.05799999999999</v>
      </c>
      <c r="S33" s="434">
        <v>4.4200377283638765</v>
      </c>
    </row>
    <row r="34" spans="1:19" ht="16.5" thickBot="1">
      <c r="A34" s="402"/>
      <c r="C34" s="357"/>
      <c r="D34" s="357"/>
      <c r="E34" s="357"/>
      <c r="F34" s="357"/>
      <c r="G34" s="357"/>
      <c r="H34" s="357"/>
      <c r="I34" s="357"/>
      <c r="J34" s="357"/>
      <c r="O34" s="357"/>
      <c r="P34" s="432" t="s">
        <v>249</v>
      </c>
      <c r="Q34" s="433">
        <v>1895.682</v>
      </c>
      <c r="R34" s="433">
        <v>278.92200000000003</v>
      </c>
      <c r="S34" s="434">
        <v>6.7964592251597216</v>
      </c>
    </row>
    <row r="35" spans="1:19" ht="16.5" thickBot="1">
      <c r="A35" s="357"/>
      <c r="B35" s="357"/>
      <c r="C35" s="357"/>
      <c r="D35" s="357"/>
      <c r="E35" s="357"/>
      <c r="F35" s="357"/>
      <c r="G35" s="357"/>
      <c r="H35" s="357"/>
      <c r="I35" s="357"/>
      <c r="J35" s="357"/>
      <c r="K35"/>
      <c r="L35"/>
      <c r="M35"/>
      <c r="N35"/>
      <c r="O35" s="357"/>
      <c r="P35" s="438" t="s">
        <v>222</v>
      </c>
      <c r="Q35" s="439">
        <v>590361.348</v>
      </c>
      <c r="R35" s="439">
        <v>107854.86599999999</v>
      </c>
      <c r="S35" s="440">
        <v>5.4736644705487842</v>
      </c>
    </row>
    <row r="36" spans="1:19">
      <c r="A36"/>
      <c r="B36"/>
      <c r="C36"/>
      <c r="D36"/>
      <c r="E36"/>
      <c r="F36"/>
      <c r="G36"/>
      <c r="H36"/>
      <c r="I36"/>
      <c r="J36"/>
      <c r="K36"/>
      <c r="L36"/>
      <c r="M36"/>
      <c r="N36"/>
      <c r="O36" s="357"/>
      <c r="P36"/>
      <c r="Q36"/>
      <c r="R36"/>
      <c r="S36"/>
    </row>
    <row r="37" spans="1:19" ht="17.25" customHeight="1">
      <c r="A37"/>
      <c r="B37"/>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K39"/>
      <c r="L39"/>
      <c r="M39"/>
      <c r="N39"/>
      <c r="O39" s="357"/>
      <c r="P39"/>
      <c r="Q39"/>
      <c r="R39"/>
      <c r="S39"/>
    </row>
    <row r="40" spans="1:19">
      <c r="A40"/>
      <c r="B40"/>
      <c r="C40"/>
      <c r="D40"/>
      <c r="E40"/>
      <c r="F40"/>
      <c r="G40"/>
      <c r="H40"/>
      <c r="I40"/>
      <c r="J40"/>
      <c r="K40"/>
      <c r="L40"/>
      <c r="M40"/>
      <c r="N40"/>
      <c r="O40" s="35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c r="A83"/>
      <c r="B83"/>
      <c r="C83"/>
      <c r="D83"/>
      <c r="E83"/>
      <c r="F83"/>
      <c r="G83"/>
      <c r="H83"/>
      <c r="I83"/>
      <c r="J83"/>
      <c r="K83"/>
      <c r="L83"/>
      <c r="M83"/>
      <c r="N83"/>
      <c r="O83"/>
      <c r="P83"/>
      <c r="Q83" s="357"/>
      <c r="R83" s="357"/>
    </row>
    <row r="84" spans="1:18">
      <c r="A84"/>
      <c r="B84"/>
      <c r="C84"/>
      <c r="D84"/>
      <c r="E84"/>
      <c r="F84"/>
      <c r="G84"/>
      <c r="H84"/>
      <c r="I84"/>
      <c r="J84"/>
      <c r="K84"/>
      <c r="L84"/>
      <c r="M84"/>
      <c r="N84"/>
      <c r="O84"/>
      <c r="P84"/>
      <c r="Q84" s="357"/>
      <c r="R84" s="357"/>
    </row>
    <row r="85" spans="1:18">
      <c r="A85"/>
      <c r="B85"/>
      <c r="C85"/>
      <c r="D85"/>
      <c r="E85"/>
      <c r="F85"/>
      <c r="G85"/>
      <c r="H85"/>
      <c r="I85"/>
      <c r="J85"/>
      <c r="K85"/>
      <c r="L85"/>
      <c r="M85"/>
      <c r="N85"/>
      <c r="O85"/>
      <c r="P85"/>
      <c r="Q85" s="357"/>
      <c r="R85" s="357"/>
    </row>
    <row r="86" spans="1:18">
      <c r="A86"/>
      <c r="B86"/>
      <c r="C86"/>
      <c r="D86"/>
      <c r="E86"/>
      <c r="F86"/>
      <c r="G86"/>
      <c r="H86"/>
      <c r="I86"/>
      <c r="J86"/>
      <c r="K86"/>
      <c r="L86"/>
      <c r="M86"/>
      <c r="N86"/>
      <c r="O86"/>
      <c r="P86"/>
      <c r="Q86" s="357"/>
      <c r="R86" s="357"/>
    </row>
    <row r="87" spans="1:18">
      <c r="A87"/>
      <c r="B87"/>
      <c r="C87"/>
      <c r="D87"/>
      <c r="E87"/>
      <c r="F87"/>
      <c r="G87"/>
      <c r="H87"/>
      <c r="I87"/>
      <c r="J87"/>
      <c r="K87"/>
      <c r="L87"/>
      <c r="M87"/>
      <c r="N87"/>
      <c r="O87"/>
      <c r="P87"/>
      <c r="Q87" s="357"/>
      <c r="R87" s="357"/>
    </row>
    <row r="88" spans="1:18">
      <c r="A88"/>
      <c r="B88"/>
      <c r="C88"/>
      <c r="D88"/>
      <c r="E88"/>
      <c r="F88"/>
      <c r="G88"/>
      <c r="H88"/>
      <c r="I88"/>
      <c r="J88"/>
      <c r="K88"/>
      <c r="L88"/>
      <c r="M88"/>
      <c r="N88"/>
      <c r="O88"/>
      <c r="P88"/>
      <c r="Q88" s="357"/>
      <c r="R88" s="357"/>
    </row>
    <row r="89" spans="1:18">
      <c r="A89"/>
      <c r="B89"/>
      <c r="C89"/>
      <c r="D89"/>
      <c r="E89"/>
      <c r="F89"/>
      <c r="G89"/>
      <c r="H89"/>
      <c r="I89"/>
      <c r="J89"/>
      <c r="K89"/>
      <c r="L89"/>
      <c r="M89"/>
      <c r="N89"/>
      <c r="O89"/>
      <c r="P89"/>
      <c r="Q89" s="357"/>
      <c r="R89" s="357"/>
    </row>
    <row r="90" spans="1:18">
      <c r="A90"/>
      <c r="B90"/>
      <c r="C90"/>
      <c r="D90"/>
      <c r="E90"/>
      <c r="F90"/>
      <c r="G90"/>
      <c r="H90"/>
      <c r="I90"/>
      <c r="J90"/>
      <c r="K90"/>
      <c r="L90"/>
      <c r="M90"/>
      <c r="N90"/>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73" customWidth="1"/>
    <col min="2" max="2" width="12.28515625" style="373" bestFit="1" customWidth="1"/>
    <col min="3" max="3" width="10.140625" style="373" customWidth="1"/>
    <col min="4" max="4" width="9.140625" style="373"/>
    <col min="5" max="5" width="6" style="373" customWidth="1"/>
    <col min="6" max="6" width="16.7109375" style="373" customWidth="1"/>
    <col min="7" max="7" width="11.28515625" style="373" customWidth="1"/>
    <col min="8" max="8" width="10.42578125" style="373" customWidth="1"/>
    <col min="9" max="9" width="9.140625" style="373"/>
    <col min="10" max="10" width="3.5703125" style="373" customWidth="1"/>
    <col min="11" max="11" width="27.28515625" style="373" customWidth="1"/>
    <col min="12" max="12" width="11.7109375" style="373" customWidth="1"/>
    <col min="13" max="13" width="12.28515625" style="373" customWidth="1"/>
    <col min="14" max="14" width="10.42578125" style="373" customWidth="1"/>
    <col min="15" max="15" width="3.85546875" style="373" customWidth="1"/>
    <col min="16" max="16" width="22.5703125" style="373" customWidth="1"/>
    <col min="17" max="17" width="11.28515625" style="373" customWidth="1"/>
    <col min="18" max="18" width="10.28515625" style="373" customWidth="1"/>
    <col min="19" max="19" width="10" style="373" customWidth="1"/>
    <col min="20" max="255" width="9.140625" style="373"/>
    <col min="256" max="256" width="4" style="373" customWidth="1"/>
    <col min="257" max="257" width="15.140625" style="373" customWidth="1"/>
    <col min="258" max="258" width="13.85546875" style="373" customWidth="1"/>
    <col min="259" max="259" width="10.140625" style="373" customWidth="1"/>
    <col min="260" max="260" width="9.140625" style="373"/>
    <col min="261" max="261" width="3.42578125" style="373" customWidth="1"/>
    <col min="262" max="262" width="19.5703125" style="373" customWidth="1"/>
    <col min="263" max="263" width="12.28515625" style="373" customWidth="1"/>
    <col min="264" max="264" width="10.42578125" style="373" customWidth="1"/>
    <col min="265" max="265" width="9.140625" style="373"/>
    <col min="266" max="266" width="3.5703125" style="373" customWidth="1"/>
    <col min="267" max="267" width="16.42578125" style="373" customWidth="1"/>
    <col min="268" max="268" width="11.7109375" style="373" customWidth="1"/>
    <col min="269" max="269" width="10.140625" style="373" customWidth="1"/>
    <col min="270" max="270" width="15.85546875" style="373" customWidth="1"/>
    <col min="271" max="271" width="3.85546875" style="373" customWidth="1"/>
    <col min="272" max="272" width="16.42578125" style="373" customWidth="1"/>
    <col min="273" max="273" width="11.28515625" style="373" customWidth="1"/>
    <col min="274" max="274" width="10.28515625" style="373" customWidth="1"/>
    <col min="275" max="275" width="10" style="373" customWidth="1"/>
    <col min="276" max="511" width="9.140625" style="373"/>
    <col min="512" max="512" width="4" style="373" customWidth="1"/>
    <col min="513" max="513" width="15.140625" style="373" customWidth="1"/>
    <col min="514" max="514" width="13.85546875" style="373" customWidth="1"/>
    <col min="515" max="515" width="10.140625" style="373" customWidth="1"/>
    <col min="516" max="516" width="9.140625" style="373"/>
    <col min="517" max="517" width="3.42578125" style="373" customWidth="1"/>
    <col min="518" max="518" width="19.5703125" style="373" customWidth="1"/>
    <col min="519" max="519" width="12.28515625" style="373" customWidth="1"/>
    <col min="520" max="520" width="10.42578125" style="373" customWidth="1"/>
    <col min="521" max="521" width="9.140625" style="373"/>
    <col min="522" max="522" width="3.5703125" style="373" customWidth="1"/>
    <col min="523" max="523" width="16.42578125" style="373" customWidth="1"/>
    <col min="524" max="524" width="11.7109375" style="373" customWidth="1"/>
    <col min="525" max="525" width="10.140625" style="373" customWidth="1"/>
    <col min="526" max="526" width="15.85546875" style="373" customWidth="1"/>
    <col min="527" max="527" width="3.85546875" style="373" customWidth="1"/>
    <col min="528" max="528" width="16.42578125" style="373" customWidth="1"/>
    <col min="529" max="529" width="11.28515625" style="373" customWidth="1"/>
    <col min="530" max="530" width="10.28515625" style="373" customWidth="1"/>
    <col min="531" max="531" width="10" style="373" customWidth="1"/>
    <col min="532" max="767" width="9.140625" style="373"/>
    <col min="768" max="768" width="4" style="373" customWidth="1"/>
    <col min="769" max="769" width="15.140625" style="373" customWidth="1"/>
    <col min="770" max="770" width="13.85546875" style="373" customWidth="1"/>
    <col min="771" max="771" width="10.140625" style="373" customWidth="1"/>
    <col min="772" max="772" width="9.140625" style="373"/>
    <col min="773" max="773" width="3.42578125" style="373" customWidth="1"/>
    <col min="774" max="774" width="19.5703125" style="373" customWidth="1"/>
    <col min="775" max="775" width="12.28515625" style="373" customWidth="1"/>
    <col min="776" max="776" width="10.42578125" style="373" customWidth="1"/>
    <col min="777" max="777" width="9.140625" style="373"/>
    <col min="778" max="778" width="3.5703125" style="373" customWidth="1"/>
    <col min="779" max="779" width="16.42578125" style="373" customWidth="1"/>
    <col min="780" max="780" width="11.7109375" style="373" customWidth="1"/>
    <col min="781" max="781" width="10.140625" style="373" customWidth="1"/>
    <col min="782" max="782" width="15.85546875" style="373" customWidth="1"/>
    <col min="783" max="783" width="3.85546875" style="373" customWidth="1"/>
    <col min="784" max="784" width="16.42578125" style="373" customWidth="1"/>
    <col min="785" max="785" width="11.28515625" style="373" customWidth="1"/>
    <col min="786" max="786" width="10.28515625" style="373" customWidth="1"/>
    <col min="787" max="787" width="10" style="373" customWidth="1"/>
    <col min="788" max="1023" width="9.140625" style="373"/>
    <col min="1024" max="1024" width="4" style="373" customWidth="1"/>
    <col min="1025" max="1025" width="15.140625" style="373" customWidth="1"/>
    <col min="1026" max="1026" width="13.85546875" style="373" customWidth="1"/>
    <col min="1027" max="1027" width="10.140625" style="373" customWidth="1"/>
    <col min="1028" max="1028" width="9.140625" style="373"/>
    <col min="1029" max="1029" width="3.42578125" style="373" customWidth="1"/>
    <col min="1030" max="1030" width="19.5703125" style="373" customWidth="1"/>
    <col min="1031" max="1031" width="12.28515625" style="373" customWidth="1"/>
    <col min="1032" max="1032" width="10.42578125" style="373" customWidth="1"/>
    <col min="1033" max="1033" width="9.140625" style="373"/>
    <col min="1034" max="1034" width="3.5703125" style="373" customWidth="1"/>
    <col min="1035" max="1035" width="16.42578125" style="373" customWidth="1"/>
    <col min="1036" max="1036" width="11.7109375" style="373" customWidth="1"/>
    <col min="1037" max="1037" width="10.140625" style="373" customWidth="1"/>
    <col min="1038" max="1038" width="15.85546875" style="373" customWidth="1"/>
    <col min="1039" max="1039" width="3.85546875" style="373" customWidth="1"/>
    <col min="1040" max="1040" width="16.42578125" style="373" customWidth="1"/>
    <col min="1041" max="1041" width="11.28515625" style="373" customWidth="1"/>
    <col min="1042" max="1042" width="10.28515625" style="373" customWidth="1"/>
    <col min="1043" max="1043" width="10" style="373" customWidth="1"/>
    <col min="1044" max="1279" width="9.140625" style="373"/>
    <col min="1280" max="1280" width="4" style="373" customWidth="1"/>
    <col min="1281" max="1281" width="15.140625" style="373" customWidth="1"/>
    <col min="1282" max="1282" width="13.85546875" style="373" customWidth="1"/>
    <col min="1283" max="1283" width="10.140625" style="373" customWidth="1"/>
    <col min="1284" max="1284" width="9.140625" style="373"/>
    <col min="1285" max="1285" width="3.42578125" style="373" customWidth="1"/>
    <col min="1286" max="1286" width="19.5703125" style="373" customWidth="1"/>
    <col min="1287" max="1287" width="12.28515625" style="373" customWidth="1"/>
    <col min="1288" max="1288" width="10.42578125" style="373" customWidth="1"/>
    <col min="1289" max="1289" width="9.140625" style="373"/>
    <col min="1290" max="1290" width="3.5703125" style="373" customWidth="1"/>
    <col min="1291" max="1291" width="16.42578125" style="373" customWidth="1"/>
    <col min="1292" max="1292" width="11.7109375" style="373" customWidth="1"/>
    <col min="1293" max="1293" width="10.140625" style="373" customWidth="1"/>
    <col min="1294" max="1294" width="15.85546875" style="373" customWidth="1"/>
    <col min="1295" max="1295" width="3.85546875" style="373" customWidth="1"/>
    <col min="1296" max="1296" width="16.42578125" style="373" customWidth="1"/>
    <col min="1297" max="1297" width="11.28515625" style="373" customWidth="1"/>
    <col min="1298" max="1298" width="10.28515625" style="373" customWidth="1"/>
    <col min="1299" max="1299" width="10" style="373" customWidth="1"/>
    <col min="1300" max="1535" width="9.140625" style="373"/>
    <col min="1536" max="1536" width="4" style="373" customWidth="1"/>
    <col min="1537" max="1537" width="15.140625" style="373" customWidth="1"/>
    <col min="1538" max="1538" width="13.85546875" style="373" customWidth="1"/>
    <col min="1539" max="1539" width="10.140625" style="373" customWidth="1"/>
    <col min="1540" max="1540" width="9.140625" style="373"/>
    <col min="1541" max="1541" width="3.42578125" style="373" customWidth="1"/>
    <col min="1542" max="1542" width="19.5703125" style="373" customWidth="1"/>
    <col min="1543" max="1543" width="12.28515625" style="373" customWidth="1"/>
    <col min="1544" max="1544" width="10.42578125" style="373" customWidth="1"/>
    <col min="1545" max="1545" width="9.140625" style="373"/>
    <col min="1546" max="1546" width="3.5703125" style="373" customWidth="1"/>
    <col min="1547" max="1547" width="16.42578125" style="373" customWidth="1"/>
    <col min="1548" max="1548" width="11.7109375" style="373" customWidth="1"/>
    <col min="1549" max="1549" width="10.140625" style="373" customWidth="1"/>
    <col min="1550" max="1550" width="15.85546875" style="373" customWidth="1"/>
    <col min="1551" max="1551" width="3.85546875" style="373" customWidth="1"/>
    <col min="1552" max="1552" width="16.42578125" style="373" customWidth="1"/>
    <col min="1553" max="1553" width="11.28515625" style="373" customWidth="1"/>
    <col min="1554" max="1554" width="10.28515625" style="373" customWidth="1"/>
    <col min="1555" max="1555" width="10" style="373" customWidth="1"/>
    <col min="1556" max="1791" width="9.140625" style="373"/>
    <col min="1792" max="1792" width="4" style="373" customWidth="1"/>
    <col min="1793" max="1793" width="15.140625" style="373" customWidth="1"/>
    <col min="1794" max="1794" width="13.85546875" style="373" customWidth="1"/>
    <col min="1795" max="1795" width="10.140625" style="373" customWidth="1"/>
    <col min="1796" max="1796" width="9.140625" style="373"/>
    <col min="1797" max="1797" width="3.42578125" style="373" customWidth="1"/>
    <col min="1798" max="1798" width="19.5703125" style="373" customWidth="1"/>
    <col min="1799" max="1799" width="12.28515625" style="373" customWidth="1"/>
    <col min="1800" max="1800" width="10.42578125" style="373" customWidth="1"/>
    <col min="1801" max="1801" width="9.140625" style="373"/>
    <col min="1802" max="1802" width="3.5703125" style="373" customWidth="1"/>
    <col min="1803" max="1803" width="16.42578125" style="373" customWidth="1"/>
    <col min="1804" max="1804" width="11.7109375" style="373" customWidth="1"/>
    <col min="1805" max="1805" width="10.140625" style="373" customWidth="1"/>
    <col min="1806" max="1806" width="15.85546875" style="373" customWidth="1"/>
    <col min="1807" max="1807" width="3.85546875" style="373" customWidth="1"/>
    <col min="1808" max="1808" width="16.42578125" style="373" customWidth="1"/>
    <col min="1809" max="1809" width="11.28515625" style="373" customWidth="1"/>
    <col min="1810" max="1810" width="10.28515625" style="373" customWidth="1"/>
    <col min="1811" max="1811" width="10" style="373" customWidth="1"/>
    <col min="1812" max="2047" width="9.140625" style="373"/>
    <col min="2048" max="2048" width="4" style="373" customWidth="1"/>
    <col min="2049" max="2049" width="15.140625" style="373" customWidth="1"/>
    <col min="2050" max="2050" width="13.85546875" style="373" customWidth="1"/>
    <col min="2051" max="2051" width="10.140625" style="373" customWidth="1"/>
    <col min="2052" max="2052" width="9.140625" style="373"/>
    <col min="2053" max="2053" width="3.42578125" style="373" customWidth="1"/>
    <col min="2054" max="2054" width="19.5703125" style="373" customWidth="1"/>
    <col min="2055" max="2055" width="12.28515625" style="373" customWidth="1"/>
    <col min="2056" max="2056" width="10.42578125" style="373" customWidth="1"/>
    <col min="2057" max="2057" width="9.140625" style="373"/>
    <col min="2058" max="2058" width="3.5703125" style="373" customWidth="1"/>
    <col min="2059" max="2059" width="16.42578125" style="373" customWidth="1"/>
    <col min="2060" max="2060" width="11.7109375" style="373" customWidth="1"/>
    <col min="2061" max="2061" width="10.140625" style="373" customWidth="1"/>
    <col min="2062" max="2062" width="15.85546875" style="373" customWidth="1"/>
    <col min="2063" max="2063" width="3.85546875" style="373" customWidth="1"/>
    <col min="2064" max="2064" width="16.42578125" style="373" customWidth="1"/>
    <col min="2065" max="2065" width="11.28515625" style="373" customWidth="1"/>
    <col min="2066" max="2066" width="10.28515625" style="373" customWidth="1"/>
    <col min="2067" max="2067" width="10" style="373" customWidth="1"/>
    <col min="2068" max="2303" width="9.140625" style="373"/>
    <col min="2304" max="2304" width="4" style="373" customWidth="1"/>
    <col min="2305" max="2305" width="15.140625" style="373" customWidth="1"/>
    <col min="2306" max="2306" width="13.85546875" style="373" customWidth="1"/>
    <col min="2307" max="2307" width="10.140625" style="373" customWidth="1"/>
    <col min="2308" max="2308" width="9.140625" style="373"/>
    <col min="2309" max="2309" width="3.42578125" style="373" customWidth="1"/>
    <col min="2310" max="2310" width="19.5703125" style="373" customWidth="1"/>
    <col min="2311" max="2311" width="12.28515625" style="373" customWidth="1"/>
    <col min="2312" max="2312" width="10.42578125" style="373" customWidth="1"/>
    <col min="2313" max="2313" width="9.140625" style="373"/>
    <col min="2314" max="2314" width="3.5703125" style="373" customWidth="1"/>
    <col min="2315" max="2315" width="16.42578125" style="373" customWidth="1"/>
    <col min="2316" max="2316" width="11.7109375" style="373" customWidth="1"/>
    <col min="2317" max="2317" width="10.140625" style="373" customWidth="1"/>
    <col min="2318" max="2318" width="15.85546875" style="373" customWidth="1"/>
    <col min="2319" max="2319" width="3.85546875" style="373" customWidth="1"/>
    <col min="2320" max="2320" width="16.42578125" style="373" customWidth="1"/>
    <col min="2321" max="2321" width="11.28515625" style="373" customWidth="1"/>
    <col min="2322" max="2322" width="10.28515625" style="373" customWidth="1"/>
    <col min="2323" max="2323" width="10" style="373" customWidth="1"/>
    <col min="2324" max="2559" width="9.140625" style="373"/>
    <col min="2560" max="2560" width="4" style="373" customWidth="1"/>
    <col min="2561" max="2561" width="15.140625" style="373" customWidth="1"/>
    <col min="2562" max="2562" width="13.85546875" style="373" customWidth="1"/>
    <col min="2563" max="2563" width="10.140625" style="373" customWidth="1"/>
    <col min="2564" max="2564" width="9.140625" style="373"/>
    <col min="2565" max="2565" width="3.42578125" style="373" customWidth="1"/>
    <col min="2566" max="2566" width="19.5703125" style="373" customWidth="1"/>
    <col min="2567" max="2567" width="12.28515625" style="373" customWidth="1"/>
    <col min="2568" max="2568" width="10.42578125" style="373" customWidth="1"/>
    <col min="2569" max="2569" width="9.140625" style="373"/>
    <col min="2570" max="2570" width="3.5703125" style="373" customWidth="1"/>
    <col min="2571" max="2571" width="16.42578125" style="373" customWidth="1"/>
    <col min="2572" max="2572" width="11.7109375" style="373" customWidth="1"/>
    <col min="2573" max="2573" width="10.140625" style="373" customWidth="1"/>
    <col min="2574" max="2574" width="15.85546875" style="373" customWidth="1"/>
    <col min="2575" max="2575" width="3.85546875" style="373" customWidth="1"/>
    <col min="2576" max="2576" width="16.42578125" style="373" customWidth="1"/>
    <col min="2577" max="2577" width="11.28515625" style="373" customWidth="1"/>
    <col min="2578" max="2578" width="10.28515625" style="373" customWidth="1"/>
    <col min="2579" max="2579" width="10" style="373" customWidth="1"/>
    <col min="2580" max="2815" width="9.140625" style="373"/>
    <col min="2816" max="2816" width="4" style="373" customWidth="1"/>
    <col min="2817" max="2817" width="15.140625" style="373" customWidth="1"/>
    <col min="2818" max="2818" width="13.85546875" style="373" customWidth="1"/>
    <col min="2819" max="2819" width="10.140625" style="373" customWidth="1"/>
    <col min="2820" max="2820" width="9.140625" style="373"/>
    <col min="2821" max="2821" width="3.42578125" style="373" customWidth="1"/>
    <col min="2822" max="2822" width="19.5703125" style="373" customWidth="1"/>
    <col min="2823" max="2823" width="12.28515625" style="373" customWidth="1"/>
    <col min="2824" max="2824" width="10.42578125" style="373" customWidth="1"/>
    <col min="2825" max="2825" width="9.140625" style="373"/>
    <col min="2826" max="2826" width="3.5703125" style="373" customWidth="1"/>
    <col min="2827" max="2827" width="16.42578125" style="373" customWidth="1"/>
    <col min="2828" max="2828" width="11.7109375" style="373" customWidth="1"/>
    <col min="2829" max="2829" width="10.140625" style="373" customWidth="1"/>
    <col min="2830" max="2830" width="15.85546875" style="373" customWidth="1"/>
    <col min="2831" max="2831" width="3.85546875" style="373" customWidth="1"/>
    <col min="2832" max="2832" width="16.42578125" style="373" customWidth="1"/>
    <col min="2833" max="2833" width="11.28515625" style="373" customWidth="1"/>
    <col min="2834" max="2834" width="10.28515625" style="373" customWidth="1"/>
    <col min="2835" max="2835" width="10" style="373" customWidth="1"/>
    <col min="2836" max="3071" width="9.140625" style="373"/>
    <col min="3072" max="3072" width="4" style="373" customWidth="1"/>
    <col min="3073" max="3073" width="15.140625" style="373" customWidth="1"/>
    <col min="3074" max="3074" width="13.85546875" style="373" customWidth="1"/>
    <col min="3075" max="3075" width="10.140625" style="373" customWidth="1"/>
    <col min="3076" max="3076" width="9.140625" style="373"/>
    <col min="3077" max="3077" width="3.42578125" style="373" customWidth="1"/>
    <col min="3078" max="3078" width="19.5703125" style="373" customWidth="1"/>
    <col min="3079" max="3079" width="12.28515625" style="373" customWidth="1"/>
    <col min="3080" max="3080" width="10.42578125" style="373" customWidth="1"/>
    <col min="3081" max="3081" width="9.140625" style="373"/>
    <col min="3082" max="3082" width="3.5703125" style="373" customWidth="1"/>
    <col min="3083" max="3083" width="16.42578125" style="373" customWidth="1"/>
    <col min="3084" max="3084" width="11.7109375" style="373" customWidth="1"/>
    <col min="3085" max="3085" width="10.140625" style="373" customWidth="1"/>
    <col min="3086" max="3086" width="15.85546875" style="373" customWidth="1"/>
    <col min="3087" max="3087" width="3.85546875" style="373" customWidth="1"/>
    <col min="3088" max="3088" width="16.42578125" style="373" customWidth="1"/>
    <col min="3089" max="3089" width="11.28515625" style="373" customWidth="1"/>
    <col min="3090" max="3090" width="10.28515625" style="373" customWidth="1"/>
    <col min="3091" max="3091" width="10" style="373" customWidth="1"/>
    <col min="3092" max="3327" width="9.140625" style="373"/>
    <col min="3328" max="3328" width="4" style="373" customWidth="1"/>
    <col min="3329" max="3329" width="15.140625" style="373" customWidth="1"/>
    <col min="3330" max="3330" width="13.85546875" style="373" customWidth="1"/>
    <col min="3331" max="3331" width="10.140625" style="373" customWidth="1"/>
    <col min="3332" max="3332" width="9.140625" style="373"/>
    <col min="3333" max="3333" width="3.42578125" style="373" customWidth="1"/>
    <col min="3334" max="3334" width="19.5703125" style="373" customWidth="1"/>
    <col min="3335" max="3335" width="12.28515625" style="373" customWidth="1"/>
    <col min="3336" max="3336" width="10.42578125" style="373" customWidth="1"/>
    <col min="3337" max="3337" width="9.140625" style="373"/>
    <col min="3338" max="3338" width="3.5703125" style="373" customWidth="1"/>
    <col min="3339" max="3339" width="16.42578125" style="373" customWidth="1"/>
    <col min="3340" max="3340" width="11.7109375" style="373" customWidth="1"/>
    <col min="3341" max="3341" width="10.140625" style="373" customWidth="1"/>
    <col min="3342" max="3342" width="15.85546875" style="373" customWidth="1"/>
    <col min="3343" max="3343" width="3.85546875" style="373" customWidth="1"/>
    <col min="3344" max="3344" width="16.42578125" style="373" customWidth="1"/>
    <col min="3345" max="3345" width="11.28515625" style="373" customWidth="1"/>
    <col min="3346" max="3346" width="10.28515625" style="373" customWidth="1"/>
    <col min="3347" max="3347" width="10" style="373" customWidth="1"/>
    <col min="3348" max="3583" width="9.140625" style="373"/>
    <col min="3584" max="3584" width="4" style="373" customWidth="1"/>
    <col min="3585" max="3585" width="15.140625" style="373" customWidth="1"/>
    <col min="3586" max="3586" width="13.85546875" style="373" customWidth="1"/>
    <col min="3587" max="3587" width="10.140625" style="373" customWidth="1"/>
    <col min="3588" max="3588" width="9.140625" style="373"/>
    <col min="3589" max="3589" width="3.42578125" style="373" customWidth="1"/>
    <col min="3590" max="3590" width="19.5703125" style="373" customWidth="1"/>
    <col min="3591" max="3591" width="12.28515625" style="373" customWidth="1"/>
    <col min="3592" max="3592" width="10.42578125" style="373" customWidth="1"/>
    <col min="3593" max="3593" width="9.140625" style="373"/>
    <col min="3594" max="3594" width="3.5703125" style="373" customWidth="1"/>
    <col min="3595" max="3595" width="16.42578125" style="373" customWidth="1"/>
    <col min="3596" max="3596" width="11.7109375" style="373" customWidth="1"/>
    <col min="3597" max="3597" width="10.140625" style="373" customWidth="1"/>
    <col min="3598" max="3598" width="15.85546875" style="373" customWidth="1"/>
    <col min="3599" max="3599" width="3.85546875" style="373" customWidth="1"/>
    <col min="3600" max="3600" width="16.42578125" style="373" customWidth="1"/>
    <col min="3601" max="3601" width="11.28515625" style="373" customWidth="1"/>
    <col min="3602" max="3602" width="10.28515625" style="373" customWidth="1"/>
    <col min="3603" max="3603" width="10" style="373" customWidth="1"/>
    <col min="3604" max="3839" width="9.140625" style="373"/>
    <col min="3840" max="3840" width="4" style="373" customWidth="1"/>
    <col min="3841" max="3841" width="15.140625" style="373" customWidth="1"/>
    <col min="3842" max="3842" width="13.85546875" style="373" customWidth="1"/>
    <col min="3843" max="3843" width="10.140625" style="373" customWidth="1"/>
    <col min="3844" max="3844" width="9.140625" style="373"/>
    <col min="3845" max="3845" width="3.42578125" style="373" customWidth="1"/>
    <col min="3846" max="3846" width="19.5703125" style="373" customWidth="1"/>
    <col min="3847" max="3847" width="12.28515625" style="373" customWidth="1"/>
    <col min="3848" max="3848" width="10.42578125" style="373" customWidth="1"/>
    <col min="3849" max="3849" width="9.140625" style="373"/>
    <col min="3850" max="3850" width="3.5703125" style="373" customWidth="1"/>
    <col min="3851" max="3851" width="16.42578125" style="373" customWidth="1"/>
    <col min="3852" max="3852" width="11.7109375" style="373" customWidth="1"/>
    <col min="3853" max="3853" width="10.140625" style="373" customWidth="1"/>
    <col min="3854" max="3854" width="15.85546875" style="373" customWidth="1"/>
    <col min="3855" max="3855" width="3.85546875" style="373" customWidth="1"/>
    <col min="3856" max="3856" width="16.42578125" style="373" customWidth="1"/>
    <col min="3857" max="3857" width="11.28515625" style="373" customWidth="1"/>
    <col min="3858" max="3858" width="10.28515625" style="373" customWidth="1"/>
    <col min="3859" max="3859" width="10" style="373" customWidth="1"/>
    <col min="3860" max="4095" width="9.140625" style="373"/>
    <col min="4096" max="4096" width="4" style="373" customWidth="1"/>
    <col min="4097" max="4097" width="15.140625" style="373" customWidth="1"/>
    <col min="4098" max="4098" width="13.85546875" style="373" customWidth="1"/>
    <col min="4099" max="4099" width="10.140625" style="373" customWidth="1"/>
    <col min="4100" max="4100" width="9.140625" style="373"/>
    <col min="4101" max="4101" width="3.42578125" style="373" customWidth="1"/>
    <col min="4102" max="4102" width="19.5703125" style="373" customWidth="1"/>
    <col min="4103" max="4103" width="12.28515625" style="373" customWidth="1"/>
    <col min="4104" max="4104" width="10.42578125" style="373" customWidth="1"/>
    <col min="4105" max="4105" width="9.140625" style="373"/>
    <col min="4106" max="4106" width="3.5703125" style="373" customWidth="1"/>
    <col min="4107" max="4107" width="16.42578125" style="373" customWidth="1"/>
    <col min="4108" max="4108" width="11.7109375" style="373" customWidth="1"/>
    <col min="4109" max="4109" width="10.140625" style="373" customWidth="1"/>
    <col min="4110" max="4110" width="15.85546875" style="373" customWidth="1"/>
    <col min="4111" max="4111" width="3.85546875" style="373" customWidth="1"/>
    <col min="4112" max="4112" width="16.42578125" style="373" customWidth="1"/>
    <col min="4113" max="4113" width="11.28515625" style="373" customWidth="1"/>
    <col min="4114" max="4114" width="10.28515625" style="373" customWidth="1"/>
    <col min="4115" max="4115" width="10" style="373" customWidth="1"/>
    <col min="4116" max="4351" width="9.140625" style="373"/>
    <col min="4352" max="4352" width="4" style="373" customWidth="1"/>
    <col min="4353" max="4353" width="15.140625" style="373" customWidth="1"/>
    <col min="4354" max="4354" width="13.85546875" style="373" customWidth="1"/>
    <col min="4355" max="4355" width="10.140625" style="373" customWidth="1"/>
    <col min="4356" max="4356" width="9.140625" style="373"/>
    <col min="4357" max="4357" width="3.42578125" style="373" customWidth="1"/>
    <col min="4358" max="4358" width="19.5703125" style="373" customWidth="1"/>
    <col min="4359" max="4359" width="12.28515625" style="373" customWidth="1"/>
    <col min="4360" max="4360" width="10.42578125" style="373" customWidth="1"/>
    <col min="4361" max="4361" width="9.140625" style="373"/>
    <col min="4362" max="4362" width="3.5703125" style="373" customWidth="1"/>
    <col min="4363" max="4363" width="16.42578125" style="373" customWidth="1"/>
    <col min="4364" max="4364" width="11.7109375" style="373" customWidth="1"/>
    <col min="4365" max="4365" width="10.140625" style="373" customWidth="1"/>
    <col min="4366" max="4366" width="15.85546875" style="373" customWidth="1"/>
    <col min="4367" max="4367" width="3.85546875" style="373" customWidth="1"/>
    <col min="4368" max="4368" width="16.42578125" style="373" customWidth="1"/>
    <col min="4369" max="4369" width="11.28515625" style="373" customWidth="1"/>
    <col min="4370" max="4370" width="10.28515625" style="373" customWidth="1"/>
    <col min="4371" max="4371" width="10" style="373" customWidth="1"/>
    <col min="4372" max="4607" width="9.140625" style="373"/>
    <col min="4608" max="4608" width="4" style="373" customWidth="1"/>
    <col min="4609" max="4609" width="15.140625" style="373" customWidth="1"/>
    <col min="4610" max="4610" width="13.85546875" style="373" customWidth="1"/>
    <col min="4611" max="4611" width="10.140625" style="373" customWidth="1"/>
    <col min="4612" max="4612" width="9.140625" style="373"/>
    <col min="4613" max="4613" width="3.42578125" style="373" customWidth="1"/>
    <col min="4614" max="4614" width="19.5703125" style="373" customWidth="1"/>
    <col min="4615" max="4615" width="12.28515625" style="373" customWidth="1"/>
    <col min="4616" max="4616" width="10.42578125" style="373" customWidth="1"/>
    <col min="4617" max="4617" width="9.140625" style="373"/>
    <col min="4618" max="4618" width="3.5703125" style="373" customWidth="1"/>
    <col min="4619" max="4619" width="16.42578125" style="373" customWidth="1"/>
    <col min="4620" max="4620" width="11.7109375" style="373" customWidth="1"/>
    <col min="4621" max="4621" width="10.140625" style="373" customWidth="1"/>
    <col min="4622" max="4622" width="15.85546875" style="373" customWidth="1"/>
    <col min="4623" max="4623" width="3.85546875" style="373" customWidth="1"/>
    <col min="4624" max="4624" width="16.42578125" style="373" customWidth="1"/>
    <col min="4625" max="4625" width="11.28515625" style="373" customWidth="1"/>
    <col min="4626" max="4626" width="10.28515625" style="373" customWidth="1"/>
    <col min="4627" max="4627" width="10" style="373" customWidth="1"/>
    <col min="4628" max="4863" width="9.140625" style="373"/>
    <col min="4864" max="4864" width="4" style="373" customWidth="1"/>
    <col min="4865" max="4865" width="15.140625" style="373" customWidth="1"/>
    <col min="4866" max="4866" width="13.85546875" style="373" customWidth="1"/>
    <col min="4867" max="4867" width="10.140625" style="373" customWidth="1"/>
    <col min="4868" max="4868" width="9.140625" style="373"/>
    <col min="4869" max="4869" width="3.42578125" style="373" customWidth="1"/>
    <col min="4870" max="4870" width="19.5703125" style="373" customWidth="1"/>
    <col min="4871" max="4871" width="12.28515625" style="373" customWidth="1"/>
    <col min="4872" max="4872" width="10.42578125" style="373" customWidth="1"/>
    <col min="4873" max="4873" width="9.140625" style="373"/>
    <col min="4874" max="4874" width="3.5703125" style="373" customWidth="1"/>
    <col min="4875" max="4875" width="16.42578125" style="373" customWidth="1"/>
    <col min="4876" max="4876" width="11.7109375" style="373" customWidth="1"/>
    <col min="4877" max="4877" width="10.140625" style="373" customWidth="1"/>
    <col min="4878" max="4878" width="15.85546875" style="373" customWidth="1"/>
    <col min="4879" max="4879" width="3.85546875" style="373" customWidth="1"/>
    <col min="4880" max="4880" width="16.42578125" style="373" customWidth="1"/>
    <col min="4881" max="4881" width="11.28515625" style="373" customWidth="1"/>
    <col min="4882" max="4882" width="10.28515625" style="373" customWidth="1"/>
    <col min="4883" max="4883" width="10" style="373" customWidth="1"/>
    <col min="4884" max="5119" width="9.140625" style="373"/>
    <col min="5120" max="5120" width="4" style="373" customWidth="1"/>
    <col min="5121" max="5121" width="15.140625" style="373" customWidth="1"/>
    <col min="5122" max="5122" width="13.85546875" style="373" customWidth="1"/>
    <col min="5123" max="5123" width="10.140625" style="373" customWidth="1"/>
    <col min="5124" max="5124" width="9.140625" style="373"/>
    <col min="5125" max="5125" width="3.42578125" style="373" customWidth="1"/>
    <col min="5126" max="5126" width="19.5703125" style="373" customWidth="1"/>
    <col min="5127" max="5127" width="12.28515625" style="373" customWidth="1"/>
    <col min="5128" max="5128" width="10.42578125" style="373" customWidth="1"/>
    <col min="5129" max="5129" width="9.140625" style="373"/>
    <col min="5130" max="5130" width="3.5703125" style="373" customWidth="1"/>
    <col min="5131" max="5131" width="16.42578125" style="373" customWidth="1"/>
    <col min="5132" max="5132" width="11.7109375" style="373" customWidth="1"/>
    <col min="5133" max="5133" width="10.140625" style="373" customWidth="1"/>
    <col min="5134" max="5134" width="15.85546875" style="373" customWidth="1"/>
    <col min="5135" max="5135" width="3.85546875" style="373" customWidth="1"/>
    <col min="5136" max="5136" width="16.42578125" style="373" customWidth="1"/>
    <col min="5137" max="5137" width="11.28515625" style="373" customWidth="1"/>
    <col min="5138" max="5138" width="10.28515625" style="373" customWidth="1"/>
    <col min="5139" max="5139" width="10" style="373" customWidth="1"/>
    <col min="5140" max="5375" width="9.140625" style="373"/>
    <col min="5376" max="5376" width="4" style="373" customWidth="1"/>
    <col min="5377" max="5377" width="15.140625" style="373" customWidth="1"/>
    <col min="5378" max="5378" width="13.85546875" style="373" customWidth="1"/>
    <col min="5379" max="5379" width="10.140625" style="373" customWidth="1"/>
    <col min="5380" max="5380" width="9.140625" style="373"/>
    <col min="5381" max="5381" width="3.42578125" style="373" customWidth="1"/>
    <col min="5382" max="5382" width="19.5703125" style="373" customWidth="1"/>
    <col min="5383" max="5383" width="12.28515625" style="373" customWidth="1"/>
    <col min="5384" max="5384" width="10.42578125" style="373" customWidth="1"/>
    <col min="5385" max="5385" width="9.140625" style="373"/>
    <col min="5386" max="5386" width="3.5703125" style="373" customWidth="1"/>
    <col min="5387" max="5387" width="16.42578125" style="373" customWidth="1"/>
    <col min="5388" max="5388" width="11.7109375" style="373" customWidth="1"/>
    <col min="5389" max="5389" width="10.140625" style="373" customWidth="1"/>
    <col min="5390" max="5390" width="15.85546875" style="373" customWidth="1"/>
    <col min="5391" max="5391" width="3.85546875" style="373" customWidth="1"/>
    <col min="5392" max="5392" width="16.42578125" style="373" customWidth="1"/>
    <col min="5393" max="5393" width="11.28515625" style="373" customWidth="1"/>
    <col min="5394" max="5394" width="10.28515625" style="373" customWidth="1"/>
    <col min="5395" max="5395" width="10" style="373" customWidth="1"/>
    <col min="5396" max="5631" width="9.140625" style="373"/>
    <col min="5632" max="5632" width="4" style="373" customWidth="1"/>
    <col min="5633" max="5633" width="15.140625" style="373" customWidth="1"/>
    <col min="5634" max="5634" width="13.85546875" style="373" customWidth="1"/>
    <col min="5635" max="5635" width="10.140625" style="373" customWidth="1"/>
    <col min="5636" max="5636" width="9.140625" style="373"/>
    <col min="5637" max="5637" width="3.42578125" style="373" customWidth="1"/>
    <col min="5638" max="5638" width="19.5703125" style="373" customWidth="1"/>
    <col min="5639" max="5639" width="12.28515625" style="373" customWidth="1"/>
    <col min="5640" max="5640" width="10.42578125" style="373" customWidth="1"/>
    <col min="5641" max="5641" width="9.140625" style="373"/>
    <col min="5642" max="5642" width="3.5703125" style="373" customWidth="1"/>
    <col min="5643" max="5643" width="16.42578125" style="373" customWidth="1"/>
    <col min="5644" max="5644" width="11.7109375" style="373" customWidth="1"/>
    <col min="5645" max="5645" width="10.140625" style="373" customWidth="1"/>
    <col min="5646" max="5646" width="15.85546875" style="373" customWidth="1"/>
    <col min="5647" max="5647" width="3.85546875" style="373" customWidth="1"/>
    <col min="5648" max="5648" width="16.42578125" style="373" customWidth="1"/>
    <col min="5649" max="5649" width="11.28515625" style="373" customWidth="1"/>
    <col min="5650" max="5650" width="10.28515625" style="373" customWidth="1"/>
    <col min="5651" max="5651" width="10" style="373" customWidth="1"/>
    <col min="5652" max="5887" width="9.140625" style="373"/>
    <col min="5888" max="5888" width="4" style="373" customWidth="1"/>
    <col min="5889" max="5889" width="15.140625" style="373" customWidth="1"/>
    <col min="5890" max="5890" width="13.85546875" style="373" customWidth="1"/>
    <col min="5891" max="5891" width="10.140625" style="373" customWidth="1"/>
    <col min="5892" max="5892" width="9.140625" style="373"/>
    <col min="5893" max="5893" width="3.42578125" style="373" customWidth="1"/>
    <col min="5894" max="5894" width="19.5703125" style="373" customWidth="1"/>
    <col min="5895" max="5895" width="12.28515625" style="373" customWidth="1"/>
    <col min="5896" max="5896" width="10.42578125" style="373" customWidth="1"/>
    <col min="5897" max="5897" width="9.140625" style="373"/>
    <col min="5898" max="5898" width="3.5703125" style="373" customWidth="1"/>
    <col min="5899" max="5899" width="16.42578125" style="373" customWidth="1"/>
    <col min="5900" max="5900" width="11.7109375" style="373" customWidth="1"/>
    <col min="5901" max="5901" width="10.140625" style="373" customWidth="1"/>
    <col min="5902" max="5902" width="15.85546875" style="373" customWidth="1"/>
    <col min="5903" max="5903" width="3.85546875" style="373" customWidth="1"/>
    <col min="5904" max="5904" width="16.42578125" style="373" customWidth="1"/>
    <col min="5905" max="5905" width="11.28515625" style="373" customWidth="1"/>
    <col min="5906" max="5906" width="10.28515625" style="373" customWidth="1"/>
    <col min="5907" max="5907" width="10" style="373" customWidth="1"/>
    <col min="5908" max="6143" width="9.140625" style="373"/>
    <col min="6144" max="6144" width="4" style="373" customWidth="1"/>
    <col min="6145" max="6145" width="15.140625" style="373" customWidth="1"/>
    <col min="6146" max="6146" width="13.85546875" style="373" customWidth="1"/>
    <col min="6147" max="6147" width="10.140625" style="373" customWidth="1"/>
    <col min="6148" max="6148" width="9.140625" style="373"/>
    <col min="6149" max="6149" width="3.42578125" style="373" customWidth="1"/>
    <col min="6150" max="6150" width="19.5703125" style="373" customWidth="1"/>
    <col min="6151" max="6151" width="12.28515625" style="373" customWidth="1"/>
    <col min="6152" max="6152" width="10.42578125" style="373" customWidth="1"/>
    <col min="6153" max="6153" width="9.140625" style="373"/>
    <col min="6154" max="6154" width="3.5703125" style="373" customWidth="1"/>
    <col min="6155" max="6155" width="16.42578125" style="373" customWidth="1"/>
    <col min="6156" max="6156" width="11.7109375" style="373" customWidth="1"/>
    <col min="6157" max="6157" width="10.140625" style="373" customWidth="1"/>
    <col min="6158" max="6158" width="15.85546875" style="373" customWidth="1"/>
    <col min="6159" max="6159" width="3.85546875" style="373" customWidth="1"/>
    <col min="6160" max="6160" width="16.42578125" style="373" customWidth="1"/>
    <col min="6161" max="6161" width="11.28515625" style="373" customWidth="1"/>
    <col min="6162" max="6162" width="10.28515625" style="373" customWidth="1"/>
    <col min="6163" max="6163" width="10" style="373" customWidth="1"/>
    <col min="6164" max="6399" width="9.140625" style="373"/>
    <col min="6400" max="6400" width="4" style="373" customWidth="1"/>
    <col min="6401" max="6401" width="15.140625" style="373" customWidth="1"/>
    <col min="6402" max="6402" width="13.85546875" style="373" customWidth="1"/>
    <col min="6403" max="6403" width="10.140625" style="373" customWidth="1"/>
    <col min="6404" max="6404" width="9.140625" style="373"/>
    <col min="6405" max="6405" width="3.42578125" style="373" customWidth="1"/>
    <col min="6406" max="6406" width="19.5703125" style="373" customWidth="1"/>
    <col min="6407" max="6407" width="12.28515625" style="373" customWidth="1"/>
    <col min="6408" max="6408" width="10.42578125" style="373" customWidth="1"/>
    <col min="6409" max="6409" width="9.140625" style="373"/>
    <col min="6410" max="6410" width="3.5703125" style="373" customWidth="1"/>
    <col min="6411" max="6411" width="16.42578125" style="373" customWidth="1"/>
    <col min="6412" max="6412" width="11.7109375" style="373" customWidth="1"/>
    <col min="6413" max="6413" width="10.140625" style="373" customWidth="1"/>
    <col min="6414" max="6414" width="15.85546875" style="373" customWidth="1"/>
    <col min="6415" max="6415" width="3.85546875" style="373" customWidth="1"/>
    <col min="6416" max="6416" width="16.42578125" style="373" customWidth="1"/>
    <col min="6417" max="6417" width="11.28515625" style="373" customWidth="1"/>
    <col min="6418" max="6418" width="10.28515625" style="373" customWidth="1"/>
    <col min="6419" max="6419" width="10" style="373" customWidth="1"/>
    <col min="6420" max="6655" width="9.140625" style="373"/>
    <col min="6656" max="6656" width="4" style="373" customWidth="1"/>
    <col min="6657" max="6657" width="15.140625" style="373" customWidth="1"/>
    <col min="6658" max="6658" width="13.85546875" style="373" customWidth="1"/>
    <col min="6659" max="6659" width="10.140625" style="373" customWidth="1"/>
    <col min="6660" max="6660" width="9.140625" style="373"/>
    <col min="6661" max="6661" width="3.42578125" style="373" customWidth="1"/>
    <col min="6662" max="6662" width="19.5703125" style="373" customWidth="1"/>
    <col min="6663" max="6663" width="12.28515625" style="373" customWidth="1"/>
    <col min="6664" max="6664" width="10.42578125" style="373" customWidth="1"/>
    <col min="6665" max="6665" width="9.140625" style="373"/>
    <col min="6666" max="6666" width="3.5703125" style="373" customWidth="1"/>
    <col min="6667" max="6667" width="16.42578125" style="373" customWidth="1"/>
    <col min="6668" max="6668" width="11.7109375" style="373" customWidth="1"/>
    <col min="6669" max="6669" width="10.140625" style="373" customWidth="1"/>
    <col min="6670" max="6670" width="15.85546875" style="373" customWidth="1"/>
    <col min="6671" max="6671" width="3.85546875" style="373" customWidth="1"/>
    <col min="6672" max="6672" width="16.42578125" style="373" customWidth="1"/>
    <col min="6673" max="6673" width="11.28515625" style="373" customWidth="1"/>
    <col min="6674" max="6674" width="10.28515625" style="373" customWidth="1"/>
    <col min="6675" max="6675" width="10" style="373" customWidth="1"/>
    <col min="6676" max="6911" width="9.140625" style="373"/>
    <col min="6912" max="6912" width="4" style="373" customWidth="1"/>
    <col min="6913" max="6913" width="15.140625" style="373" customWidth="1"/>
    <col min="6914" max="6914" width="13.85546875" style="373" customWidth="1"/>
    <col min="6915" max="6915" width="10.140625" style="373" customWidth="1"/>
    <col min="6916" max="6916" width="9.140625" style="373"/>
    <col min="6917" max="6917" width="3.42578125" style="373" customWidth="1"/>
    <col min="6918" max="6918" width="19.5703125" style="373" customWidth="1"/>
    <col min="6919" max="6919" width="12.28515625" style="373" customWidth="1"/>
    <col min="6920" max="6920" width="10.42578125" style="373" customWidth="1"/>
    <col min="6921" max="6921" width="9.140625" style="373"/>
    <col min="6922" max="6922" width="3.5703125" style="373" customWidth="1"/>
    <col min="6923" max="6923" width="16.42578125" style="373" customWidth="1"/>
    <col min="6924" max="6924" width="11.7109375" style="373" customWidth="1"/>
    <col min="6925" max="6925" width="10.140625" style="373" customWidth="1"/>
    <col min="6926" max="6926" width="15.85546875" style="373" customWidth="1"/>
    <col min="6927" max="6927" width="3.85546875" style="373" customWidth="1"/>
    <col min="6928" max="6928" width="16.42578125" style="373" customWidth="1"/>
    <col min="6929" max="6929" width="11.28515625" style="373" customWidth="1"/>
    <col min="6930" max="6930" width="10.28515625" style="373" customWidth="1"/>
    <col min="6931" max="6931" width="10" style="373" customWidth="1"/>
    <col min="6932" max="7167" width="9.140625" style="373"/>
    <col min="7168" max="7168" width="4" style="373" customWidth="1"/>
    <col min="7169" max="7169" width="15.140625" style="373" customWidth="1"/>
    <col min="7170" max="7170" width="13.85546875" style="373" customWidth="1"/>
    <col min="7171" max="7171" width="10.140625" style="373" customWidth="1"/>
    <col min="7172" max="7172" width="9.140625" style="373"/>
    <col min="7173" max="7173" width="3.42578125" style="373" customWidth="1"/>
    <col min="7174" max="7174" width="19.5703125" style="373" customWidth="1"/>
    <col min="7175" max="7175" width="12.28515625" style="373" customWidth="1"/>
    <col min="7176" max="7176" width="10.42578125" style="373" customWidth="1"/>
    <col min="7177" max="7177" width="9.140625" style="373"/>
    <col min="7178" max="7178" width="3.5703125" style="373" customWidth="1"/>
    <col min="7179" max="7179" width="16.42578125" style="373" customWidth="1"/>
    <col min="7180" max="7180" width="11.7109375" style="373" customWidth="1"/>
    <col min="7181" max="7181" width="10.140625" style="373" customWidth="1"/>
    <col min="7182" max="7182" width="15.85546875" style="373" customWidth="1"/>
    <col min="7183" max="7183" width="3.85546875" style="373" customWidth="1"/>
    <col min="7184" max="7184" width="16.42578125" style="373" customWidth="1"/>
    <col min="7185" max="7185" width="11.28515625" style="373" customWidth="1"/>
    <col min="7186" max="7186" width="10.28515625" style="373" customWidth="1"/>
    <col min="7187" max="7187" width="10" style="373" customWidth="1"/>
    <col min="7188" max="7423" width="9.140625" style="373"/>
    <col min="7424" max="7424" width="4" style="373" customWidth="1"/>
    <col min="7425" max="7425" width="15.140625" style="373" customWidth="1"/>
    <col min="7426" max="7426" width="13.85546875" style="373" customWidth="1"/>
    <col min="7427" max="7427" width="10.140625" style="373" customWidth="1"/>
    <col min="7428" max="7428" width="9.140625" style="373"/>
    <col min="7429" max="7429" width="3.42578125" style="373" customWidth="1"/>
    <col min="7430" max="7430" width="19.5703125" style="373" customWidth="1"/>
    <col min="7431" max="7431" width="12.28515625" style="373" customWidth="1"/>
    <col min="7432" max="7432" width="10.42578125" style="373" customWidth="1"/>
    <col min="7433" max="7433" width="9.140625" style="373"/>
    <col min="7434" max="7434" width="3.5703125" style="373" customWidth="1"/>
    <col min="7435" max="7435" width="16.42578125" style="373" customWidth="1"/>
    <col min="7436" max="7436" width="11.7109375" style="373" customWidth="1"/>
    <col min="7437" max="7437" width="10.140625" style="373" customWidth="1"/>
    <col min="7438" max="7438" width="15.85546875" style="373" customWidth="1"/>
    <col min="7439" max="7439" width="3.85546875" style="373" customWidth="1"/>
    <col min="7440" max="7440" width="16.42578125" style="373" customWidth="1"/>
    <col min="7441" max="7441" width="11.28515625" style="373" customWidth="1"/>
    <col min="7442" max="7442" width="10.28515625" style="373" customWidth="1"/>
    <col min="7443" max="7443" width="10" style="373" customWidth="1"/>
    <col min="7444" max="7679" width="9.140625" style="373"/>
    <col min="7680" max="7680" width="4" style="373" customWidth="1"/>
    <col min="7681" max="7681" width="15.140625" style="373" customWidth="1"/>
    <col min="7682" max="7682" width="13.85546875" style="373" customWidth="1"/>
    <col min="7683" max="7683" width="10.140625" style="373" customWidth="1"/>
    <col min="7684" max="7684" width="9.140625" style="373"/>
    <col min="7685" max="7685" width="3.42578125" style="373" customWidth="1"/>
    <col min="7686" max="7686" width="19.5703125" style="373" customWidth="1"/>
    <col min="7687" max="7687" width="12.28515625" style="373" customWidth="1"/>
    <col min="7688" max="7688" width="10.42578125" style="373" customWidth="1"/>
    <col min="7689" max="7689" width="9.140625" style="373"/>
    <col min="7690" max="7690" width="3.5703125" style="373" customWidth="1"/>
    <col min="7691" max="7691" width="16.42578125" style="373" customWidth="1"/>
    <col min="7692" max="7692" width="11.7109375" style="373" customWidth="1"/>
    <col min="7693" max="7693" width="10.140625" style="373" customWidth="1"/>
    <col min="7694" max="7694" width="15.85546875" style="373" customWidth="1"/>
    <col min="7695" max="7695" width="3.85546875" style="373" customWidth="1"/>
    <col min="7696" max="7696" width="16.42578125" style="373" customWidth="1"/>
    <col min="7697" max="7697" width="11.28515625" style="373" customWidth="1"/>
    <col min="7698" max="7698" width="10.28515625" style="373" customWidth="1"/>
    <col min="7699" max="7699" width="10" style="373" customWidth="1"/>
    <col min="7700" max="7935" width="9.140625" style="373"/>
    <col min="7936" max="7936" width="4" style="373" customWidth="1"/>
    <col min="7937" max="7937" width="15.140625" style="373" customWidth="1"/>
    <col min="7938" max="7938" width="13.85546875" style="373" customWidth="1"/>
    <col min="7939" max="7939" width="10.140625" style="373" customWidth="1"/>
    <col min="7940" max="7940" width="9.140625" style="373"/>
    <col min="7941" max="7941" width="3.42578125" style="373" customWidth="1"/>
    <col min="7942" max="7942" width="19.5703125" style="373" customWidth="1"/>
    <col min="7943" max="7943" width="12.28515625" style="373" customWidth="1"/>
    <col min="7944" max="7944" width="10.42578125" style="373" customWidth="1"/>
    <col min="7945" max="7945" width="9.140625" style="373"/>
    <col min="7946" max="7946" width="3.5703125" style="373" customWidth="1"/>
    <col min="7947" max="7947" width="16.42578125" style="373" customWidth="1"/>
    <col min="7948" max="7948" width="11.7109375" style="373" customWidth="1"/>
    <col min="7949" max="7949" width="10.140625" style="373" customWidth="1"/>
    <col min="7950" max="7950" width="15.85546875" style="373" customWidth="1"/>
    <col min="7951" max="7951" width="3.85546875" style="373" customWidth="1"/>
    <col min="7952" max="7952" width="16.42578125" style="373" customWidth="1"/>
    <col min="7953" max="7953" width="11.28515625" style="373" customWidth="1"/>
    <col min="7954" max="7954" width="10.28515625" style="373" customWidth="1"/>
    <col min="7955" max="7955" width="10" style="373" customWidth="1"/>
    <col min="7956" max="8191" width="9.140625" style="373"/>
    <col min="8192" max="8192" width="4" style="373" customWidth="1"/>
    <col min="8193" max="8193" width="15.140625" style="373" customWidth="1"/>
    <col min="8194" max="8194" width="13.85546875" style="373" customWidth="1"/>
    <col min="8195" max="8195" width="10.140625" style="373" customWidth="1"/>
    <col min="8196" max="8196" width="9.140625" style="373"/>
    <col min="8197" max="8197" width="3.42578125" style="373" customWidth="1"/>
    <col min="8198" max="8198" width="19.5703125" style="373" customWidth="1"/>
    <col min="8199" max="8199" width="12.28515625" style="373" customWidth="1"/>
    <col min="8200" max="8200" width="10.42578125" style="373" customWidth="1"/>
    <col min="8201" max="8201" width="9.140625" style="373"/>
    <col min="8202" max="8202" width="3.5703125" style="373" customWidth="1"/>
    <col min="8203" max="8203" width="16.42578125" style="373" customWidth="1"/>
    <col min="8204" max="8204" width="11.7109375" style="373" customWidth="1"/>
    <col min="8205" max="8205" width="10.140625" style="373" customWidth="1"/>
    <col min="8206" max="8206" width="15.85546875" style="373" customWidth="1"/>
    <col min="8207" max="8207" width="3.85546875" style="373" customWidth="1"/>
    <col min="8208" max="8208" width="16.42578125" style="373" customWidth="1"/>
    <col min="8209" max="8209" width="11.28515625" style="373" customWidth="1"/>
    <col min="8210" max="8210" width="10.28515625" style="373" customWidth="1"/>
    <col min="8211" max="8211" width="10" style="373" customWidth="1"/>
    <col min="8212" max="8447" width="9.140625" style="373"/>
    <col min="8448" max="8448" width="4" style="373" customWidth="1"/>
    <col min="8449" max="8449" width="15.140625" style="373" customWidth="1"/>
    <col min="8450" max="8450" width="13.85546875" style="373" customWidth="1"/>
    <col min="8451" max="8451" width="10.140625" style="373" customWidth="1"/>
    <col min="8452" max="8452" width="9.140625" style="373"/>
    <col min="8453" max="8453" width="3.42578125" style="373" customWidth="1"/>
    <col min="8454" max="8454" width="19.5703125" style="373" customWidth="1"/>
    <col min="8455" max="8455" width="12.28515625" style="373" customWidth="1"/>
    <col min="8456" max="8456" width="10.42578125" style="373" customWidth="1"/>
    <col min="8457" max="8457" width="9.140625" style="373"/>
    <col min="8458" max="8458" width="3.5703125" style="373" customWidth="1"/>
    <col min="8459" max="8459" width="16.42578125" style="373" customWidth="1"/>
    <col min="8460" max="8460" width="11.7109375" style="373" customWidth="1"/>
    <col min="8461" max="8461" width="10.140625" style="373" customWidth="1"/>
    <col min="8462" max="8462" width="15.85546875" style="373" customWidth="1"/>
    <col min="8463" max="8463" width="3.85546875" style="373" customWidth="1"/>
    <col min="8464" max="8464" width="16.42578125" style="373" customWidth="1"/>
    <col min="8465" max="8465" width="11.28515625" style="373" customWidth="1"/>
    <col min="8466" max="8466" width="10.28515625" style="373" customWidth="1"/>
    <col min="8467" max="8467" width="10" style="373" customWidth="1"/>
    <col min="8468" max="8703" width="9.140625" style="373"/>
    <col min="8704" max="8704" width="4" style="373" customWidth="1"/>
    <col min="8705" max="8705" width="15.140625" style="373" customWidth="1"/>
    <col min="8706" max="8706" width="13.85546875" style="373" customWidth="1"/>
    <col min="8707" max="8707" width="10.140625" style="373" customWidth="1"/>
    <col min="8708" max="8708" width="9.140625" style="373"/>
    <col min="8709" max="8709" width="3.42578125" style="373" customWidth="1"/>
    <col min="8710" max="8710" width="19.5703125" style="373" customWidth="1"/>
    <col min="8711" max="8711" width="12.28515625" style="373" customWidth="1"/>
    <col min="8712" max="8712" width="10.42578125" style="373" customWidth="1"/>
    <col min="8713" max="8713" width="9.140625" style="373"/>
    <col min="8714" max="8714" width="3.5703125" style="373" customWidth="1"/>
    <col min="8715" max="8715" width="16.42578125" style="373" customWidth="1"/>
    <col min="8716" max="8716" width="11.7109375" style="373" customWidth="1"/>
    <col min="8717" max="8717" width="10.140625" style="373" customWidth="1"/>
    <col min="8718" max="8718" width="15.85546875" style="373" customWidth="1"/>
    <col min="8719" max="8719" width="3.85546875" style="373" customWidth="1"/>
    <col min="8720" max="8720" width="16.42578125" style="373" customWidth="1"/>
    <col min="8721" max="8721" width="11.28515625" style="373" customWidth="1"/>
    <col min="8722" max="8722" width="10.28515625" style="373" customWidth="1"/>
    <col min="8723" max="8723" width="10" style="373" customWidth="1"/>
    <col min="8724" max="8959" width="9.140625" style="373"/>
    <col min="8960" max="8960" width="4" style="373" customWidth="1"/>
    <col min="8961" max="8961" width="15.140625" style="373" customWidth="1"/>
    <col min="8962" max="8962" width="13.85546875" style="373" customWidth="1"/>
    <col min="8963" max="8963" width="10.140625" style="373" customWidth="1"/>
    <col min="8964" max="8964" width="9.140625" style="373"/>
    <col min="8965" max="8965" width="3.42578125" style="373" customWidth="1"/>
    <col min="8966" max="8966" width="19.5703125" style="373" customWidth="1"/>
    <col min="8967" max="8967" width="12.28515625" style="373" customWidth="1"/>
    <col min="8968" max="8968" width="10.42578125" style="373" customWidth="1"/>
    <col min="8969" max="8969" width="9.140625" style="373"/>
    <col min="8970" max="8970" width="3.5703125" style="373" customWidth="1"/>
    <col min="8971" max="8971" width="16.42578125" style="373" customWidth="1"/>
    <col min="8972" max="8972" width="11.7109375" style="373" customWidth="1"/>
    <col min="8973" max="8973" width="10.140625" style="373" customWidth="1"/>
    <col min="8974" max="8974" width="15.85546875" style="373" customWidth="1"/>
    <col min="8975" max="8975" width="3.85546875" style="373" customWidth="1"/>
    <col min="8976" max="8976" width="16.42578125" style="373" customWidth="1"/>
    <col min="8977" max="8977" width="11.28515625" style="373" customWidth="1"/>
    <col min="8978" max="8978" width="10.28515625" style="373" customWidth="1"/>
    <col min="8979" max="8979" width="10" style="373" customWidth="1"/>
    <col min="8980" max="9215" width="9.140625" style="373"/>
    <col min="9216" max="9216" width="4" style="373" customWidth="1"/>
    <col min="9217" max="9217" width="15.140625" style="373" customWidth="1"/>
    <col min="9218" max="9218" width="13.85546875" style="373" customWidth="1"/>
    <col min="9219" max="9219" width="10.140625" style="373" customWidth="1"/>
    <col min="9220" max="9220" width="9.140625" style="373"/>
    <col min="9221" max="9221" width="3.42578125" style="373" customWidth="1"/>
    <col min="9222" max="9222" width="19.5703125" style="373" customWidth="1"/>
    <col min="9223" max="9223" width="12.28515625" style="373" customWidth="1"/>
    <col min="9224" max="9224" width="10.42578125" style="373" customWidth="1"/>
    <col min="9225" max="9225" width="9.140625" style="373"/>
    <col min="9226" max="9226" width="3.5703125" style="373" customWidth="1"/>
    <col min="9227" max="9227" width="16.42578125" style="373" customWidth="1"/>
    <col min="9228" max="9228" width="11.7109375" style="373" customWidth="1"/>
    <col min="9229" max="9229" width="10.140625" style="373" customWidth="1"/>
    <col min="9230" max="9230" width="15.85546875" style="373" customWidth="1"/>
    <col min="9231" max="9231" width="3.85546875" style="373" customWidth="1"/>
    <col min="9232" max="9232" width="16.42578125" style="373" customWidth="1"/>
    <col min="9233" max="9233" width="11.28515625" style="373" customWidth="1"/>
    <col min="9234" max="9234" width="10.28515625" style="373" customWidth="1"/>
    <col min="9235" max="9235" width="10" style="373" customWidth="1"/>
    <col min="9236" max="9471" width="9.140625" style="373"/>
    <col min="9472" max="9472" width="4" style="373" customWidth="1"/>
    <col min="9473" max="9473" width="15.140625" style="373" customWidth="1"/>
    <col min="9474" max="9474" width="13.85546875" style="373" customWidth="1"/>
    <col min="9475" max="9475" width="10.140625" style="373" customWidth="1"/>
    <col min="9476" max="9476" width="9.140625" style="373"/>
    <col min="9477" max="9477" width="3.42578125" style="373" customWidth="1"/>
    <col min="9478" max="9478" width="19.5703125" style="373" customWidth="1"/>
    <col min="9479" max="9479" width="12.28515625" style="373" customWidth="1"/>
    <col min="9480" max="9480" width="10.42578125" style="373" customWidth="1"/>
    <col min="9481" max="9481" width="9.140625" style="373"/>
    <col min="9482" max="9482" width="3.5703125" style="373" customWidth="1"/>
    <col min="9483" max="9483" width="16.42578125" style="373" customWidth="1"/>
    <col min="9484" max="9484" width="11.7109375" style="373" customWidth="1"/>
    <col min="9485" max="9485" width="10.140625" style="373" customWidth="1"/>
    <col min="9486" max="9486" width="15.85546875" style="373" customWidth="1"/>
    <col min="9487" max="9487" width="3.85546875" style="373" customWidth="1"/>
    <col min="9488" max="9488" width="16.42578125" style="373" customWidth="1"/>
    <col min="9489" max="9489" width="11.28515625" style="373" customWidth="1"/>
    <col min="9490" max="9490" width="10.28515625" style="373" customWidth="1"/>
    <col min="9491" max="9491" width="10" style="373" customWidth="1"/>
    <col min="9492" max="9727" width="9.140625" style="373"/>
    <col min="9728" max="9728" width="4" style="373" customWidth="1"/>
    <col min="9729" max="9729" width="15.140625" style="373" customWidth="1"/>
    <col min="9730" max="9730" width="13.85546875" style="373" customWidth="1"/>
    <col min="9731" max="9731" width="10.140625" style="373" customWidth="1"/>
    <col min="9732" max="9732" width="9.140625" style="373"/>
    <col min="9733" max="9733" width="3.42578125" style="373" customWidth="1"/>
    <col min="9734" max="9734" width="19.5703125" style="373" customWidth="1"/>
    <col min="9735" max="9735" width="12.28515625" style="373" customWidth="1"/>
    <col min="9736" max="9736" width="10.42578125" style="373" customWidth="1"/>
    <col min="9737" max="9737" width="9.140625" style="373"/>
    <col min="9738" max="9738" width="3.5703125" style="373" customWidth="1"/>
    <col min="9739" max="9739" width="16.42578125" style="373" customWidth="1"/>
    <col min="9740" max="9740" width="11.7109375" style="373" customWidth="1"/>
    <col min="9741" max="9741" width="10.140625" style="373" customWidth="1"/>
    <col min="9742" max="9742" width="15.85546875" style="373" customWidth="1"/>
    <col min="9743" max="9743" width="3.85546875" style="373" customWidth="1"/>
    <col min="9744" max="9744" width="16.42578125" style="373" customWidth="1"/>
    <col min="9745" max="9745" width="11.28515625" style="373" customWidth="1"/>
    <col min="9746" max="9746" width="10.28515625" style="373" customWidth="1"/>
    <col min="9747" max="9747" width="10" style="373" customWidth="1"/>
    <col min="9748" max="9983" width="9.140625" style="373"/>
    <col min="9984" max="9984" width="4" style="373" customWidth="1"/>
    <col min="9985" max="9985" width="15.140625" style="373" customWidth="1"/>
    <col min="9986" max="9986" width="13.85546875" style="373" customWidth="1"/>
    <col min="9987" max="9987" width="10.140625" style="373" customWidth="1"/>
    <col min="9988" max="9988" width="9.140625" style="373"/>
    <col min="9989" max="9989" width="3.42578125" style="373" customWidth="1"/>
    <col min="9990" max="9990" width="19.5703125" style="373" customWidth="1"/>
    <col min="9991" max="9991" width="12.28515625" style="373" customWidth="1"/>
    <col min="9992" max="9992" width="10.42578125" style="373" customWidth="1"/>
    <col min="9993" max="9993" width="9.140625" style="373"/>
    <col min="9994" max="9994" width="3.5703125" style="373" customWidth="1"/>
    <col min="9995" max="9995" width="16.42578125" style="373" customWidth="1"/>
    <col min="9996" max="9996" width="11.7109375" style="373" customWidth="1"/>
    <col min="9997" max="9997" width="10.140625" style="373" customWidth="1"/>
    <col min="9998" max="9998" width="15.85546875" style="373" customWidth="1"/>
    <col min="9999" max="9999" width="3.85546875" style="373" customWidth="1"/>
    <col min="10000" max="10000" width="16.42578125" style="373" customWidth="1"/>
    <col min="10001" max="10001" width="11.28515625" style="373" customWidth="1"/>
    <col min="10002" max="10002" width="10.28515625" style="373" customWidth="1"/>
    <col min="10003" max="10003" width="10" style="373" customWidth="1"/>
    <col min="10004" max="10239" width="9.140625" style="373"/>
    <col min="10240" max="10240" width="4" style="373" customWidth="1"/>
    <col min="10241" max="10241" width="15.140625" style="373" customWidth="1"/>
    <col min="10242" max="10242" width="13.85546875" style="373" customWidth="1"/>
    <col min="10243" max="10243" width="10.140625" style="373" customWidth="1"/>
    <col min="10244" max="10244" width="9.140625" style="373"/>
    <col min="10245" max="10245" width="3.42578125" style="373" customWidth="1"/>
    <col min="10246" max="10246" width="19.5703125" style="373" customWidth="1"/>
    <col min="10247" max="10247" width="12.28515625" style="373" customWidth="1"/>
    <col min="10248" max="10248" width="10.42578125" style="373" customWidth="1"/>
    <col min="10249" max="10249" width="9.140625" style="373"/>
    <col min="10250" max="10250" width="3.5703125" style="373" customWidth="1"/>
    <col min="10251" max="10251" width="16.42578125" style="373" customWidth="1"/>
    <col min="10252" max="10252" width="11.7109375" style="373" customWidth="1"/>
    <col min="10253" max="10253" width="10.140625" style="373" customWidth="1"/>
    <col min="10254" max="10254" width="15.85546875" style="373" customWidth="1"/>
    <col min="10255" max="10255" width="3.85546875" style="373" customWidth="1"/>
    <col min="10256" max="10256" width="16.42578125" style="373" customWidth="1"/>
    <col min="10257" max="10257" width="11.28515625" style="373" customWidth="1"/>
    <col min="10258" max="10258" width="10.28515625" style="373" customWidth="1"/>
    <col min="10259" max="10259" width="10" style="373" customWidth="1"/>
    <col min="10260" max="10495" width="9.140625" style="373"/>
    <col min="10496" max="10496" width="4" style="373" customWidth="1"/>
    <col min="10497" max="10497" width="15.140625" style="373" customWidth="1"/>
    <col min="10498" max="10498" width="13.85546875" style="373" customWidth="1"/>
    <col min="10499" max="10499" width="10.140625" style="373" customWidth="1"/>
    <col min="10500" max="10500" width="9.140625" style="373"/>
    <col min="10501" max="10501" width="3.42578125" style="373" customWidth="1"/>
    <col min="10502" max="10502" width="19.5703125" style="373" customWidth="1"/>
    <col min="10503" max="10503" width="12.28515625" style="373" customWidth="1"/>
    <col min="10504" max="10504" width="10.42578125" style="373" customWidth="1"/>
    <col min="10505" max="10505" width="9.140625" style="373"/>
    <col min="10506" max="10506" width="3.5703125" style="373" customWidth="1"/>
    <col min="10507" max="10507" width="16.42578125" style="373" customWidth="1"/>
    <col min="10508" max="10508" width="11.7109375" style="373" customWidth="1"/>
    <col min="10509" max="10509" width="10.140625" style="373" customWidth="1"/>
    <col min="10510" max="10510" width="15.85546875" style="373" customWidth="1"/>
    <col min="10511" max="10511" width="3.85546875" style="373" customWidth="1"/>
    <col min="10512" max="10512" width="16.42578125" style="373" customWidth="1"/>
    <col min="10513" max="10513" width="11.28515625" style="373" customWidth="1"/>
    <col min="10514" max="10514" width="10.28515625" style="373" customWidth="1"/>
    <col min="10515" max="10515" width="10" style="373" customWidth="1"/>
    <col min="10516" max="10751" width="9.140625" style="373"/>
    <col min="10752" max="10752" width="4" style="373" customWidth="1"/>
    <col min="10753" max="10753" width="15.140625" style="373" customWidth="1"/>
    <col min="10754" max="10754" width="13.85546875" style="373" customWidth="1"/>
    <col min="10755" max="10755" width="10.140625" style="373" customWidth="1"/>
    <col min="10756" max="10756" width="9.140625" style="373"/>
    <col min="10757" max="10757" width="3.42578125" style="373" customWidth="1"/>
    <col min="10758" max="10758" width="19.5703125" style="373" customWidth="1"/>
    <col min="10759" max="10759" width="12.28515625" style="373" customWidth="1"/>
    <col min="10760" max="10760" width="10.42578125" style="373" customWidth="1"/>
    <col min="10761" max="10761" width="9.140625" style="373"/>
    <col min="10762" max="10762" width="3.5703125" style="373" customWidth="1"/>
    <col min="10763" max="10763" width="16.42578125" style="373" customWidth="1"/>
    <col min="10764" max="10764" width="11.7109375" style="373" customWidth="1"/>
    <col min="10765" max="10765" width="10.140625" style="373" customWidth="1"/>
    <col min="10766" max="10766" width="15.85546875" style="373" customWidth="1"/>
    <col min="10767" max="10767" width="3.85546875" style="373" customWidth="1"/>
    <col min="10768" max="10768" width="16.42578125" style="373" customWidth="1"/>
    <col min="10769" max="10769" width="11.28515625" style="373" customWidth="1"/>
    <col min="10770" max="10770" width="10.28515625" style="373" customWidth="1"/>
    <col min="10771" max="10771" width="10" style="373" customWidth="1"/>
    <col min="10772" max="11007" width="9.140625" style="373"/>
    <col min="11008" max="11008" width="4" style="373" customWidth="1"/>
    <col min="11009" max="11009" width="15.140625" style="373" customWidth="1"/>
    <col min="11010" max="11010" width="13.85546875" style="373" customWidth="1"/>
    <col min="11011" max="11011" width="10.140625" style="373" customWidth="1"/>
    <col min="11012" max="11012" width="9.140625" style="373"/>
    <col min="11013" max="11013" width="3.42578125" style="373" customWidth="1"/>
    <col min="11014" max="11014" width="19.5703125" style="373" customWidth="1"/>
    <col min="11015" max="11015" width="12.28515625" style="373" customWidth="1"/>
    <col min="11016" max="11016" width="10.42578125" style="373" customWidth="1"/>
    <col min="11017" max="11017" width="9.140625" style="373"/>
    <col min="11018" max="11018" width="3.5703125" style="373" customWidth="1"/>
    <col min="11019" max="11019" width="16.42578125" style="373" customWidth="1"/>
    <col min="11020" max="11020" width="11.7109375" style="373" customWidth="1"/>
    <col min="11021" max="11021" width="10.140625" style="373" customWidth="1"/>
    <col min="11022" max="11022" width="15.85546875" style="373" customWidth="1"/>
    <col min="11023" max="11023" width="3.85546875" style="373" customWidth="1"/>
    <col min="11024" max="11024" width="16.42578125" style="373" customWidth="1"/>
    <col min="11025" max="11025" width="11.28515625" style="373" customWidth="1"/>
    <col min="11026" max="11026" width="10.28515625" style="373" customWidth="1"/>
    <col min="11027" max="11027" width="10" style="373" customWidth="1"/>
    <col min="11028" max="11263" width="9.140625" style="373"/>
    <col min="11264" max="11264" width="4" style="373" customWidth="1"/>
    <col min="11265" max="11265" width="15.140625" style="373" customWidth="1"/>
    <col min="11266" max="11266" width="13.85546875" style="373" customWidth="1"/>
    <col min="11267" max="11267" width="10.140625" style="373" customWidth="1"/>
    <col min="11268" max="11268" width="9.140625" style="373"/>
    <col min="11269" max="11269" width="3.42578125" style="373" customWidth="1"/>
    <col min="11270" max="11270" width="19.5703125" style="373" customWidth="1"/>
    <col min="11271" max="11271" width="12.28515625" style="373" customWidth="1"/>
    <col min="11272" max="11272" width="10.42578125" style="373" customWidth="1"/>
    <col min="11273" max="11273" width="9.140625" style="373"/>
    <col min="11274" max="11274" width="3.5703125" style="373" customWidth="1"/>
    <col min="11275" max="11275" width="16.42578125" style="373" customWidth="1"/>
    <col min="11276" max="11276" width="11.7109375" style="373" customWidth="1"/>
    <col min="11277" max="11277" width="10.140625" style="373" customWidth="1"/>
    <col min="11278" max="11278" width="15.85546875" style="373" customWidth="1"/>
    <col min="11279" max="11279" width="3.85546875" style="373" customWidth="1"/>
    <col min="11280" max="11280" width="16.42578125" style="373" customWidth="1"/>
    <col min="11281" max="11281" width="11.28515625" style="373" customWidth="1"/>
    <col min="11282" max="11282" width="10.28515625" style="373" customWidth="1"/>
    <col min="11283" max="11283" width="10" style="373" customWidth="1"/>
    <col min="11284" max="11519" width="9.140625" style="373"/>
    <col min="11520" max="11520" width="4" style="373" customWidth="1"/>
    <col min="11521" max="11521" width="15.140625" style="373" customWidth="1"/>
    <col min="11522" max="11522" width="13.85546875" style="373" customWidth="1"/>
    <col min="11523" max="11523" width="10.140625" style="373" customWidth="1"/>
    <col min="11524" max="11524" width="9.140625" style="373"/>
    <col min="11525" max="11525" width="3.42578125" style="373" customWidth="1"/>
    <col min="11526" max="11526" width="19.5703125" style="373" customWidth="1"/>
    <col min="11527" max="11527" width="12.28515625" style="373" customWidth="1"/>
    <col min="11528" max="11528" width="10.42578125" style="373" customWidth="1"/>
    <col min="11529" max="11529" width="9.140625" style="373"/>
    <col min="11530" max="11530" width="3.5703125" style="373" customWidth="1"/>
    <col min="11531" max="11531" width="16.42578125" style="373" customWidth="1"/>
    <col min="11532" max="11532" width="11.7109375" style="373" customWidth="1"/>
    <col min="11533" max="11533" width="10.140625" style="373" customWidth="1"/>
    <col min="11534" max="11534" width="15.85546875" style="373" customWidth="1"/>
    <col min="11535" max="11535" width="3.85546875" style="373" customWidth="1"/>
    <col min="11536" max="11536" width="16.42578125" style="373" customWidth="1"/>
    <col min="11537" max="11537" width="11.28515625" style="373" customWidth="1"/>
    <col min="11538" max="11538" width="10.28515625" style="373" customWidth="1"/>
    <col min="11539" max="11539" width="10" style="373" customWidth="1"/>
    <col min="11540" max="11775" width="9.140625" style="373"/>
    <col min="11776" max="11776" width="4" style="373" customWidth="1"/>
    <col min="11777" max="11777" width="15.140625" style="373" customWidth="1"/>
    <col min="11778" max="11778" width="13.85546875" style="373" customWidth="1"/>
    <col min="11779" max="11779" width="10.140625" style="373" customWidth="1"/>
    <col min="11780" max="11780" width="9.140625" style="373"/>
    <col min="11781" max="11781" width="3.42578125" style="373" customWidth="1"/>
    <col min="11782" max="11782" width="19.5703125" style="373" customWidth="1"/>
    <col min="11783" max="11783" width="12.28515625" style="373" customWidth="1"/>
    <col min="11784" max="11784" width="10.42578125" style="373" customWidth="1"/>
    <col min="11785" max="11785" width="9.140625" style="373"/>
    <col min="11786" max="11786" width="3.5703125" style="373" customWidth="1"/>
    <col min="11787" max="11787" width="16.42578125" style="373" customWidth="1"/>
    <col min="11788" max="11788" width="11.7109375" style="373" customWidth="1"/>
    <col min="11789" max="11789" width="10.140625" style="373" customWidth="1"/>
    <col min="11790" max="11790" width="15.85546875" style="373" customWidth="1"/>
    <col min="11791" max="11791" width="3.85546875" style="373" customWidth="1"/>
    <col min="11792" max="11792" width="16.42578125" style="373" customWidth="1"/>
    <col min="11793" max="11793" width="11.28515625" style="373" customWidth="1"/>
    <col min="11794" max="11794" width="10.28515625" style="373" customWidth="1"/>
    <col min="11795" max="11795" width="10" style="373" customWidth="1"/>
    <col min="11796" max="12031" width="9.140625" style="373"/>
    <col min="12032" max="12032" width="4" style="373" customWidth="1"/>
    <col min="12033" max="12033" width="15.140625" style="373" customWidth="1"/>
    <col min="12034" max="12034" width="13.85546875" style="373" customWidth="1"/>
    <col min="12035" max="12035" width="10.140625" style="373" customWidth="1"/>
    <col min="12036" max="12036" width="9.140625" style="373"/>
    <col min="12037" max="12037" width="3.42578125" style="373" customWidth="1"/>
    <col min="12038" max="12038" width="19.5703125" style="373" customWidth="1"/>
    <col min="12039" max="12039" width="12.28515625" style="373" customWidth="1"/>
    <col min="12040" max="12040" width="10.42578125" style="373" customWidth="1"/>
    <col min="12041" max="12041" width="9.140625" style="373"/>
    <col min="12042" max="12042" width="3.5703125" style="373" customWidth="1"/>
    <col min="12043" max="12043" width="16.42578125" style="373" customWidth="1"/>
    <col min="12044" max="12044" width="11.7109375" style="373" customWidth="1"/>
    <col min="12045" max="12045" width="10.140625" style="373" customWidth="1"/>
    <col min="12046" max="12046" width="15.85546875" style="373" customWidth="1"/>
    <col min="12047" max="12047" width="3.85546875" style="373" customWidth="1"/>
    <col min="12048" max="12048" width="16.42578125" style="373" customWidth="1"/>
    <col min="12049" max="12049" width="11.28515625" style="373" customWidth="1"/>
    <col min="12050" max="12050" width="10.28515625" style="373" customWidth="1"/>
    <col min="12051" max="12051" width="10" style="373" customWidth="1"/>
    <col min="12052" max="12287" width="9.140625" style="373"/>
    <col min="12288" max="12288" width="4" style="373" customWidth="1"/>
    <col min="12289" max="12289" width="15.140625" style="373" customWidth="1"/>
    <col min="12290" max="12290" width="13.85546875" style="373" customWidth="1"/>
    <col min="12291" max="12291" width="10.140625" style="373" customWidth="1"/>
    <col min="12292" max="12292" width="9.140625" style="373"/>
    <col min="12293" max="12293" width="3.42578125" style="373" customWidth="1"/>
    <col min="12294" max="12294" width="19.5703125" style="373" customWidth="1"/>
    <col min="12295" max="12295" width="12.28515625" style="373" customWidth="1"/>
    <col min="12296" max="12296" width="10.42578125" style="373" customWidth="1"/>
    <col min="12297" max="12297" width="9.140625" style="373"/>
    <col min="12298" max="12298" width="3.5703125" style="373" customWidth="1"/>
    <col min="12299" max="12299" width="16.42578125" style="373" customWidth="1"/>
    <col min="12300" max="12300" width="11.7109375" style="373" customWidth="1"/>
    <col min="12301" max="12301" width="10.140625" style="373" customWidth="1"/>
    <col min="12302" max="12302" width="15.85546875" style="373" customWidth="1"/>
    <col min="12303" max="12303" width="3.85546875" style="373" customWidth="1"/>
    <col min="12304" max="12304" width="16.42578125" style="373" customWidth="1"/>
    <col min="12305" max="12305" width="11.28515625" style="373" customWidth="1"/>
    <col min="12306" max="12306" width="10.28515625" style="373" customWidth="1"/>
    <col min="12307" max="12307" width="10" style="373" customWidth="1"/>
    <col min="12308" max="12543" width="9.140625" style="373"/>
    <col min="12544" max="12544" width="4" style="373" customWidth="1"/>
    <col min="12545" max="12545" width="15.140625" style="373" customWidth="1"/>
    <col min="12546" max="12546" width="13.85546875" style="373" customWidth="1"/>
    <col min="12547" max="12547" width="10.140625" style="373" customWidth="1"/>
    <col min="12548" max="12548" width="9.140625" style="373"/>
    <col min="12549" max="12549" width="3.42578125" style="373" customWidth="1"/>
    <col min="12550" max="12550" width="19.5703125" style="373" customWidth="1"/>
    <col min="12551" max="12551" width="12.28515625" style="373" customWidth="1"/>
    <col min="12552" max="12552" width="10.42578125" style="373" customWidth="1"/>
    <col min="12553" max="12553" width="9.140625" style="373"/>
    <col min="12554" max="12554" width="3.5703125" style="373" customWidth="1"/>
    <col min="12555" max="12555" width="16.42578125" style="373" customWidth="1"/>
    <col min="12556" max="12556" width="11.7109375" style="373" customWidth="1"/>
    <col min="12557" max="12557" width="10.140625" style="373" customWidth="1"/>
    <col min="12558" max="12558" width="15.85546875" style="373" customWidth="1"/>
    <col min="12559" max="12559" width="3.85546875" style="373" customWidth="1"/>
    <col min="12560" max="12560" width="16.42578125" style="373" customWidth="1"/>
    <col min="12561" max="12561" width="11.28515625" style="373" customWidth="1"/>
    <col min="12562" max="12562" width="10.28515625" style="373" customWidth="1"/>
    <col min="12563" max="12563" width="10" style="373" customWidth="1"/>
    <col min="12564" max="12799" width="9.140625" style="373"/>
    <col min="12800" max="12800" width="4" style="373" customWidth="1"/>
    <col min="12801" max="12801" width="15.140625" style="373" customWidth="1"/>
    <col min="12802" max="12802" width="13.85546875" style="373" customWidth="1"/>
    <col min="12803" max="12803" width="10.140625" style="373" customWidth="1"/>
    <col min="12804" max="12804" width="9.140625" style="373"/>
    <col min="12805" max="12805" width="3.42578125" style="373" customWidth="1"/>
    <col min="12806" max="12806" width="19.5703125" style="373" customWidth="1"/>
    <col min="12807" max="12807" width="12.28515625" style="373" customWidth="1"/>
    <col min="12808" max="12808" width="10.42578125" style="373" customWidth="1"/>
    <col min="12809" max="12809" width="9.140625" style="373"/>
    <col min="12810" max="12810" width="3.5703125" style="373" customWidth="1"/>
    <col min="12811" max="12811" width="16.42578125" style="373" customWidth="1"/>
    <col min="12812" max="12812" width="11.7109375" style="373" customWidth="1"/>
    <col min="12813" max="12813" width="10.140625" style="373" customWidth="1"/>
    <col min="12814" max="12814" width="15.85546875" style="373" customWidth="1"/>
    <col min="12815" max="12815" width="3.85546875" style="373" customWidth="1"/>
    <col min="12816" max="12816" width="16.42578125" style="373" customWidth="1"/>
    <col min="12817" max="12817" width="11.28515625" style="373" customWidth="1"/>
    <col min="12818" max="12818" width="10.28515625" style="373" customWidth="1"/>
    <col min="12819" max="12819" width="10" style="373" customWidth="1"/>
    <col min="12820" max="13055" width="9.140625" style="373"/>
    <col min="13056" max="13056" width="4" style="373" customWidth="1"/>
    <col min="13057" max="13057" width="15.140625" style="373" customWidth="1"/>
    <col min="13058" max="13058" width="13.85546875" style="373" customWidth="1"/>
    <col min="13059" max="13059" width="10.140625" style="373" customWidth="1"/>
    <col min="13060" max="13060" width="9.140625" style="373"/>
    <col min="13061" max="13061" width="3.42578125" style="373" customWidth="1"/>
    <col min="13062" max="13062" width="19.5703125" style="373" customWidth="1"/>
    <col min="13063" max="13063" width="12.28515625" style="373" customWidth="1"/>
    <col min="13064" max="13064" width="10.42578125" style="373" customWidth="1"/>
    <col min="13065" max="13065" width="9.140625" style="373"/>
    <col min="13066" max="13066" width="3.5703125" style="373" customWidth="1"/>
    <col min="13067" max="13067" width="16.42578125" style="373" customWidth="1"/>
    <col min="13068" max="13068" width="11.7109375" style="373" customWidth="1"/>
    <col min="13069" max="13069" width="10.140625" style="373" customWidth="1"/>
    <col min="13070" max="13070" width="15.85546875" style="373" customWidth="1"/>
    <col min="13071" max="13071" width="3.85546875" style="373" customWidth="1"/>
    <col min="13072" max="13072" width="16.42578125" style="373" customWidth="1"/>
    <col min="13073" max="13073" width="11.28515625" style="373" customWidth="1"/>
    <col min="13074" max="13074" width="10.28515625" style="373" customWidth="1"/>
    <col min="13075" max="13075" width="10" style="373" customWidth="1"/>
    <col min="13076" max="13311" width="9.140625" style="373"/>
    <col min="13312" max="13312" width="4" style="373" customWidth="1"/>
    <col min="13313" max="13313" width="15.140625" style="373" customWidth="1"/>
    <col min="13314" max="13314" width="13.85546875" style="373" customWidth="1"/>
    <col min="13315" max="13315" width="10.140625" style="373" customWidth="1"/>
    <col min="13316" max="13316" width="9.140625" style="373"/>
    <col min="13317" max="13317" width="3.42578125" style="373" customWidth="1"/>
    <col min="13318" max="13318" width="19.5703125" style="373" customWidth="1"/>
    <col min="13319" max="13319" width="12.28515625" style="373" customWidth="1"/>
    <col min="13320" max="13320" width="10.42578125" style="373" customWidth="1"/>
    <col min="13321" max="13321" width="9.140625" style="373"/>
    <col min="13322" max="13322" width="3.5703125" style="373" customWidth="1"/>
    <col min="13323" max="13323" width="16.42578125" style="373" customWidth="1"/>
    <col min="13324" max="13324" width="11.7109375" style="373" customWidth="1"/>
    <col min="13325" max="13325" width="10.140625" style="373" customWidth="1"/>
    <col min="13326" max="13326" width="15.85546875" style="373" customWidth="1"/>
    <col min="13327" max="13327" width="3.85546875" style="373" customWidth="1"/>
    <col min="13328" max="13328" width="16.42578125" style="373" customWidth="1"/>
    <col min="13329" max="13329" width="11.28515625" style="373" customWidth="1"/>
    <col min="13330" max="13330" width="10.28515625" style="373" customWidth="1"/>
    <col min="13331" max="13331" width="10" style="373" customWidth="1"/>
    <col min="13332" max="13567" width="9.140625" style="373"/>
    <col min="13568" max="13568" width="4" style="373" customWidth="1"/>
    <col min="13569" max="13569" width="15.140625" style="373" customWidth="1"/>
    <col min="13570" max="13570" width="13.85546875" style="373" customWidth="1"/>
    <col min="13571" max="13571" width="10.140625" style="373" customWidth="1"/>
    <col min="13572" max="13572" width="9.140625" style="373"/>
    <col min="13573" max="13573" width="3.42578125" style="373" customWidth="1"/>
    <col min="13574" max="13574" width="19.5703125" style="373" customWidth="1"/>
    <col min="13575" max="13575" width="12.28515625" style="373" customWidth="1"/>
    <col min="13576" max="13576" width="10.42578125" style="373" customWidth="1"/>
    <col min="13577" max="13577" width="9.140625" style="373"/>
    <col min="13578" max="13578" width="3.5703125" style="373" customWidth="1"/>
    <col min="13579" max="13579" width="16.42578125" style="373" customWidth="1"/>
    <col min="13580" max="13580" width="11.7109375" style="373" customWidth="1"/>
    <col min="13581" max="13581" width="10.140625" style="373" customWidth="1"/>
    <col min="13582" max="13582" width="15.85546875" style="373" customWidth="1"/>
    <col min="13583" max="13583" width="3.85546875" style="373" customWidth="1"/>
    <col min="13584" max="13584" width="16.42578125" style="373" customWidth="1"/>
    <col min="13585" max="13585" width="11.28515625" style="373" customWidth="1"/>
    <col min="13586" max="13586" width="10.28515625" style="373" customWidth="1"/>
    <col min="13587" max="13587" width="10" style="373" customWidth="1"/>
    <col min="13588" max="13823" width="9.140625" style="373"/>
    <col min="13824" max="13824" width="4" style="373" customWidth="1"/>
    <col min="13825" max="13825" width="15.140625" style="373" customWidth="1"/>
    <col min="13826" max="13826" width="13.85546875" style="373" customWidth="1"/>
    <col min="13827" max="13827" width="10.140625" style="373" customWidth="1"/>
    <col min="13828" max="13828" width="9.140625" style="373"/>
    <col min="13829" max="13829" width="3.42578125" style="373" customWidth="1"/>
    <col min="13830" max="13830" width="19.5703125" style="373" customWidth="1"/>
    <col min="13831" max="13831" width="12.28515625" style="373" customWidth="1"/>
    <col min="13832" max="13832" width="10.42578125" style="373" customWidth="1"/>
    <col min="13833" max="13833" width="9.140625" style="373"/>
    <col min="13834" max="13834" width="3.5703125" style="373" customWidth="1"/>
    <col min="13835" max="13835" width="16.42578125" style="373" customWidth="1"/>
    <col min="13836" max="13836" width="11.7109375" style="373" customWidth="1"/>
    <col min="13837" max="13837" width="10.140625" style="373" customWidth="1"/>
    <col min="13838" max="13838" width="15.85546875" style="373" customWidth="1"/>
    <col min="13839" max="13839" width="3.85546875" style="373" customWidth="1"/>
    <col min="13840" max="13840" width="16.42578125" style="373" customWidth="1"/>
    <col min="13841" max="13841" width="11.28515625" style="373" customWidth="1"/>
    <col min="13842" max="13842" width="10.28515625" style="373" customWidth="1"/>
    <col min="13843" max="13843" width="10" style="373" customWidth="1"/>
    <col min="13844" max="14079" width="9.140625" style="373"/>
    <col min="14080" max="14080" width="4" style="373" customWidth="1"/>
    <col min="14081" max="14081" width="15.140625" style="373" customWidth="1"/>
    <col min="14082" max="14082" width="13.85546875" style="373" customWidth="1"/>
    <col min="14083" max="14083" width="10.140625" style="373" customWidth="1"/>
    <col min="14084" max="14084" width="9.140625" style="373"/>
    <col min="14085" max="14085" width="3.42578125" style="373" customWidth="1"/>
    <col min="14086" max="14086" width="19.5703125" style="373" customWidth="1"/>
    <col min="14087" max="14087" width="12.28515625" style="373" customWidth="1"/>
    <col min="14088" max="14088" width="10.42578125" style="373" customWidth="1"/>
    <col min="14089" max="14089" width="9.140625" style="373"/>
    <col min="14090" max="14090" width="3.5703125" style="373" customWidth="1"/>
    <col min="14091" max="14091" width="16.42578125" style="373" customWidth="1"/>
    <col min="14092" max="14092" width="11.7109375" style="373" customWidth="1"/>
    <col min="14093" max="14093" width="10.140625" style="373" customWidth="1"/>
    <col min="14094" max="14094" width="15.85546875" style="373" customWidth="1"/>
    <col min="14095" max="14095" width="3.85546875" style="373" customWidth="1"/>
    <col min="14096" max="14096" width="16.42578125" style="373" customWidth="1"/>
    <col min="14097" max="14097" width="11.28515625" style="373" customWidth="1"/>
    <col min="14098" max="14098" width="10.28515625" style="373" customWidth="1"/>
    <col min="14099" max="14099" width="10" style="373" customWidth="1"/>
    <col min="14100" max="14335" width="9.140625" style="373"/>
    <col min="14336" max="14336" width="4" style="373" customWidth="1"/>
    <col min="14337" max="14337" width="15.140625" style="373" customWidth="1"/>
    <col min="14338" max="14338" width="13.85546875" style="373" customWidth="1"/>
    <col min="14339" max="14339" width="10.140625" style="373" customWidth="1"/>
    <col min="14340" max="14340" width="9.140625" style="373"/>
    <col min="14341" max="14341" width="3.42578125" style="373" customWidth="1"/>
    <col min="14342" max="14342" width="19.5703125" style="373" customWidth="1"/>
    <col min="14343" max="14343" width="12.28515625" style="373" customWidth="1"/>
    <col min="14344" max="14344" width="10.42578125" style="373" customWidth="1"/>
    <col min="14345" max="14345" width="9.140625" style="373"/>
    <col min="14346" max="14346" width="3.5703125" style="373" customWidth="1"/>
    <col min="14347" max="14347" width="16.42578125" style="373" customWidth="1"/>
    <col min="14348" max="14348" width="11.7109375" style="373" customWidth="1"/>
    <col min="14349" max="14349" width="10.140625" style="373" customWidth="1"/>
    <col min="14350" max="14350" width="15.85546875" style="373" customWidth="1"/>
    <col min="14351" max="14351" width="3.85546875" style="373" customWidth="1"/>
    <col min="14352" max="14352" width="16.42578125" style="373" customWidth="1"/>
    <col min="14353" max="14353" width="11.28515625" style="373" customWidth="1"/>
    <col min="14354" max="14354" width="10.28515625" style="373" customWidth="1"/>
    <col min="14355" max="14355" width="10" style="373" customWidth="1"/>
    <col min="14356" max="14591" width="9.140625" style="373"/>
    <col min="14592" max="14592" width="4" style="373" customWidth="1"/>
    <col min="14593" max="14593" width="15.140625" style="373" customWidth="1"/>
    <col min="14594" max="14594" width="13.85546875" style="373" customWidth="1"/>
    <col min="14595" max="14595" width="10.140625" style="373" customWidth="1"/>
    <col min="14596" max="14596" width="9.140625" style="373"/>
    <col min="14597" max="14597" width="3.42578125" style="373" customWidth="1"/>
    <col min="14598" max="14598" width="19.5703125" style="373" customWidth="1"/>
    <col min="14599" max="14599" width="12.28515625" style="373" customWidth="1"/>
    <col min="14600" max="14600" width="10.42578125" style="373" customWidth="1"/>
    <col min="14601" max="14601" width="9.140625" style="373"/>
    <col min="14602" max="14602" width="3.5703125" style="373" customWidth="1"/>
    <col min="14603" max="14603" width="16.42578125" style="373" customWidth="1"/>
    <col min="14604" max="14604" width="11.7109375" style="373" customWidth="1"/>
    <col min="14605" max="14605" width="10.140625" style="373" customWidth="1"/>
    <col min="14606" max="14606" width="15.85546875" style="373" customWidth="1"/>
    <col min="14607" max="14607" width="3.85546875" style="373" customWidth="1"/>
    <col min="14608" max="14608" width="16.42578125" style="373" customWidth="1"/>
    <col min="14609" max="14609" width="11.28515625" style="373" customWidth="1"/>
    <col min="14610" max="14610" width="10.28515625" style="373" customWidth="1"/>
    <col min="14611" max="14611" width="10" style="373" customWidth="1"/>
    <col min="14612" max="14847" width="9.140625" style="373"/>
    <col min="14848" max="14848" width="4" style="373" customWidth="1"/>
    <col min="14849" max="14849" width="15.140625" style="373" customWidth="1"/>
    <col min="14850" max="14850" width="13.85546875" style="373" customWidth="1"/>
    <col min="14851" max="14851" width="10.140625" style="373" customWidth="1"/>
    <col min="14852" max="14852" width="9.140625" style="373"/>
    <col min="14853" max="14853" width="3.42578125" style="373" customWidth="1"/>
    <col min="14854" max="14854" width="19.5703125" style="373" customWidth="1"/>
    <col min="14855" max="14855" width="12.28515625" style="373" customWidth="1"/>
    <col min="14856" max="14856" width="10.42578125" style="373" customWidth="1"/>
    <col min="14857" max="14857" width="9.140625" style="373"/>
    <col min="14858" max="14858" width="3.5703125" style="373" customWidth="1"/>
    <col min="14859" max="14859" width="16.42578125" style="373" customWidth="1"/>
    <col min="14860" max="14860" width="11.7109375" style="373" customWidth="1"/>
    <col min="14861" max="14861" width="10.140625" style="373" customWidth="1"/>
    <col min="14862" max="14862" width="15.85546875" style="373" customWidth="1"/>
    <col min="14863" max="14863" width="3.85546875" style="373" customWidth="1"/>
    <col min="14864" max="14864" width="16.42578125" style="373" customWidth="1"/>
    <col min="14865" max="14865" width="11.28515625" style="373" customWidth="1"/>
    <col min="14866" max="14866" width="10.28515625" style="373" customWidth="1"/>
    <col min="14867" max="14867" width="10" style="373" customWidth="1"/>
    <col min="14868" max="15103" width="9.140625" style="373"/>
    <col min="15104" max="15104" width="4" style="373" customWidth="1"/>
    <col min="15105" max="15105" width="15.140625" style="373" customWidth="1"/>
    <col min="15106" max="15106" width="13.85546875" style="373" customWidth="1"/>
    <col min="15107" max="15107" width="10.140625" style="373" customWidth="1"/>
    <col min="15108" max="15108" width="9.140625" style="373"/>
    <col min="15109" max="15109" width="3.42578125" style="373" customWidth="1"/>
    <col min="15110" max="15110" width="19.5703125" style="373" customWidth="1"/>
    <col min="15111" max="15111" width="12.28515625" style="373" customWidth="1"/>
    <col min="15112" max="15112" width="10.42578125" style="373" customWidth="1"/>
    <col min="15113" max="15113" width="9.140625" style="373"/>
    <col min="15114" max="15114" width="3.5703125" style="373" customWidth="1"/>
    <col min="15115" max="15115" width="16.42578125" style="373" customWidth="1"/>
    <col min="15116" max="15116" width="11.7109375" style="373" customWidth="1"/>
    <col min="15117" max="15117" width="10.140625" style="373" customWidth="1"/>
    <col min="15118" max="15118" width="15.85546875" style="373" customWidth="1"/>
    <col min="15119" max="15119" width="3.85546875" style="373" customWidth="1"/>
    <col min="15120" max="15120" width="16.42578125" style="373" customWidth="1"/>
    <col min="15121" max="15121" width="11.28515625" style="373" customWidth="1"/>
    <col min="15122" max="15122" width="10.28515625" style="373" customWidth="1"/>
    <col min="15123" max="15123" width="10" style="373" customWidth="1"/>
    <col min="15124" max="15359" width="9.140625" style="373"/>
    <col min="15360" max="15360" width="4" style="373" customWidth="1"/>
    <col min="15361" max="15361" width="15.140625" style="373" customWidth="1"/>
    <col min="15362" max="15362" width="13.85546875" style="373" customWidth="1"/>
    <col min="15363" max="15363" width="10.140625" style="373" customWidth="1"/>
    <col min="15364" max="15364" width="9.140625" style="373"/>
    <col min="15365" max="15365" width="3.42578125" style="373" customWidth="1"/>
    <col min="15366" max="15366" width="19.5703125" style="373" customWidth="1"/>
    <col min="15367" max="15367" width="12.28515625" style="373" customWidth="1"/>
    <col min="15368" max="15368" width="10.42578125" style="373" customWidth="1"/>
    <col min="15369" max="15369" width="9.140625" style="373"/>
    <col min="15370" max="15370" width="3.5703125" style="373" customWidth="1"/>
    <col min="15371" max="15371" width="16.42578125" style="373" customWidth="1"/>
    <col min="15372" max="15372" width="11.7109375" style="373" customWidth="1"/>
    <col min="15373" max="15373" width="10.140625" style="373" customWidth="1"/>
    <col min="15374" max="15374" width="15.85546875" style="373" customWidth="1"/>
    <col min="15375" max="15375" width="3.85546875" style="373" customWidth="1"/>
    <col min="15376" max="15376" width="16.42578125" style="373" customWidth="1"/>
    <col min="15377" max="15377" width="11.28515625" style="373" customWidth="1"/>
    <col min="15378" max="15378" width="10.28515625" style="373" customWidth="1"/>
    <col min="15379" max="15379" width="10" style="373" customWidth="1"/>
    <col min="15380" max="15615" width="9.140625" style="373"/>
    <col min="15616" max="15616" width="4" style="373" customWidth="1"/>
    <col min="15617" max="15617" width="15.140625" style="373" customWidth="1"/>
    <col min="15618" max="15618" width="13.85546875" style="373" customWidth="1"/>
    <col min="15619" max="15619" width="10.140625" style="373" customWidth="1"/>
    <col min="15620" max="15620" width="9.140625" style="373"/>
    <col min="15621" max="15621" width="3.42578125" style="373" customWidth="1"/>
    <col min="15622" max="15622" width="19.5703125" style="373" customWidth="1"/>
    <col min="15623" max="15623" width="12.28515625" style="373" customWidth="1"/>
    <col min="15624" max="15624" width="10.42578125" style="373" customWidth="1"/>
    <col min="15625" max="15625" width="9.140625" style="373"/>
    <col min="15626" max="15626" width="3.5703125" style="373" customWidth="1"/>
    <col min="15627" max="15627" width="16.42578125" style="373" customWidth="1"/>
    <col min="15628" max="15628" width="11.7109375" style="373" customWidth="1"/>
    <col min="15629" max="15629" width="10.140625" style="373" customWidth="1"/>
    <col min="15630" max="15630" width="15.85546875" style="373" customWidth="1"/>
    <col min="15631" max="15631" width="3.85546875" style="373" customWidth="1"/>
    <col min="15632" max="15632" width="16.42578125" style="373" customWidth="1"/>
    <col min="15633" max="15633" width="11.28515625" style="373" customWidth="1"/>
    <col min="15634" max="15634" width="10.28515625" style="373" customWidth="1"/>
    <col min="15635" max="15635" width="10" style="373" customWidth="1"/>
    <col min="15636" max="15871" width="9.140625" style="373"/>
    <col min="15872" max="15872" width="4" style="373" customWidth="1"/>
    <col min="15873" max="15873" width="15.140625" style="373" customWidth="1"/>
    <col min="15874" max="15874" width="13.85546875" style="373" customWidth="1"/>
    <col min="15875" max="15875" width="10.140625" style="373" customWidth="1"/>
    <col min="15876" max="15876" width="9.140625" style="373"/>
    <col min="15877" max="15877" width="3.42578125" style="373" customWidth="1"/>
    <col min="15878" max="15878" width="19.5703125" style="373" customWidth="1"/>
    <col min="15879" max="15879" width="12.28515625" style="373" customWidth="1"/>
    <col min="15880" max="15880" width="10.42578125" style="373" customWidth="1"/>
    <col min="15881" max="15881" width="9.140625" style="373"/>
    <col min="15882" max="15882" width="3.5703125" style="373" customWidth="1"/>
    <col min="15883" max="15883" width="16.42578125" style="373" customWidth="1"/>
    <col min="15884" max="15884" width="11.7109375" style="373" customWidth="1"/>
    <col min="15885" max="15885" width="10.140625" style="373" customWidth="1"/>
    <col min="15886" max="15886" width="15.85546875" style="373" customWidth="1"/>
    <col min="15887" max="15887" width="3.85546875" style="373" customWidth="1"/>
    <col min="15888" max="15888" width="16.42578125" style="373" customWidth="1"/>
    <col min="15889" max="15889" width="11.28515625" style="373" customWidth="1"/>
    <col min="15890" max="15890" width="10.28515625" style="373" customWidth="1"/>
    <col min="15891" max="15891" width="10" style="373" customWidth="1"/>
    <col min="15892" max="16127" width="9.140625" style="373"/>
    <col min="16128" max="16128" width="4" style="373" customWidth="1"/>
    <col min="16129" max="16129" width="15.140625" style="373" customWidth="1"/>
    <col min="16130" max="16130" width="13.85546875" style="373" customWidth="1"/>
    <col min="16131" max="16131" width="10.140625" style="373" customWidth="1"/>
    <col min="16132" max="16132" width="9.140625" style="373"/>
    <col min="16133" max="16133" width="3.42578125" style="373" customWidth="1"/>
    <col min="16134" max="16134" width="19.5703125" style="373" customWidth="1"/>
    <col min="16135" max="16135" width="12.28515625" style="373" customWidth="1"/>
    <col min="16136" max="16136" width="10.42578125" style="373" customWidth="1"/>
    <col min="16137" max="16137" width="9.140625" style="373"/>
    <col min="16138" max="16138" width="3.5703125" style="373" customWidth="1"/>
    <col min="16139" max="16139" width="16.42578125" style="373" customWidth="1"/>
    <col min="16140" max="16140" width="11.7109375" style="373" customWidth="1"/>
    <col min="16141" max="16141" width="10.140625" style="373" customWidth="1"/>
    <col min="16142" max="16142" width="15.85546875" style="373" customWidth="1"/>
    <col min="16143" max="16143" width="3.85546875" style="373" customWidth="1"/>
    <col min="16144" max="16144" width="16.42578125" style="373" customWidth="1"/>
    <col min="16145" max="16145" width="11.28515625" style="373" customWidth="1"/>
    <col min="16146" max="16146" width="10.28515625" style="373" customWidth="1"/>
    <col min="16147" max="16147" width="10" style="373" customWidth="1"/>
    <col min="16148" max="16384" width="9.140625" style="373"/>
  </cols>
  <sheetData>
    <row r="1" spans="1:27" ht="18.75">
      <c r="A1" s="414"/>
    </row>
    <row r="2" spans="1:27" ht="18" customHeight="1">
      <c r="A2" s="1150" t="s">
        <v>465</v>
      </c>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row>
    <row r="3" spans="1:27" ht="18" customHeight="1">
      <c r="A3" s="1151" t="s">
        <v>466</v>
      </c>
      <c r="B3" s="1151"/>
      <c r="C3" s="1151"/>
      <c r="D3" s="1151"/>
      <c r="E3" s="1151"/>
      <c r="F3" s="1151"/>
      <c r="G3" s="1151"/>
      <c r="H3" s="443"/>
      <c r="I3" s="443"/>
      <c r="J3" s="443"/>
      <c r="K3" s="443"/>
      <c r="L3" s="443"/>
      <c r="M3" s="443"/>
      <c r="N3" s="443"/>
      <c r="O3" s="443"/>
      <c r="P3" s="443"/>
      <c r="Q3" s="443"/>
      <c r="R3" s="443"/>
      <c r="S3" s="443"/>
      <c r="T3" s="443"/>
      <c r="U3" s="443"/>
      <c r="V3" s="443"/>
      <c r="W3" s="443"/>
      <c r="X3" s="443"/>
      <c r="Y3" s="443"/>
      <c r="Z3" s="443"/>
      <c r="AA3" s="443"/>
    </row>
    <row r="5" spans="1:27" s="444" customFormat="1" ht="1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30.7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75">
      <c r="A8" s="432" t="s">
        <v>152</v>
      </c>
      <c r="B8" s="433">
        <v>44575.875999999997</v>
      </c>
      <c r="C8" s="433">
        <v>46685</v>
      </c>
      <c r="D8" s="434">
        <v>2.7203782566620798</v>
      </c>
      <c r="E8" s="447"/>
      <c r="F8" s="432" t="s">
        <v>330</v>
      </c>
      <c r="G8" s="433">
        <v>6298.6170000000002</v>
      </c>
      <c r="H8" s="433">
        <v>18718</v>
      </c>
      <c r="I8" s="434">
        <v>4.4831769215165007</v>
      </c>
      <c r="K8" s="435" t="s">
        <v>140</v>
      </c>
      <c r="L8" s="436">
        <v>24459.469000000001</v>
      </c>
      <c r="M8" s="436">
        <v>5321.1329999999998</v>
      </c>
      <c r="N8" s="437">
        <v>4.5966655973455284</v>
      </c>
      <c r="P8" s="435" t="s">
        <v>142</v>
      </c>
      <c r="Q8" s="436">
        <v>7816.665</v>
      </c>
      <c r="R8" s="436">
        <v>1504.66</v>
      </c>
      <c r="S8" s="437">
        <v>5.1949709568939157</v>
      </c>
    </row>
    <row r="9" spans="1:27" ht="15.75">
      <c r="A9" s="432" t="s">
        <v>150</v>
      </c>
      <c r="B9" s="433">
        <v>36067.987999999998</v>
      </c>
      <c r="C9" s="433">
        <v>26608</v>
      </c>
      <c r="D9" s="434">
        <v>2.4378951281622334</v>
      </c>
      <c r="E9" s="448"/>
      <c r="F9" s="432" t="s">
        <v>155</v>
      </c>
      <c r="G9" s="433">
        <v>6058.2910000000002</v>
      </c>
      <c r="H9" s="433">
        <v>34356</v>
      </c>
      <c r="I9" s="434">
        <v>2.9354588626685034</v>
      </c>
      <c r="K9" s="432" t="s">
        <v>142</v>
      </c>
      <c r="L9" s="433">
        <v>10919.285</v>
      </c>
      <c r="M9" s="433">
        <v>1928.511</v>
      </c>
      <c r="N9" s="434">
        <v>5.6620288917200892</v>
      </c>
      <c r="P9" s="432" t="s">
        <v>330</v>
      </c>
      <c r="Q9" s="433">
        <v>7749.6229999999996</v>
      </c>
      <c r="R9" s="433">
        <v>1481.8109999999999</v>
      </c>
      <c r="S9" s="434">
        <v>5.2298322795552199</v>
      </c>
    </row>
    <row r="10" spans="1:27" ht="15.75">
      <c r="A10" s="432" t="s">
        <v>330</v>
      </c>
      <c r="B10" s="433">
        <v>21176.702000000001</v>
      </c>
      <c r="C10" s="433">
        <v>47776</v>
      </c>
      <c r="D10" s="434">
        <v>3.9521594786069585</v>
      </c>
      <c r="E10" s="447"/>
      <c r="F10" s="432" t="s">
        <v>137</v>
      </c>
      <c r="G10" s="433">
        <v>2089.8710000000001</v>
      </c>
      <c r="H10" s="433">
        <v>9056</v>
      </c>
      <c r="I10" s="434">
        <v>3.3114631232352303</v>
      </c>
      <c r="K10" s="432" t="s">
        <v>157</v>
      </c>
      <c r="L10" s="433">
        <v>6954.6040000000003</v>
      </c>
      <c r="M10" s="433">
        <v>1187.444</v>
      </c>
      <c r="N10" s="434">
        <v>5.856784825221232</v>
      </c>
      <c r="P10" s="432" t="s">
        <v>154</v>
      </c>
      <c r="Q10" s="433">
        <v>6833.8459999999995</v>
      </c>
      <c r="R10" s="433">
        <v>1361.454</v>
      </c>
      <c r="S10" s="434">
        <v>5.0195203069659344</v>
      </c>
    </row>
    <row r="11" spans="1:27" ht="15.75">
      <c r="A11" s="432" t="s">
        <v>155</v>
      </c>
      <c r="B11" s="433">
        <v>18890.097000000002</v>
      </c>
      <c r="C11" s="433">
        <v>49327</v>
      </c>
      <c r="D11" s="434">
        <v>2.5737247082434385</v>
      </c>
      <c r="E11" s="448"/>
      <c r="F11" s="432" t="s">
        <v>152</v>
      </c>
      <c r="G11" s="433">
        <v>1629.607</v>
      </c>
      <c r="H11" s="433">
        <v>7729</v>
      </c>
      <c r="I11" s="434">
        <v>2.9367315126012561</v>
      </c>
      <c r="K11" s="432" t="s">
        <v>330</v>
      </c>
      <c r="L11" s="433">
        <v>6021.0780000000004</v>
      </c>
      <c r="M11" s="433">
        <v>859.83699999999999</v>
      </c>
      <c r="N11" s="434">
        <v>7.0025807216949261</v>
      </c>
      <c r="P11" s="432" t="s">
        <v>140</v>
      </c>
      <c r="Q11" s="433">
        <v>6502.9269999999997</v>
      </c>
      <c r="R11" s="433">
        <v>1901.5340000000001</v>
      </c>
      <c r="S11" s="434">
        <v>3.4198320934571766</v>
      </c>
    </row>
    <row r="12" spans="1:27" ht="15.75">
      <c r="A12" s="432" t="s">
        <v>159</v>
      </c>
      <c r="B12" s="433">
        <v>17539.192999999999</v>
      </c>
      <c r="C12" s="433">
        <v>29721</v>
      </c>
      <c r="D12" s="434">
        <v>2.2461437290775019</v>
      </c>
      <c r="E12" s="448"/>
      <c r="F12" s="432" t="s">
        <v>159</v>
      </c>
      <c r="G12" s="433">
        <v>1086.9860000000001</v>
      </c>
      <c r="H12" s="433">
        <v>8665</v>
      </c>
      <c r="I12" s="434">
        <v>2.1314119658655959</v>
      </c>
      <c r="K12" s="432" t="s">
        <v>158</v>
      </c>
      <c r="L12" s="433">
        <v>4438.915</v>
      </c>
      <c r="M12" s="433">
        <v>1180.932</v>
      </c>
      <c r="N12" s="434">
        <v>3.7588235393739859</v>
      </c>
      <c r="P12" s="432" t="s">
        <v>139</v>
      </c>
      <c r="Q12" s="433">
        <v>3419.1469999999999</v>
      </c>
      <c r="R12" s="433">
        <v>577.86800000000005</v>
      </c>
      <c r="S12" s="434">
        <v>5.9168304872392996</v>
      </c>
    </row>
    <row r="13" spans="1:27" ht="15.75">
      <c r="A13" s="432" t="s">
        <v>156</v>
      </c>
      <c r="B13" s="433">
        <v>16951.991000000002</v>
      </c>
      <c r="C13" s="433">
        <v>20653</v>
      </c>
      <c r="D13" s="434">
        <v>2.5788830260208404</v>
      </c>
      <c r="E13" s="448"/>
      <c r="F13" s="432" t="s">
        <v>154</v>
      </c>
      <c r="G13" s="433">
        <v>514.98599999999999</v>
      </c>
      <c r="H13" s="433">
        <v>2381</v>
      </c>
      <c r="I13" s="434">
        <v>3.3893590975503809</v>
      </c>
      <c r="K13" s="432" t="s">
        <v>155</v>
      </c>
      <c r="L13" s="433">
        <v>3407.7040000000002</v>
      </c>
      <c r="M13" s="433">
        <v>779.77499999999998</v>
      </c>
      <c r="N13" s="434">
        <v>4.3701118912506818</v>
      </c>
      <c r="P13" s="432" t="s">
        <v>137</v>
      </c>
      <c r="Q13" s="433">
        <v>1976.0039999999999</v>
      </c>
      <c r="R13" s="433">
        <v>511.94900000000001</v>
      </c>
      <c r="S13" s="434">
        <v>3.859767281506556</v>
      </c>
    </row>
    <row r="14" spans="1:27" ht="16.5" thickBot="1">
      <c r="A14" s="432" t="s">
        <v>142</v>
      </c>
      <c r="B14" s="433">
        <v>15190.829</v>
      </c>
      <c r="C14" s="433">
        <v>14626</v>
      </c>
      <c r="D14" s="434">
        <v>2.561359938773518</v>
      </c>
      <c r="E14" s="448"/>
      <c r="F14" s="432" t="s">
        <v>142</v>
      </c>
      <c r="G14" s="433">
        <v>260.40499999999997</v>
      </c>
      <c r="H14" s="433">
        <v>877</v>
      </c>
      <c r="I14" s="434">
        <v>4.0935815006366623</v>
      </c>
      <c r="K14" s="432" t="s">
        <v>139</v>
      </c>
      <c r="L14" s="433">
        <v>3289.4360000000001</v>
      </c>
      <c r="M14" s="433">
        <v>712.45</v>
      </c>
      <c r="N14" s="434">
        <v>4.6170762860551617</v>
      </c>
      <c r="P14" s="432" t="s">
        <v>158</v>
      </c>
      <c r="Q14" s="433">
        <v>1663.5329999999999</v>
      </c>
      <c r="R14" s="433">
        <v>493.47800000000001</v>
      </c>
      <c r="S14" s="434">
        <v>3.3710378172887139</v>
      </c>
    </row>
    <row r="15" spans="1:27" ht="16.5" thickBot="1">
      <c r="A15" s="432" t="s">
        <v>140</v>
      </c>
      <c r="B15" s="433">
        <v>6293.4369999999999</v>
      </c>
      <c r="C15" s="433">
        <v>5231</v>
      </c>
      <c r="D15" s="434">
        <v>2.9118770702248971</v>
      </c>
      <c r="E15" s="448"/>
      <c r="F15" s="438" t="s">
        <v>222</v>
      </c>
      <c r="G15" s="439">
        <v>18232.07</v>
      </c>
      <c r="H15" s="439">
        <v>83071</v>
      </c>
      <c r="I15" s="440">
        <v>3.3363203704340787</v>
      </c>
      <c r="K15" s="432" t="s">
        <v>154</v>
      </c>
      <c r="L15" s="433">
        <v>2542.1010000000001</v>
      </c>
      <c r="M15" s="433">
        <v>523.23800000000006</v>
      </c>
      <c r="N15" s="434">
        <v>4.8584028682932043</v>
      </c>
      <c r="P15" s="449" t="s">
        <v>155</v>
      </c>
      <c r="Q15" s="450">
        <v>1534.3620000000001</v>
      </c>
      <c r="R15" s="450">
        <v>601.18299999999999</v>
      </c>
      <c r="S15" s="451">
        <v>2.5522378377299426</v>
      </c>
      <c r="U15" s="357"/>
      <c r="V15" s="357"/>
      <c r="W15" s="357"/>
      <c r="X15" s="357"/>
    </row>
    <row r="16" spans="1:27" ht="15.75">
      <c r="A16" s="432" t="s">
        <v>151</v>
      </c>
      <c r="B16" s="433">
        <v>4758.3019999999997</v>
      </c>
      <c r="C16" s="433">
        <v>2795</v>
      </c>
      <c r="D16" s="434">
        <v>3.6061210740071856</v>
      </c>
      <c r="E16" s="448"/>
      <c r="F16"/>
      <c r="G16"/>
      <c r="H16"/>
      <c r="I16"/>
      <c r="K16" s="432" t="s">
        <v>151</v>
      </c>
      <c r="L16" s="433">
        <v>2257.9360000000001</v>
      </c>
      <c r="M16" s="433">
        <v>318.887</v>
      </c>
      <c r="N16" s="434">
        <v>7.080677481364873</v>
      </c>
      <c r="P16" s="449" t="s">
        <v>151</v>
      </c>
      <c r="Q16" s="450">
        <v>1344.8610000000001</v>
      </c>
      <c r="R16" s="450">
        <v>360.41</v>
      </c>
      <c r="S16" s="451">
        <v>3.731475264282345</v>
      </c>
      <c r="U16" s="357"/>
      <c r="V16" s="357"/>
      <c r="W16" s="357"/>
      <c r="X16" s="357"/>
    </row>
    <row r="17" spans="1:24" ht="15.75">
      <c r="A17" s="432" t="s">
        <v>137</v>
      </c>
      <c r="B17" s="433">
        <v>4041.5610000000001</v>
      </c>
      <c r="C17" s="433">
        <v>14583</v>
      </c>
      <c r="D17" s="434">
        <v>3.587552627444297</v>
      </c>
      <c r="E17" s="447"/>
      <c r="F17"/>
      <c r="G17"/>
      <c r="H17"/>
      <c r="I17"/>
      <c r="K17" s="432" t="s">
        <v>150</v>
      </c>
      <c r="L17" s="433">
        <v>2003.8779999999999</v>
      </c>
      <c r="M17" s="433">
        <v>432.23200000000003</v>
      </c>
      <c r="N17" s="434">
        <v>4.6361167150974474</v>
      </c>
      <c r="P17" s="432" t="s">
        <v>138</v>
      </c>
      <c r="Q17" s="433">
        <v>1263.674</v>
      </c>
      <c r="R17" s="433">
        <v>423.83199999999999</v>
      </c>
      <c r="S17" s="434">
        <v>2.9815445742652749</v>
      </c>
      <c r="U17" s="357"/>
      <c r="V17" s="357"/>
      <c r="W17" s="357"/>
      <c r="X17" s="357"/>
    </row>
    <row r="18" spans="1:24" ht="15.75">
      <c r="A18" s="432" t="s">
        <v>145</v>
      </c>
      <c r="B18" s="433">
        <v>1592.07</v>
      </c>
      <c r="C18" s="433">
        <v>678</v>
      </c>
      <c r="D18" s="434">
        <v>3.6880107855673541</v>
      </c>
      <c r="E18" s="452"/>
      <c r="F18"/>
      <c r="G18"/>
      <c r="H18"/>
      <c r="I18"/>
      <c r="K18" s="449" t="s">
        <v>137</v>
      </c>
      <c r="L18" s="450">
        <v>1665.114</v>
      </c>
      <c r="M18" s="450">
        <v>479.32799999999997</v>
      </c>
      <c r="N18" s="451">
        <v>3.4738508912477473</v>
      </c>
      <c r="P18" s="432" t="s">
        <v>157</v>
      </c>
      <c r="Q18" s="433">
        <v>928.995</v>
      </c>
      <c r="R18" s="433">
        <v>170.809</v>
      </c>
      <c r="S18" s="434">
        <v>5.4387942087360734</v>
      </c>
      <c r="U18" s="357"/>
      <c r="V18" s="357"/>
      <c r="W18" s="357"/>
      <c r="X18" s="357"/>
    </row>
    <row r="19" spans="1:24" ht="15.75">
      <c r="A19" s="432" t="s">
        <v>139</v>
      </c>
      <c r="B19" s="433">
        <v>1317.6010000000001</v>
      </c>
      <c r="C19" s="433">
        <v>1813</v>
      </c>
      <c r="D19" s="434">
        <v>1.6588683796710719</v>
      </c>
      <c r="E19" s="453"/>
      <c r="K19" s="432" t="s">
        <v>453</v>
      </c>
      <c r="L19" s="433">
        <v>1305.816</v>
      </c>
      <c r="M19" s="433">
        <v>64.218999999999994</v>
      </c>
      <c r="N19" s="434">
        <v>20.333795294227567</v>
      </c>
      <c r="P19" s="432" t="s">
        <v>150</v>
      </c>
      <c r="Q19" s="433">
        <v>563.28099999999995</v>
      </c>
      <c r="R19" s="433">
        <v>109.608</v>
      </c>
      <c r="S19" s="434">
        <v>5.1390500693380039</v>
      </c>
      <c r="U19" s="357"/>
      <c r="V19" s="357"/>
      <c r="W19" s="357"/>
      <c r="X19" s="357"/>
    </row>
    <row r="20" spans="1:24" ht="15" customHeight="1">
      <c r="A20" s="432" t="s">
        <v>157</v>
      </c>
      <c r="B20" s="433">
        <v>1243.5809999999999</v>
      </c>
      <c r="C20" s="433">
        <v>2099</v>
      </c>
      <c r="D20" s="434">
        <v>3.4941080279173264</v>
      </c>
      <c r="E20" s="453"/>
      <c r="F20" s="357"/>
      <c r="G20" s="357"/>
      <c r="H20" s="357"/>
      <c r="K20" s="432" t="s">
        <v>145</v>
      </c>
      <c r="L20" s="433">
        <v>1197.2360000000001</v>
      </c>
      <c r="M20" s="433">
        <v>297.89</v>
      </c>
      <c r="N20" s="434">
        <v>4.0190540132263592</v>
      </c>
      <c r="P20" s="432" t="s">
        <v>320</v>
      </c>
      <c r="Q20" s="433">
        <v>508.57799999999997</v>
      </c>
      <c r="R20" s="433">
        <v>111.68300000000001</v>
      </c>
      <c r="S20" s="434">
        <v>4.5537637778354805</v>
      </c>
      <c r="U20" s="357"/>
      <c r="V20" s="357"/>
      <c r="W20" s="357"/>
      <c r="X20" s="357"/>
    </row>
    <row r="21" spans="1:24" ht="15.75">
      <c r="A21" s="432" t="s">
        <v>138</v>
      </c>
      <c r="B21" s="433">
        <v>608.24699999999996</v>
      </c>
      <c r="C21" s="433">
        <v>487</v>
      </c>
      <c r="D21" s="434">
        <v>2.672051064652313</v>
      </c>
      <c r="E21" s="454"/>
      <c r="F21" s="357"/>
      <c r="G21" s="357"/>
      <c r="H21" s="357"/>
      <c r="K21" s="432" t="s">
        <v>247</v>
      </c>
      <c r="L21" s="433">
        <v>775.66700000000003</v>
      </c>
      <c r="M21" s="433">
        <v>296.72500000000002</v>
      </c>
      <c r="N21" s="434">
        <v>2.6140938579492796</v>
      </c>
      <c r="P21" s="432" t="s">
        <v>146</v>
      </c>
      <c r="Q21" s="433">
        <v>498.40499999999997</v>
      </c>
      <c r="R21" s="433">
        <v>239.38800000000001</v>
      </c>
      <c r="S21" s="434">
        <v>2.0819965913078349</v>
      </c>
    </row>
    <row r="22" spans="1:24" ht="16.5" thickBot="1">
      <c r="A22" s="432" t="s">
        <v>154</v>
      </c>
      <c r="B22" s="433">
        <v>567.29100000000005</v>
      </c>
      <c r="C22" s="433">
        <v>2412</v>
      </c>
      <c r="D22" s="434">
        <v>3.391124235595115</v>
      </c>
      <c r="E22" s="357"/>
      <c r="F22" s="357"/>
      <c r="G22" s="357"/>
      <c r="H22" s="357"/>
      <c r="I22" s="357"/>
      <c r="J22" s="357"/>
      <c r="K22" s="432" t="s">
        <v>138</v>
      </c>
      <c r="L22" s="433">
        <v>696.37599999999998</v>
      </c>
      <c r="M22" s="433">
        <v>124.70399999999999</v>
      </c>
      <c r="N22" s="434">
        <v>5.5842314600975111</v>
      </c>
      <c r="P22" s="432" t="s">
        <v>247</v>
      </c>
      <c r="Q22" s="433">
        <v>487.72800000000001</v>
      </c>
      <c r="R22" s="433">
        <v>74.037000000000006</v>
      </c>
      <c r="S22" s="434">
        <v>6.5876251063657358</v>
      </c>
    </row>
    <row r="23" spans="1:24" ht="16.5" thickBot="1">
      <c r="A23" s="438" t="s">
        <v>222</v>
      </c>
      <c r="B23" s="439">
        <v>191915.215</v>
      </c>
      <c r="C23" s="439">
        <v>266857</v>
      </c>
      <c r="D23" s="440">
        <v>2.6989495112145541</v>
      </c>
      <c r="E23" s="357"/>
      <c r="F23" s="357"/>
      <c r="G23" s="357"/>
      <c r="H23" s="357"/>
      <c r="I23" s="357"/>
      <c r="J23" s="357"/>
      <c r="K23" s="432" t="s">
        <v>152</v>
      </c>
      <c r="L23" s="433">
        <v>633.41</v>
      </c>
      <c r="M23" s="433">
        <v>187.226</v>
      </c>
      <c r="N23" s="434">
        <v>3.3831305481076344</v>
      </c>
      <c r="P23" s="449" t="s">
        <v>408</v>
      </c>
      <c r="Q23" s="450">
        <v>450.73500000000001</v>
      </c>
      <c r="R23" s="450">
        <v>81.7</v>
      </c>
      <c r="S23" s="451">
        <v>5.5169522643818851</v>
      </c>
    </row>
    <row r="24" spans="1:24" ht="15.75">
      <c r="A24"/>
      <c r="B24"/>
      <c r="C24"/>
      <c r="D24"/>
      <c r="E24" s="357"/>
      <c r="F24" s="357"/>
      <c r="G24" s="357"/>
      <c r="H24" s="357"/>
      <c r="I24" s="357"/>
      <c r="J24" s="357"/>
      <c r="K24" s="432" t="s">
        <v>364</v>
      </c>
      <c r="L24" s="433">
        <v>599.28099999999995</v>
      </c>
      <c r="M24" s="433">
        <v>26.681999999999999</v>
      </c>
      <c r="N24" s="434">
        <v>22.460122929315641</v>
      </c>
      <c r="P24" s="432" t="s">
        <v>334</v>
      </c>
      <c r="Q24" s="433">
        <v>411.298</v>
      </c>
      <c r="R24" s="433">
        <v>347.279</v>
      </c>
      <c r="S24" s="434">
        <v>1.1843445759749367</v>
      </c>
    </row>
    <row r="25" spans="1:24" ht="15.75">
      <c r="A25"/>
      <c r="B25"/>
      <c r="C25"/>
      <c r="D25"/>
      <c r="E25" s="357"/>
      <c r="F25" s="357"/>
      <c r="G25" s="357"/>
      <c r="H25" s="357"/>
      <c r="I25" s="357"/>
      <c r="J25" s="357"/>
      <c r="K25" s="432" t="s">
        <v>237</v>
      </c>
      <c r="L25" s="433">
        <v>312.78899999999999</v>
      </c>
      <c r="M25" s="433">
        <v>3.8159999999999998</v>
      </c>
      <c r="N25" s="434">
        <v>81.967767295597483</v>
      </c>
      <c r="P25" s="449" t="s">
        <v>147</v>
      </c>
      <c r="Q25" s="450">
        <v>409.66399999999999</v>
      </c>
      <c r="R25" s="450">
        <v>45.607999999999997</v>
      </c>
      <c r="S25" s="451">
        <v>8.9822838098579201</v>
      </c>
    </row>
    <row r="26" spans="1:24" ht="15.75">
      <c r="A26"/>
      <c r="B26"/>
      <c r="C26"/>
      <c r="D26"/>
      <c r="E26" s="357"/>
      <c r="F26" s="357"/>
      <c r="G26" s="357"/>
      <c r="H26" s="357"/>
      <c r="I26" s="357"/>
      <c r="J26" s="357"/>
      <c r="K26" s="449" t="s">
        <v>249</v>
      </c>
      <c r="L26" s="450">
        <v>305.16300000000001</v>
      </c>
      <c r="M26" s="450">
        <v>81.399000000000001</v>
      </c>
      <c r="N26" s="451">
        <v>3.7489772601629014</v>
      </c>
      <c r="P26" s="449" t="s">
        <v>159</v>
      </c>
      <c r="Q26" s="450">
        <v>285.44299999999998</v>
      </c>
      <c r="R26" s="450">
        <v>55.469000000000001</v>
      </c>
      <c r="S26" s="451">
        <v>5.145991454686401</v>
      </c>
    </row>
    <row r="27" spans="1:24" ht="16.5" thickBot="1">
      <c r="E27" s="357"/>
      <c r="F27" s="357"/>
      <c r="G27" s="357"/>
      <c r="H27" s="357"/>
      <c r="I27" s="357"/>
      <c r="J27" s="357"/>
      <c r="K27" s="432" t="s">
        <v>146</v>
      </c>
      <c r="L27" s="433">
        <v>227.53399999999999</v>
      </c>
      <c r="M27" s="433">
        <v>67.307000000000002</v>
      </c>
      <c r="N27" s="434">
        <v>3.3805399141248307</v>
      </c>
      <c r="O27" s="357"/>
      <c r="P27" s="432" t="s">
        <v>464</v>
      </c>
      <c r="Q27" s="433">
        <v>184.249</v>
      </c>
      <c r="R27" s="433">
        <v>10.736000000000001</v>
      </c>
      <c r="S27" s="434">
        <v>17.16179210134128</v>
      </c>
    </row>
    <row r="28" spans="1:24" ht="16.5" thickBot="1">
      <c r="A28" s="357"/>
      <c r="B28" s="357"/>
      <c r="C28" s="357"/>
      <c r="D28" s="357"/>
      <c r="E28" s="357"/>
      <c r="F28" s="357"/>
      <c r="G28" s="357"/>
      <c r="H28" s="357"/>
      <c r="I28" s="357"/>
      <c r="J28" s="357"/>
      <c r="K28" s="438" t="s">
        <v>222</v>
      </c>
      <c r="L28" s="439">
        <v>74696.667000000001</v>
      </c>
      <c r="M28" s="439">
        <v>14964.701999999999</v>
      </c>
      <c r="N28" s="440">
        <v>4.9915238539330753</v>
      </c>
      <c r="O28" s="357"/>
      <c r="P28" s="438" t="s">
        <v>222</v>
      </c>
      <c r="Q28" s="439">
        <v>45208.245999999999</v>
      </c>
      <c r="R28" s="439">
        <v>10667.078</v>
      </c>
      <c r="S28" s="440">
        <v>4.2381096303973775</v>
      </c>
    </row>
    <row r="29" spans="1:24">
      <c r="A29" s="357"/>
      <c r="B29" s="357"/>
      <c r="C29" s="357"/>
      <c r="D29" s="357"/>
      <c r="E29" s="357"/>
      <c r="F29" s="357"/>
      <c r="G29" s="357"/>
      <c r="H29" s="357"/>
      <c r="I29" s="357"/>
      <c r="J29" s="357"/>
      <c r="K29"/>
      <c r="L29"/>
      <c r="M29"/>
      <c r="N29"/>
      <c r="O29" s="357"/>
      <c r="P29"/>
      <c r="Q29"/>
      <c r="R29"/>
      <c r="S29"/>
    </row>
    <row r="30" spans="1:24">
      <c r="A30"/>
      <c r="B30"/>
      <c r="C30"/>
      <c r="D30"/>
      <c r="E30"/>
      <c r="F30"/>
      <c r="G30"/>
      <c r="H30"/>
      <c r="I30"/>
      <c r="J30"/>
      <c r="K30"/>
      <c r="L30"/>
      <c r="M30"/>
      <c r="N30"/>
      <c r="O30" s="357"/>
      <c r="P30"/>
      <c r="Q30"/>
      <c r="R30"/>
      <c r="S30"/>
    </row>
    <row r="31" spans="1:24">
      <c r="A31"/>
      <c r="B31"/>
      <c r="C31"/>
      <c r="D31"/>
      <c r="E31"/>
      <c r="F31"/>
      <c r="G31"/>
      <c r="H31"/>
      <c r="I31"/>
      <c r="J31"/>
      <c r="K31"/>
      <c r="L31"/>
      <c r="M31"/>
      <c r="N31"/>
      <c r="O31" s="357"/>
      <c r="P31"/>
      <c r="Q31"/>
      <c r="R31"/>
      <c r="S31"/>
    </row>
    <row r="32" spans="1:24">
      <c r="A32"/>
      <c r="B32"/>
      <c r="C32"/>
      <c r="D32"/>
      <c r="E32"/>
      <c r="F32"/>
      <c r="G32"/>
      <c r="H32"/>
      <c r="I32"/>
      <c r="J32"/>
      <c r="K32"/>
      <c r="L32"/>
      <c r="M32"/>
      <c r="N32"/>
      <c r="O32" s="357"/>
      <c r="P32"/>
      <c r="Q32"/>
      <c r="R32"/>
      <c r="S32"/>
    </row>
    <row r="33" spans="1:19">
      <c r="A33"/>
      <c r="B33"/>
      <c r="C33"/>
      <c r="D33"/>
      <c r="E33"/>
      <c r="F33"/>
      <c r="G33"/>
      <c r="H33"/>
      <c r="I33"/>
      <c r="J33"/>
      <c r="K33"/>
      <c r="L33"/>
      <c r="M33"/>
      <c r="N33"/>
      <c r="O33" s="357"/>
      <c r="P33"/>
      <c r="Q33"/>
      <c r="R33"/>
      <c r="S33"/>
    </row>
    <row r="34" spans="1:19">
      <c r="A34"/>
      <c r="B34"/>
      <c r="C34"/>
      <c r="D34"/>
      <c r="E34"/>
      <c r="F34"/>
      <c r="G34"/>
      <c r="H34"/>
      <c r="I34"/>
      <c r="J34"/>
      <c r="K34"/>
      <c r="L34"/>
      <c r="M34"/>
      <c r="N34"/>
      <c r="O34" s="357"/>
      <c r="P34"/>
      <c r="Q34"/>
      <c r="R34"/>
      <c r="S34"/>
    </row>
    <row r="35" spans="1:19">
      <c r="A35"/>
      <c r="B35"/>
      <c r="C35"/>
      <c r="D35"/>
      <c r="E35"/>
      <c r="F35"/>
      <c r="G35"/>
      <c r="H35"/>
      <c r="I35"/>
      <c r="J35"/>
      <c r="K35"/>
      <c r="L35"/>
      <c r="M35"/>
      <c r="N35"/>
      <c r="O35" s="357"/>
      <c r="P35"/>
      <c r="Q35"/>
      <c r="R35"/>
      <c r="S35"/>
    </row>
    <row r="36" spans="1:19">
      <c r="A36"/>
      <c r="B36"/>
      <c r="C36"/>
      <c r="D36"/>
      <c r="E36"/>
      <c r="F36"/>
      <c r="G36"/>
      <c r="H36"/>
      <c r="I36"/>
      <c r="J36"/>
      <c r="K36"/>
      <c r="L36"/>
      <c r="M36"/>
      <c r="N36"/>
      <c r="O36" s="357"/>
    </row>
    <row r="37" spans="1:19">
      <c r="A37"/>
      <c r="B37"/>
      <c r="C37"/>
      <c r="D37"/>
      <c r="E37"/>
      <c r="F37"/>
      <c r="G37"/>
      <c r="H37"/>
      <c r="I37"/>
      <c r="J37"/>
      <c r="K37"/>
      <c r="L37"/>
      <c r="M37"/>
      <c r="N37"/>
      <c r="O37" s="357"/>
    </row>
    <row r="38" spans="1:19">
      <c r="A38"/>
      <c r="B38"/>
      <c r="C38"/>
      <c r="D38"/>
      <c r="E38"/>
      <c r="F38"/>
      <c r="G38"/>
      <c r="H38"/>
      <c r="I38"/>
      <c r="J38"/>
      <c r="K38"/>
      <c r="L38"/>
      <c r="M38"/>
      <c r="N38"/>
      <c r="O38" s="357"/>
    </row>
    <row r="39" spans="1:19">
      <c r="A39"/>
      <c r="B39"/>
      <c r="C39"/>
      <c r="D39"/>
      <c r="E39"/>
      <c r="F39"/>
      <c r="G39"/>
      <c r="H39"/>
      <c r="I39"/>
      <c r="J39"/>
      <c r="K39"/>
      <c r="L39"/>
      <c r="M39"/>
      <c r="N39"/>
      <c r="O39" s="357"/>
    </row>
    <row r="40" spans="1:19">
      <c r="A40"/>
      <c r="B40"/>
      <c r="C40"/>
      <c r="D40"/>
      <c r="E40"/>
      <c r="F40"/>
      <c r="G40"/>
      <c r="H40"/>
      <c r="I40"/>
      <c r="J40"/>
      <c r="K40"/>
    </row>
    <row r="41" spans="1:19">
      <c r="A41"/>
      <c r="B41"/>
      <c r="C41"/>
      <c r="D41"/>
      <c r="E41"/>
      <c r="F41"/>
      <c r="G41"/>
      <c r="H41"/>
      <c r="I41"/>
      <c r="J41"/>
      <c r="K41"/>
      <c r="L41" s="357"/>
    </row>
    <row r="42" spans="1:19">
      <c r="A42"/>
      <c r="B42"/>
      <c r="C42"/>
      <c r="D42"/>
      <c r="E42"/>
      <c r="F42"/>
      <c r="G42"/>
      <c r="H42"/>
      <c r="I42"/>
      <c r="J42"/>
      <c r="K42"/>
      <c r="L42" s="357"/>
    </row>
    <row r="43" spans="1:19">
      <c r="A43"/>
      <c r="B43"/>
      <c r="C43"/>
      <c r="D43"/>
      <c r="E43"/>
      <c r="F43"/>
      <c r="G43"/>
      <c r="H43"/>
      <c r="I43"/>
      <c r="J43"/>
      <c r="K43"/>
      <c r="L43" s="357"/>
    </row>
    <row r="44" spans="1:19">
      <c r="A44"/>
      <c r="B44"/>
      <c r="C44"/>
      <c r="D44"/>
      <c r="E44"/>
      <c r="F44"/>
      <c r="G44"/>
      <c r="H44"/>
      <c r="I44"/>
      <c r="J44"/>
      <c r="K44"/>
      <c r="L44" s="357"/>
    </row>
    <row r="45" spans="1:19">
      <c r="A45"/>
      <c r="B45"/>
      <c r="C45"/>
      <c r="D45"/>
      <c r="E45"/>
      <c r="F45"/>
      <c r="G45"/>
      <c r="H45"/>
      <c r="I45"/>
      <c r="J45"/>
      <c r="K45"/>
      <c r="L45" s="357"/>
    </row>
    <row r="46" spans="1:19">
      <c r="A46"/>
      <c r="B46"/>
      <c r="C46"/>
      <c r="D46"/>
      <c r="E46"/>
      <c r="F46"/>
      <c r="G46"/>
      <c r="H46"/>
      <c r="I46"/>
      <c r="J46"/>
      <c r="K46"/>
      <c r="L46" s="357"/>
    </row>
    <row r="47" spans="1:19">
      <c r="A47"/>
      <c r="B47"/>
      <c r="C47"/>
      <c r="D47"/>
      <c r="E47"/>
      <c r="F47"/>
      <c r="G47"/>
      <c r="H47"/>
      <c r="I47"/>
      <c r="J47"/>
      <c r="K47"/>
      <c r="L47" s="357"/>
    </row>
    <row r="48" spans="1:19">
      <c r="A48"/>
      <c r="B48"/>
      <c r="C48"/>
      <c r="D48"/>
      <c r="E48"/>
      <c r="F48"/>
      <c r="G48"/>
      <c r="H48"/>
      <c r="I48"/>
      <c r="J48"/>
      <c r="K48"/>
      <c r="L48" s="357"/>
    </row>
    <row r="49" spans="1:12">
      <c r="A49"/>
      <c r="B49"/>
      <c r="C49"/>
      <c r="D49"/>
      <c r="E49"/>
      <c r="F49"/>
      <c r="G49"/>
      <c r="H49"/>
      <c r="I49"/>
      <c r="J49"/>
      <c r="K49"/>
      <c r="L49" s="357"/>
    </row>
    <row r="50" spans="1:12">
      <c r="A50"/>
      <c r="B50"/>
      <c r="C50"/>
      <c r="D50"/>
      <c r="E50"/>
      <c r="F50"/>
      <c r="G50"/>
      <c r="H50"/>
      <c r="I50"/>
      <c r="J50"/>
      <c r="K50"/>
      <c r="L50" s="357"/>
    </row>
    <row r="51" spans="1:12">
      <c r="A51"/>
      <c r="B51"/>
      <c r="C51"/>
      <c r="D51"/>
      <c r="E51"/>
      <c r="F51"/>
      <c r="G51"/>
      <c r="H51"/>
      <c r="I51"/>
      <c r="J51"/>
      <c r="K51"/>
      <c r="L51" s="357"/>
    </row>
    <row r="52" spans="1:12">
      <c r="A52"/>
      <c r="B52"/>
      <c r="C52"/>
      <c r="D52"/>
      <c r="E52"/>
      <c r="F52"/>
      <c r="G52"/>
      <c r="H52"/>
      <c r="I52"/>
      <c r="J52"/>
      <c r="K52"/>
      <c r="L52" s="357"/>
    </row>
    <row r="53" spans="1:12">
      <c r="A53"/>
      <c r="B53"/>
      <c r="C53"/>
      <c r="D53"/>
      <c r="E53"/>
      <c r="F53"/>
      <c r="G53"/>
      <c r="H53"/>
      <c r="I53"/>
      <c r="J53"/>
      <c r="K53"/>
      <c r="L53" s="357"/>
    </row>
    <row r="54" spans="1:12">
      <c r="A54"/>
      <c r="B54"/>
      <c r="C54"/>
      <c r="D54"/>
      <c r="E54"/>
      <c r="F54"/>
      <c r="G54"/>
      <c r="H54"/>
      <c r="I54"/>
      <c r="J54"/>
      <c r="K54"/>
      <c r="L54" s="357"/>
    </row>
    <row r="55" spans="1:12">
      <c r="A55"/>
      <c r="B55"/>
      <c r="C55"/>
      <c r="D55"/>
      <c r="E55"/>
      <c r="F55"/>
      <c r="G55"/>
      <c r="H55"/>
      <c r="I55"/>
      <c r="J55"/>
      <c r="K55"/>
      <c r="L55" s="357"/>
    </row>
    <row r="56" spans="1:12">
      <c r="A56"/>
      <c r="B56"/>
      <c r="C56"/>
      <c r="D56"/>
      <c r="E56"/>
      <c r="F56"/>
      <c r="G56"/>
      <c r="H56"/>
      <c r="I56"/>
      <c r="J56"/>
      <c r="K56"/>
      <c r="L56" s="357"/>
    </row>
    <row r="57" spans="1:12">
      <c r="A57"/>
      <c r="B57"/>
      <c r="C57"/>
      <c r="D57"/>
      <c r="E57"/>
      <c r="F57"/>
      <c r="G57"/>
      <c r="H57"/>
      <c r="I57"/>
      <c r="J57"/>
      <c r="K57"/>
      <c r="L57" s="357"/>
    </row>
    <row r="58" spans="1:12">
      <c r="A58"/>
      <c r="B58"/>
      <c r="C58"/>
      <c r="D58"/>
      <c r="E58"/>
      <c r="F58"/>
      <c r="G58"/>
      <c r="H58"/>
      <c r="I58"/>
      <c r="J58"/>
      <c r="K58"/>
      <c r="L58" s="357"/>
    </row>
    <row r="59" spans="1:12">
      <c r="A59"/>
      <c r="B59"/>
      <c r="C59"/>
      <c r="D59"/>
      <c r="E59"/>
      <c r="F59"/>
      <c r="G59"/>
      <c r="H59"/>
      <c r="I59"/>
      <c r="J59"/>
      <c r="K59"/>
      <c r="L59" s="357"/>
    </row>
    <row r="60" spans="1:12">
      <c r="A60"/>
      <c r="B60"/>
      <c r="C60"/>
      <c r="D60"/>
      <c r="E60"/>
      <c r="F60"/>
      <c r="G60"/>
      <c r="H60"/>
      <c r="I60"/>
      <c r="J60"/>
      <c r="K60"/>
      <c r="L60" s="357"/>
    </row>
    <row r="61" spans="1:12">
      <c r="A61"/>
      <c r="B61"/>
      <c r="C61"/>
      <c r="D61"/>
      <c r="E61"/>
      <c r="F61"/>
      <c r="G61"/>
      <c r="H61"/>
      <c r="I61"/>
      <c r="J61"/>
      <c r="K61"/>
      <c r="L61" s="357"/>
    </row>
    <row r="62" spans="1:12">
      <c r="A62"/>
      <c r="B62"/>
      <c r="C62"/>
      <c r="D62"/>
      <c r="E62"/>
      <c r="F62"/>
      <c r="G62"/>
      <c r="H62"/>
      <c r="I62"/>
      <c r="J62"/>
      <c r="K62"/>
      <c r="L62" s="357"/>
    </row>
    <row r="63" spans="1:12">
      <c r="A63"/>
      <c r="B63"/>
      <c r="C63"/>
      <c r="D63"/>
      <c r="E63"/>
      <c r="F63"/>
      <c r="G63"/>
      <c r="H63"/>
      <c r="I63"/>
      <c r="J63"/>
      <c r="K63"/>
      <c r="L63" s="357"/>
    </row>
    <row r="64" spans="1:12">
      <c r="A64"/>
      <c r="B64"/>
      <c r="C64"/>
      <c r="D64"/>
      <c r="E64"/>
      <c r="F64"/>
      <c r="G64"/>
      <c r="H64"/>
      <c r="I64"/>
      <c r="J64"/>
      <c r="K64"/>
      <c r="L64" s="357"/>
    </row>
    <row r="65" spans="1:12">
      <c r="A65"/>
      <c r="B65"/>
      <c r="C65"/>
      <c r="D65"/>
      <c r="E65"/>
      <c r="F65"/>
      <c r="G65"/>
      <c r="H65"/>
      <c r="I65"/>
      <c r="J65"/>
      <c r="K65"/>
      <c r="L65" s="357"/>
    </row>
    <row r="66" spans="1:12">
      <c r="A66"/>
      <c r="B66"/>
      <c r="C66"/>
      <c r="D66"/>
      <c r="E66"/>
      <c r="F66"/>
      <c r="G66"/>
      <c r="H66"/>
      <c r="I66"/>
      <c r="J66"/>
      <c r="K66"/>
      <c r="L66" s="357"/>
    </row>
    <row r="67" spans="1:12">
      <c r="A67"/>
      <c r="B67"/>
      <c r="C67"/>
      <c r="D67"/>
      <c r="E67"/>
      <c r="F67"/>
      <c r="G67"/>
      <c r="H67"/>
      <c r="I67"/>
      <c r="J67"/>
      <c r="K67"/>
      <c r="L67" s="357"/>
    </row>
    <row r="68" spans="1:12">
      <c r="A68"/>
      <c r="B68"/>
      <c r="C68"/>
      <c r="D68"/>
      <c r="E68"/>
      <c r="F68"/>
      <c r="G68"/>
      <c r="H68"/>
      <c r="I68"/>
      <c r="J68"/>
      <c r="K68"/>
      <c r="L68" s="357"/>
    </row>
    <row r="69" spans="1:12">
      <c r="A69"/>
      <c r="B69"/>
      <c r="C69"/>
      <c r="D69"/>
      <c r="E69"/>
      <c r="F69"/>
      <c r="G69"/>
      <c r="H69"/>
      <c r="I69"/>
      <c r="J69"/>
      <c r="K69"/>
      <c r="L69" s="357"/>
    </row>
    <row r="70" spans="1:12">
      <c r="A70"/>
      <c r="B70"/>
      <c r="C70"/>
      <c r="D70"/>
      <c r="E70"/>
      <c r="F70"/>
      <c r="G70"/>
      <c r="H70"/>
      <c r="I70"/>
      <c r="J70"/>
      <c r="K70"/>
      <c r="L70" s="357"/>
    </row>
    <row r="71" spans="1:12">
      <c r="A71"/>
      <c r="B71"/>
      <c r="C71"/>
      <c r="D71"/>
      <c r="E71"/>
      <c r="F71"/>
      <c r="G71"/>
      <c r="H71"/>
      <c r="I71"/>
      <c r="J71"/>
      <c r="K71"/>
      <c r="L71" s="357"/>
    </row>
    <row r="72" spans="1:12">
      <c r="A72"/>
      <c r="B72"/>
      <c r="C72"/>
      <c r="D72"/>
      <c r="E72"/>
      <c r="F72"/>
      <c r="G72"/>
      <c r="H72"/>
      <c r="I72"/>
      <c r="J72"/>
      <c r="K72"/>
      <c r="L72" s="35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7"/>
      <c r="B152" s="357"/>
      <c r="C152" s="357"/>
      <c r="D152" s="357"/>
      <c r="E152" s="357"/>
      <c r="F152" s="357"/>
      <c r="G152" s="357"/>
      <c r="H152" s="357"/>
      <c r="I152" s="357"/>
      <c r="J152" s="357"/>
      <c r="K152" s="357"/>
    </row>
    <row r="153" spans="1:11">
      <c r="A153" s="357"/>
      <c r="B153" s="357"/>
      <c r="C153" s="357"/>
      <c r="D153" s="357"/>
      <c r="E153" s="357"/>
      <c r="F153" s="357"/>
      <c r="G153" s="357"/>
      <c r="H153" s="357"/>
      <c r="I153" s="357"/>
      <c r="J153" s="357"/>
      <c r="K153" s="357"/>
    </row>
    <row r="154" spans="1:11">
      <c r="A154" s="357"/>
      <c r="B154" s="357"/>
      <c r="C154" s="357"/>
      <c r="D154" s="357"/>
      <c r="E154" s="357"/>
      <c r="F154" s="357"/>
      <c r="G154" s="357"/>
      <c r="H154" s="357"/>
      <c r="I154" s="357"/>
      <c r="J154" s="357"/>
      <c r="K154" s="357"/>
    </row>
    <row r="155" spans="1:11">
      <c r="A155" s="357"/>
      <c r="B155" s="357"/>
      <c r="C155" s="357"/>
      <c r="D155" s="357"/>
      <c r="E155" s="357"/>
      <c r="F155" s="357"/>
      <c r="G155" s="357"/>
      <c r="H155" s="357"/>
      <c r="I155" s="357"/>
      <c r="J155" s="357"/>
      <c r="K155" s="357"/>
    </row>
    <row r="156" spans="1:11">
      <c r="A156" s="357"/>
      <c r="B156" s="357"/>
      <c r="C156" s="357"/>
      <c r="D156" s="357"/>
      <c r="E156" s="357"/>
      <c r="F156" s="357"/>
      <c r="G156" s="357"/>
      <c r="H156" s="357"/>
      <c r="I156" s="357"/>
      <c r="J156" s="357"/>
      <c r="K156" s="357"/>
    </row>
    <row r="157" spans="1:11">
      <c r="A157" s="357"/>
      <c r="B157" s="357"/>
      <c r="C157" s="357"/>
      <c r="D157" s="357"/>
      <c r="E157" s="357"/>
      <c r="F157" s="357"/>
      <c r="G157" s="357"/>
      <c r="H157" s="357"/>
      <c r="I157" s="357"/>
      <c r="J157" s="357"/>
      <c r="K157" s="357"/>
    </row>
    <row r="158" spans="1:11">
      <c r="A158" s="357"/>
      <c r="B158" s="357"/>
      <c r="C158" s="357"/>
      <c r="D158" s="357"/>
      <c r="E158" s="357"/>
      <c r="F158" s="357"/>
      <c r="G158" s="357"/>
      <c r="H158" s="357"/>
      <c r="I158" s="357"/>
      <c r="J158" s="357"/>
      <c r="K158" s="357"/>
    </row>
    <row r="159" spans="1:11">
      <c r="A159" s="357"/>
      <c r="B159" s="357"/>
      <c r="C159" s="357"/>
      <c r="D159" s="357"/>
      <c r="E159" s="357"/>
      <c r="F159" s="357"/>
      <c r="G159" s="357"/>
      <c r="H159" s="357"/>
      <c r="I159" s="357"/>
      <c r="J159" s="357"/>
      <c r="K159" s="357"/>
    </row>
    <row r="160" spans="1:11">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I209" s="357"/>
      <c r="J209" s="357"/>
      <c r="K209" s="357"/>
    </row>
    <row r="210" spans="1:11">
      <c r="A210" s="357"/>
      <c r="B210" s="357"/>
      <c r="C210" s="357"/>
      <c r="D210" s="357"/>
      <c r="E210" s="357"/>
      <c r="F210" s="357"/>
      <c r="G210" s="357"/>
      <c r="H210" s="357"/>
      <c r="I210" s="357"/>
      <c r="J210" s="357"/>
      <c r="K210" s="357"/>
    </row>
    <row r="211" spans="1:11">
      <c r="A211" s="357"/>
      <c r="B211" s="357"/>
      <c r="C211" s="357"/>
      <c r="D211" s="357"/>
      <c r="E211" s="357"/>
      <c r="F211" s="357"/>
      <c r="G211" s="357"/>
      <c r="H211" s="357"/>
      <c r="I211" s="357"/>
      <c r="J211" s="357"/>
      <c r="K211" s="357"/>
    </row>
    <row r="212" spans="1:11">
      <c r="A212" s="357"/>
      <c r="B212" s="357"/>
      <c r="C212" s="357"/>
      <c r="D212" s="357"/>
      <c r="E212" s="357"/>
      <c r="F212" s="357"/>
      <c r="G212" s="357"/>
      <c r="H212" s="357"/>
      <c r="I212" s="357"/>
      <c r="J212" s="357"/>
      <c r="K212" s="357"/>
    </row>
    <row r="213" spans="1:11">
      <c r="A213" s="357"/>
      <c r="B213" s="357"/>
      <c r="C213" s="357"/>
      <c r="D213" s="357"/>
      <c r="E213" s="357"/>
      <c r="F213" s="357"/>
      <c r="G213" s="357"/>
      <c r="H213" s="357"/>
      <c r="I213" s="357"/>
      <c r="J213" s="357"/>
      <c r="K213" s="357"/>
    </row>
    <row r="214" spans="1:11">
      <c r="A214" s="357"/>
      <c r="B214" s="357"/>
      <c r="C214" s="357"/>
      <c r="D214" s="357"/>
      <c r="E214" s="357"/>
      <c r="F214" s="357"/>
      <c r="G214" s="357"/>
      <c r="H214" s="357"/>
      <c r="I214" s="357"/>
      <c r="J214" s="357"/>
      <c r="K214" s="357"/>
    </row>
    <row r="215" spans="1:11">
      <c r="A215" s="357"/>
      <c r="B215" s="357"/>
      <c r="C215" s="357"/>
      <c r="D215" s="357"/>
      <c r="E215" s="357"/>
      <c r="F215" s="357"/>
      <c r="G215" s="357"/>
      <c r="H215" s="357"/>
      <c r="I215" s="357"/>
      <c r="J215" s="357"/>
      <c r="K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c r="F224" s="357"/>
      <c r="G224" s="357"/>
      <c r="H224" s="357"/>
    </row>
    <row r="225" spans="1:8">
      <c r="A225" s="357"/>
      <c r="B225" s="357"/>
      <c r="C225" s="357"/>
      <c r="D225" s="357"/>
      <c r="E225" s="357"/>
      <c r="F225" s="357"/>
      <c r="G225" s="357"/>
      <c r="H225" s="357"/>
    </row>
    <row r="226" spans="1:8">
      <c r="A226" s="357"/>
      <c r="B226" s="357"/>
      <c r="C226" s="357"/>
      <c r="D226" s="357"/>
      <c r="E226" s="357"/>
      <c r="F226" s="357"/>
      <c r="G226" s="357"/>
      <c r="H226" s="357"/>
    </row>
    <row r="227" spans="1:8">
      <c r="A227" s="357"/>
      <c r="B227" s="357"/>
      <c r="C227" s="357"/>
      <c r="D227" s="357"/>
      <c r="E227" s="357"/>
      <c r="F227" s="357"/>
      <c r="G227" s="357"/>
      <c r="H227" s="357"/>
    </row>
    <row r="228" spans="1:8">
      <c r="A228" s="357"/>
      <c r="B228" s="357"/>
      <c r="C228" s="357"/>
      <c r="D228" s="357"/>
      <c r="E228" s="357"/>
      <c r="F228" s="357"/>
      <c r="G228" s="357"/>
      <c r="H228" s="357"/>
    </row>
    <row r="229" spans="1:8">
      <c r="A229" s="357"/>
      <c r="B229" s="357"/>
      <c r="C229" s="357"/>
      <c r="D229" s="357"/>
      <c r="E229" s="357"/>
      <c r="F229" s="357"/>
      <c r="G229" s="357"/>
      <c r="H229" s="357"/>
    </row>
    <row r="230" spans="1:8">
      <c r="A230" s="357"/>
      <c r="B230" s="357"/>
      <c r="C230" s="357"/>
      <c r="D230" s="357"/>
      <c r="E230" s="357"/>
      <c r="F230" s="357"/>
      <c r="G230" s="357"/>
      <c r="H230" s="35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212</v>
      </c>
    </row>
    <row r="2" spans="1:20" ht="26.25" customHeight="1">
      <c r="A2" s="17" t="s">
        <v>213</v>
      </c>
    </row>
    <row r="5" spans="1:20" ht="38.25" customHeight="1" thickBot="1">
      <c r="A5" s="1155" t="s">
        <v>410</v>
      </c>
      <c r="B5" s="1155"/>
      <c r="C5" s="1155"/>
      <c r="D5" s="1155"/>
      <c r="E5" s="1155"/>
      <c r="F5" s="1155"/>
      <c r="H5" s="61" t="s">
        <v>230</v>
      </c>
    </row>
    <row r="6" spans="1:20" ht="15.75" customHeight="1" thickBot="1">
      <c r="A6" s="1156" t="s">
        <v>115</v>
      </c>
      <c r="B6" s="1158" t="s">
        <v>411</v>
      </c>
      <c r="C6" s="1159"/>
      <c r="D6" s="1160"/>
      <c r="E6" s="1161" t="s">
        <v>412</v>
      </c>
      <c r="F6" s="1163" t="s">
        <v>413</v>
      </c>
    </row>
    <row r="7" spans="1:20" ht="21" customHeight="1" thickBot="1">
      <c r="A7" s="1157"/>
      <c r="B7" s="238" t="s">
        <v>218</v>
      </c>
      <c r="C7" s="238" t="s">
        <v>220</v>
      </c>
      <c r="D7" s="238" t="s">
        <v>221</v>
      </c>
      <c r="E7" s="1162"/>
      <c r="F7" s="1164"/>
    </row>
    <row r="8" spans="1:20" ht="17.25" customHeight="1" thickBot="1">
      <c r="A8" s="96" t="s">
        <v>116</v>
      </c>
      <c r="B8" s="245">
        <v>14377.906000000001</v>
      </c>
      <c r="C8" s="239">
        <v>5387.8370000000004</v>
      </c>
      <c r="D8" s="105">
        <f t="shared" ref="D8:D13" si="0">(C8/B8)*100</f>
        <v>37.473029800027909</v>
      </c>
      <c r="E8" s="239">
        <v>16711.374</v>
      </c>
      <c r="F8" s="105">
        <f t="shared" ref="F8:F13" si="1">((B8-E8)/E8)*100</f>
        <v>-13.963352145670363</v>
      </c>
      <c r="H8" s="65" t="s">
        <v>117</v>
      </c>
    </row>
    <row r="9" spans="1:20" ht="18" customHeight="1" thickBot="1">
      <c r="A9" s="96" t="s">
        <v>118</v>
      </c>
      <c r="B9" s="246">
        <v>53806</v>
      </c>
      <c r="C9" s="75">
        <v>12599</v>
      </c>
      <c r="D9" s="105">
        <f t="shared" si="0"/>
        <v>23.41560420770918</v>
      </c>
      <c r="E9" s="75">
        <v>49272</v>
      </c>
      <c r="F9" s="105">
        <f t="shared" si="1"/>
        <v>9.201980841045625</v>
      </c>
      <c r="H9" s="60">
        <f>B9-E9</f>
        <v>4534</v>
      </c>
      <c r="O9"/>
      <c r="P9"/>
      <c r="Q9"/>
      <c r="R9"/>
      <c r="S9"/>
      <c r="T9"/>
    </row>
    <row r="10" spans="1:20" ht="15" customHeight="1" thickBot="1">
      <c r="A10" s="97" t="s">
        <v>214</v>
      </c>
      <c r="B10" s="246">
        <v>12049</v>
      </c>
      <c r="C10" s="77">
        <v>0</v>
      </c>
      <c r="D10" s="106">
        <f t="shared" si="0"/>
        <v>0</v>
      </c>
      <c r="E10" s="77">
        <v>14811</v>
      </c>
      <c r="F10" s="106">
        <f t="shared" si="1"/>
        <v>-18.648301937748972</v>
      </c>
      <c r="O10"/>
      <c r="P10"/>
      <c r="Q10"/>
      <c r="R10"/>
      <c r="S10"/>
      <c r="T10"/>
    </row>
    <row r="11" spans="1:20" ht="17.25" customHeight="1" thickBot="1">
      <c r="A11" s="96" t="s">
        <v>119</v>
      </c>
      <c r="B11" s="246">
        <v>265525.49599999998</v>
      </c>
      <c r="C11" s="78">
        <v>25193.42</v>
      </c>
      <c r="D11" s="105">
        <f t="shared" si="0"/>
        <v>9.488135934034748</v>
      </c>
      <c r="E11" s="78">
        <v>275999.39399999997</v>
      </c>
      <c r="F11" s="105">
        <f t="shared" si="1"/>
        <v>-3.7948989119881862</v>
      </c>
      <c r="J11" s="93"/>
      <c r="K11"/>
      <c r="L11"/>
      <c r="M11"/>
      <c r="N11"/>
      <c r="O11"/>
      <c r="P11"/>
      <c r="Q11"/>
      <c r="R11"/>
      <c r="S11"/>
      <c r="T11"/>
    </row>
    <row r="12" spans="1:20" ht="15" customHeight="1" thickBot="1">
      <c r="A12" s="95" t="s">
        <v>120</v>
      </c>
      <c r="B12" s="246">
        <v>106086.693</v>
      </c>
      <c r="C12" s="74">
        <v>29831.151999999998</v>
      </c>
      <c r="D12" s="105">
        <f t="shared" si="0"/>
        <v>28.119598374133503</v>
      </c>
      <c r="E12" s="74">
        <v>104636.947</v>
      </c>
      <c r="F12" s="105">
        <f t="shared" si="1"/>
        <v>1.385501050599268</v>
      </c>
      <c r="K12"/>
      <c r="L12"/>
      <c r="M12"/>
      <c r="N12"/>
      <c r="O12"/>
      <c r="P12"/>
      <c r="Q12"/>
      <c r="R12"/>
      <c r="S12"/>
      <c r="T12"/>
    </row>
    <row r="13" spans="1:20" ht="15" customHeight="1" thickBot="1">
      <c r="A13" s="95" t="s">
        <v>121</v>
      </c>
      <c r="B13" s="246">
        <f>B11+B12</f>
        <v>371612.18900000001</v>
      </c>
      <c r="C13" s="74">
        <f>C11+C12</f>
        <v>55024.572</v>
      </c>
      <c r="D13" s="107">
        <f t="shared" si="0"/>
        <v>14.806987937631938</v>
      </c>
      <c r="E13" s="74">
        <f>E11+E12</f>
        <v>380636.34099999996</v>
      </c>
      <c r="F13" s="107">
        <f t="shared" si="1"/>
        <v>-2.3708067328232185</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75">
      <c r="A16" s="20" t="s">
        <v>215</v>
      </c>
      <c r="L16"/>
      <c r="M16"/>
      <c r="O16"/>
      <c r="P16"/>
      <c r="Q16"/>
      <c r="R16"/>
      <c r="S16"/>
      <c r="T16"/>
    </row>
    <row r="17" spans="1:20">
      <c r="L17"/>
      <c r="M17"/>
      <c r="O17"/>
      <c r="P17"/>
      <c r="Q17"/>
      <c r="R17"/>
      <c r="S17"/>
      <c r="T17"/>
    </row>
    <row r="18" spans="1:20" ht="33" customHeight="1" thickBot="1">
      <c r="A18" s="1155" t="s">
        <v>416</v>
      </c>
      <c r="B18" s="1155"/>
      <c r="C18" s="1155"/>
      <c r="D18" s="1155"/>
      <c r="E18" s="1155"/>
      <c r="F18" s="1155"/>
      <c r="K18"/>
      <c r="L18"/>
      <c r="M18"/>
      <c r="O18"/>
      <c r="P18"/>
      <c r="Q18"/>
      <c r="R18"/>
      <c r="S18"/>
      <c r="T18"/>
    </row>
    <row r="19" spans="1:20" ht="16.5" customHeight="1" thickBot="1">
      <c r="A19" s="1166" t="s">
        <v>122</v>
      </c>
      <c r="B19" s="1158" t="s">
        <v>411</v>
      </c>
      <c r="C19" s="1159"/>
      <c r="D19" s="1160"/>
      <c r="E19" s="1161" t="s">
        <v>412</v>
      </c>
      <c r="F19" s="1163" t="s">
        <v>413</v>
      </c>
      <c r="K19"/>
      <c r="L19"/>
      <c r="M19"/>
      <c r="O19"/>
      <c r="P19"/>
      <c r="Q19"/>
      <c r="R19"/>
      <c r="S19"/>
      <c r="T19"/>
    </row>
    <row r="20" spans="1:20" ht="21" customHeight="1" thickBot="1">
      <c r="A20" s="1167"/>
      <c r="B20" s="94" t="s">
        <v>218</v>
      </c>
      <c r="C20" s="94" t="s">
        <v>325</v>
      </c>
      <c r="D20" s="94" t="s">
        <v>326</v>
      </c>
      <c r="E20" s="1168"/>
      <c r="F20" s="1169"/>
      <c r="K20"/>
      <c r="L20"/>
      <c r="M20"/>
      <c r="O20"/>
      <c r="P20"/>
      <c r="Q20"/>
      <c r="R20"/>
      <c r="S20"/>
      <c r="T20"/>
    </row>
    <row r="21" spans="1:20" ht="15.75" thickBot="1">
      <c r="A21" s="18" t="s">
        <v>116</v>
      </c>
      <c r="B21" s="246">
        <v>41721.821000000004</v>
      </c>
      <c r="C21" s="242">
        <v>0</v>
      </c>
      <c r="D21" s="104">
        <f t="shared" ref="D21:D26" si="2">(C21/B21)*100</f>
        <v>0</v>
      </c>
      <c r="E21" s="74">
        <v>29790.733</v>
      </c>
      <c r="F21" s="104">
        <f t="shared" ref="F21:F26" si="3">((B21-E21)/E21)*100</f>
        <v>40.04966242354628</v>
      </c>
      <c r="H21" s="65" t="s">
        <v>123</v>
      </c>
      <c r="K21"/>
      <c r="L21"/>
      <c r="M21"/>
      <c r="O21"/>
      <c r="P21"/>
      <c r="Q21"/>
      <c r="R21"/>
      <c r="S21"/>
      <c r="T21"/>
    </row>
    <row r="22" spans="1:20" ht="15.75" thickBot="1">
      <c r="A22" s="18" t="s">
        <v>118</v>
      </c>
      <c r="B22" s="246">
        <v>162785</v>
      </c>
      <c r="C22" s="242">
        <v>0</v>
      </c>
      <c r="D22" s="105">
        <f t="shared" si="2"/>
        <v>0</v>
      </c>
      <c r="E22" s="74">
        <v>121202</v>
      </c>
      <c r="F22" s="105">
        <f t="shared" si="3"/>
        <v>34.308839788122306</v>
      </c>
      <c r="H22" s="60">
        <f>B22-E22</f>
        <v>41583</v>
      </c>
      <c r="K22"/>
      <c r="L22"/>
      <c r="M22"/>
      <c r="O22"/>
      <c r="P22"/>
      <c r="Q22"/>
      <c r="R22"/>
      <c r="S22"/>
      <c r="T22"/>
    </row>
    <row r="23" spans="1:20" ht="15.75" thickBot="1">
      <c r="A23" s="19" t="s">
        <v>214</v>
      </c>
      <c r="B23" s="246">
        <v>40226</v>
      </c>
      <c r="C23" s="243">
        <v>0</v>
      </c>
      <c r="D23" s="105">
        <f t="shared" si="2"/>
        <v>0</v>
      </c>
      <c r="E23" s="77">
        <v>32923</v>
      </c>
      <c r="F23" s="105">
        <f t="shared" si="3"/>
        <v>22.182061173040125</v>
      </c>
      <c r="O23"/>
      <c r="P23"/>
      <c r="Q23"/>
      <c r="R23"/>
      <c r="S23"/>
      <c r="T23"/>
    </row>
    <row r="24" spans="1:20" ht="15.75" thickBot="1">
      <c r="A24" s="18" t="s">
        <v>119</v>
      </c>
      <c r="B24" s="246">
        <v>12359.263999999999</v>
      </c>
      <c r="C24" s="244">
        <v>667.33399999999995</v>
      </c>
      <c r="D24" s="106">
        <f t="shared" si="2"/>
        <v>5.3994639162979281</v>
      </c>
      <c r="E24" s="74">
        <v>15139.212</v>
      </c>
      <c r="F24" s="106">
        <f t="shared" si="3"/>
        <v>-18.362567351590034</v>
      </c>
      <c r="O24"/>
      <c r="P24"/>
      <c r="Q24"/>
      <c r="R24"/>
      <c r="S24"/>
      <c r="T24"/>
    </row>
    <row r="25" spans="1:20" ht="15.75" thickBot="1">
      <c r="A25" s="18" t="s">
        <v>120</v>
      </c>
      <c r="B25" s="246">
        <v>7481.7489999999998</v>
      </c>
      <c r="C25" s="244">
        <v>396.25599999999997</v>
      </c>
      <c r="D25" s="105">
        <f t="shared" si="2"/>
        <v>5.2963017069939129</v>
      </c>
      <c r="E25" s="74">
        <v>5850.241</v>
      </c>
      <c r="F25" s="105">
        <f t="shared" si="3"/>
        <v>27.887876755846463</v>
      </c>
      <c r="O25"/>
      <c r="P25"/>
      <c r="Q25"/>
      <c r="R25"/>
      <c r="S25"/>
      <c r="T25"/>
    </row>
    <row r="26" spans="1:20" ht="15.75" thickBot="1">
      <c r="A26" s="18" t="s">
        <v>121</v>
      </c>
      <c r="B26" s="246">
        <f>B24+B25</f>
        <v>19841.012999999999</v>
      </c>
      <c r="C26" s="74">
        <f>C24+C25</f>
        <v>1063.5899999999999</v>
      </c>
      <c r="D26" s="107">
        <f t="shared" si="2"/>
        <v>5.3605629914158115</v>
      </c>
      <c r="E26" s="74">
        <v>20989.453000000001</v>
      </c>
      <c r="F26" s="107">
        <f t="shared" si="3"/>
        <v>-5.4715099054749174</v>
      </c>
      <c r="O26"/>
      <c r="P26"/>
      <c r="Q26"/>
      <c r="R26"/>
      <c r="S26"/>
      <c r="T26"/>
    </row>
    <row r="27" spans="1:20">
      <c r="A27" s="148" t="s">
        <v>328</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165"/>
      <c r="D30" s="1165"/>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165"/>
      <c r="C41" s="1165"/>
    </row>
    <row r="43" spans="1:20">
      <c r="B43" s="29"/>
    </row>
    <row r="44" spans="1:20">
      <c r="A44" s="33"/>
    </row>
    <row r="45" spans="1:20">
      <c r="A45" s="33"/>
      <c r="D45" s="29"/>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170" t="s">
        <v>414</v>
      </c>
      <c r="B2" s="1170"/>
      <c r="C2" s="1170"/>
      <c r="D2" s="1170"/>
      <c r="E2" s="1170"/>
      <c r="F2" s="1170"/>
      <c r="G2" s="1170"/>
      <c r="H2" s="1170"/>
      <c r="I2" s="1170"/>
      <c r="J2" s="1170"/>
      <c r="K2" s="1170"/>
      <c r="L2" s="1170"/>
      <c r="M2" s="1170"/>
      <c r="N2" s="1170"/>
      <c r="O2" s="1170"/>
      <c r="P2" s="1170"/>
      <c r="Q2" s="1170"/>
      <c r="R2" s="1170"/>
      <c r="S2" s="1170"/>
      <c r="T2" s="1170"/>
      <c r="U2" s="1170"/>
      <c r="V2" s="1170"/>
      <c r="W2" s="1170"/>
      <c r="X2" s="1170"/>
    </row>
    <row r="3" spans="1:24" ht="15.75" customHeight="1">
      <c r="A3" s="1171" t="s">
        <v>415</v>
      </c>
      <c r="B3" s="1171"/>
      <c r="C3" s="1171"/>
      <c r="D3" s="1171"/>
      <c r="E3" s="1171"/>
      <c r="F3" s="1171"/>
      <c r="P3" s="36"/>
    </row>
    <row r="4" spans="1:24" ht="4.5" customHeight="1">
      <c r="A4" s="37"/>
      <c r="B4" s="37"/>
      <c r="C4" s="35"/>
      <c r="D4" s="35"/>
    </row>
    <row r="5" spans="1:24" ht="15.75" thickBot="1">
      <c r="A5" s="38" t="s">
        <v>124</v>
      </c>
      <c r="B5" s="1172" t="s">
        <v>125</v>
      </c>
      <c r="C5" s="1172"/>
      <c r="D5" s="39"/>
      <c r="E5" s="39"/>
      <c r="F5" s="38" t="s">
        <v>126</v>
      </c>
      <c r="G5" s="40" t="s">
        <v>127</v>
      </c>
      <c r="H5" s="112"/>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7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7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5"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5" thickBot="1">
      <c r="A10" s="51" t="s">
        <v>268</v>
      </c>
      <c r="B10" s="52">
        <v>5770.88</v>
      </c>
      <c r="C10" s="52">
        <v>3003</v>
      </c>
      <c r="D10" s="62">
        <v>3.5643001757790547</v>
      </c>
      <c r="F10" s="115"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7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7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7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7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7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7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7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7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7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5"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5" thickBot="1">
      <c r="A21" s="115"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7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7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7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7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7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7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75">
      <c r="H28" s="21"/>
      <c r="K28" s="51" t="s">
        <v>158</v>
      </c>
      <c r="L28" s="52">
        <v>3916.3270000000002</v>
      </c>
      <c r="M28" s="52">
        <v>1482.672</v>
      </c>
      <c r="N28" s="62">
        <v>2.641398097488858</v>
      </c>
      <c r="P28" s="51" t="s">
        <v>154</v>
      </c>
      <c r="Q28" s="52">
        <v>3632.654</v>
      </c>
      <c r="R28" s="52">
        <v>1163.057</v>
      </c>
      <c r="S28" s="62">
        <v>3.1233671264606979</v>
      </c>
    </row>
    <row r="29" spans="1:19" ht="15.75">
      <c r="H29" s="21"/>
      <c r="K29" s="51" t="s">
        <v>159</v>
      </c>
      <c r="L29" s="52">
        <v>3339.4459999999999</v>
      </c>
      <c r="M29" s="52">
        <v>546.89</v>
      </c>
      <c r="N29" s="62">
        <v>6.1062480571961455</v>
      </c>
      <c r="P29" s="51" t="s">
        <v>152</v>
      </c>
      <c r="Q29" s="52">
        <v>3341.1759999999999</v>
      </c>
      <c r="R29" s="52">
        <v>1049.8510000000001</v>
      </c>
      <c r="S29" s="62">
        <v>3.1825239962623262</v>
      </c>
    </row>
    <row r="30" spans="1:19" ht="15.7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7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7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5" thickBot="1">
      <c r="A33" s="1" t="s">
        <v>328</v>
      </c>
      <c r="B33" s="1"/>
      <c r="C33"/>
      <c r="D33"/>
      <c r="E33"/>
      <c r="F33"/>
      <c r="G33"/>
      <c r="H33"/>
      <c r="I33"/>
      <c r="J33"/>
      <c r="K33" s="119" t="s">
        <v>334</v>
      </c>
      <c r="L33" s="114">
        <v>1213.9670000000001</v>
      </c>
      <c r="M33" s="114">
        <v>103.95</v>
      </c>
      <c r="N33" s="120">
        <v>11.67837421837422</v>
      </c>
      <c r="O33"/>
      <c r="P33" s="51" t="s">
        <v>369</v>
      </c>
      <c r="Q33" s="52">
        <v>1888.9829999999999</v>
      </c>
      <c r="R33" s="52">
        <v>471.70499999999998</v>
      </c>
      <c r="S33" s="62">
        <v>4.0045854930518017</v>
      </c>
    </row>
    <row r="34" spans="1:19" ht="16.5" thickBot="1">
      <c r="A34" s="148"/>
      <c r="C34"/>
      <c r="D34"/>
      <c r="E34"/>
      <c r="F34"/>
      <c r="G34"/>
      <c r="H34"/>
      <c r="I34"/>
      <c r="J34"/>
      <c r="K34" s="115" t="s">
        <v>222</v>
      </c>
      <c r="L34" s="54">
        <v>1168610.246</v>
      </c>
      <c r="M34" s="54">
        <v>265525.49599999998</v>
      </c>
      <c r="N34" s="72">
        <v>4.4011225422962781</v>
      </c>
      <c r="O34"/>
      <c r="P34" s="51" t="s">
        <v>371</v>
      </c>
      <c r="Q34" s="52">
        <v>1484.4359999999999</v>
      </c>
      <c r="R34" s="52">
        <v>308.36099999999999</v>
      </c>
      <c r="S34" s="62">
        <v>4.813955072139473</v>
      </c>
    </row>
    <row r="35" spans="1:19" ht="15.75">
      <c r="A35"/>
      <c r="B35"/>
      <c r="C35"/>
      <c r="D35"/>
      <c r="E35"/>
      <c r="F35"/>
      <c r="G35"/>
      <c r="H35"/>
      <c r="I35"/>
      <c r="J35"/>
      <c r="K35"/>
      <c r="L35"/>
      <c r="M35"/>
      <c r="N35"/>
      <c r="O35"/>
      <c r="P35" s="51" t="s">
        <v>249</v>
      </c>
      <c r="Q35" s="52">
        <v>1346.011</v>
      </c>
      <c r="R35" s="52">
        <v>307.959</v>
      </c>
      <c r="S35" s="62">
        <v>4.3707474046869876</v>
      </c>
    </row>
    <row r="36" spans="1:19" ht="16.5" thickBot="1">
      <c r="A36"/>
      <c r="B36"/>
      <c r="C36"/>
      <c r="D36"/>
      <c r="E36"/>
      <c r="F36"/>
      <c r="G36"/>
      <c r="H36"/>
      <c r="I36"/>
      <c r="J36"/>
      <c r="K36"/>
      <c r="L36"/>
      <c r="M36"/>
      <c r="N36"/>
      <c r="P36" s="119" t="s">
        <v>367</v>
      </c>
      <c r="Q36" s="114">
        <v>1137.3699999999999</v>
      </c>
      <c r="R36" s="114">
        <v>257.99700000000001</v>
      </c>
      <c r="S36" s="120">
        <v>4.4084621139005487</v>
      </c>
    </row>
    <row r="37" spans="1:19" ht="17.25" customHeight="1" thickBot="1">
      <c r="A37"/>
      <c r="B37"/>
      <c r="C37"/>
      <c r="D37"/>
      <c r="E37"/>
      <c r="F37"/>
      <c r="G37"/>
      <c r="H37"/>
      <c r="I37"/>
      <c r="J37"/>
      <c r="K37"/>
      <c r="L37"/>
      <c r="M37"/>
      <c r="N37"/>
      <c r="P37" s="115"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212</v>
      </c>
    </row>
    <row r="2" spans="1:27" ht="18" customHeight="1">
      <c r="A2" s="1170" t="s">
        <v>417</v>
      </c>
      <c r="B2" s="1170"/>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row>
    <row r="3" spans="1:27" ht="18" customHeight="1">
      <c r="A3" s="1173" t="s">
        <v>415</v>
      </c>
      <c r="B3" s="1173"/>
      <c r="C3" s="1173"/>
      <c r="D3" s="1173"/>
      <c r="E3" s="1173"/>
      <c r="F3" s="1173"/>
      <c r="G3" s="1173"/>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7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5"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5" thickBot="1">
      <c r="A11" s="51" t="s">
        <v>330</v>
      </c>
      <c r="B11" s="52">
        <v>9801.8870000000006</v>
      </c>
      <c r="C11" s="52">
        <v>24867</v>
      </c>
      <c r="D11" s="62">
        <v>3.1373768896656138</v>
      </c>
      <c r="E11" s="89"/>
      <c r="F11" s="115"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7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7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7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7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7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5"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5" thickBot="1">
      <c r="A18" s="115"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7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5" thickBot="1">
      <c r="A21"/>
      <c r="B21"/>
      <c r="C21"/>
      <c r="D21"/>
      <c r="E21" s="92"/>
      <c r="F21"/>
      <c r="G21"/>
      <c r="H21"/>
      <c r="K21" s="119" t="s">
        <v>364</v>
      </c>
      <c r="L21" s="114">
        <v>501.49799999999999</v>
      </c>
      <c r="M21" s="114">
        <v>32.646999999999998</v>
      </c>
      <c r="N21" s="120">
        <v>15.361227677887708</v>
      </c>
      <c r="P21" s="51" t="s">
        <v>138</v>
      </c>
      <c r="Q21" s="52">
        <v>227.72200000000001</v>
      </c>
      <c r="R21" s="52">
        <v>105.32299999999999</v>
      </c>
      <c r="S21" s="62">
        <v>2.1621298291921045</v>
      </c>
    </row>
    <row r="22" spans="1:19" ht="16.5" thickBot="1">
      <c r="A22"/>
      <c r="B22"/>
      <c r="C22"/>
      <c r="D22"/>
      <c r="F22"/>
      <c r="G22"/>
      <c r="H22"/>
      <c r="K22" s="115" t="s">
        <v>222</v>
      </c>
      <c r="L22" s="54">
        <v>46698.260999999999</v>
      </c>
      <c r="M22" s="54">
        <v>12359.263999999999</v>
      </c>
      <c r="N22" s="72">
        <v>3.7784014485004933</v>
      </c>
      <c r="P22" s="119" t="s">
        <v>320</v>
      </c>
      <c r="Q22" s="114">
        <v>222.72499999999999</v>
      </c>
      <c r="R22" s="114">
        <v>29.5</v>
      </c>
      <c r="S22" s="120">
        <v>7.55</v>
      </c>
    </row>
    <row r="23" spans="1:19" ht="16.5" thickBot="1">
      <c r="A23"/>
      <c r="B23"/>
      <c r="C23"/>
      <c r="D23"/>
      <c r="F23"/>
      <c r="G23"/>
      <c r="H23"/>
      <c r="K23"/>
      <c r="L23"/>
      <c r="M23"/>
      <c r="N23"/>
      <c r="P23" s="115"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41"/>
      <c r="G94" s="241"/>
      <c r="H94"/>
      <c r="I94"/>
    </row>
    <row r="95" spans="1:12">
      <c r="A95"/>
      <c r="B95"/>
      <c r="C95"/>
      <c r="D95"/>
      <c r="E95"/>
      <c r="F95" s="241"/>
      <c r="G95" s="241"/>
      <c r="H95"/>
      <c r="I95"/>
    </row>
    <row r="96" spans="1:12">
      <c r="A96"/>
      <c r="B96"/>
      <c r="C96"/>
      <c r="D96"/>
      <c r="E96"/>
      <c r="F96" s="241"/>
      <c r="G96" s="241"/>
      <c r="H96"/>
      <c r="I96"/>
    </row>
    <row r="97" spans="1:8">
      <c r="A97"/>
      <c r="B97"/>
      <c r="C97"/>
      <c r="D97"/>
      <c r="E97"/>
      <c r="F97" s="241"/>
      <c r="G97" s="241"/>
      <c r="H97"/>
    </row>
    <row r="98" spans="1:8">
      <c r="A98"/>
      <c r="B98"/>
      <c r="C98"/>
      <c r="D98"/>
      <c r="E98"/>
      <c r="F98" s="241"/>
      <c r="G98" s="241"/>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155" t="s">
        <v>420</v>
      </c>
      <c r="B5" s="1155"/>
      <c r="C5" s="1155"/>
      <c r="D5" s="1155"/>
      <c r="E5" s="1155"/>
      <c r="F5" s="1155"/>
      <c r="H5" s="61" t="s">
        <v>230</v>
      </c>
    </row>
    <row r="6" spans="1:20" ht="15.75" customHeight="1" thickBot="1">
      <c r="A6" s="1156" t="s">
        <v>115</v>
      </c>
      <c r="B6" s="1158" t="s">
        <v>422</v>
      </c>
      <c r="C6" s="1159"/>
      <c r="D6" s="1160"/>
      <c r="E6" s="1161" t="s">
        <v>365</v>
      </c>
      <c r="F6" s="1163" t="s">
        <v>366</v>
      </c>
    </row>
    <row r="7" spans="1:20" ht="21" customHeight="1" thickBot="1">
      <c r="A7" s="1175"/>
      <c r="B7" s="145" t="s">
        <v>218</v>
      </c>
      <c r="C7" s="145" t="s">
        <v>220</v>
      </c>
      <c r="D7" s="145" t="s">
        <v>221</v>
      </c>
      <c r="E7" s="1168"/>
      <c r="F7" s="1169"/>
    </row>
    <row r="8" spans="1:20" ht="17.25" customHeight="1" thickBot="1">
      <c r="A8" s="95" t="s">
        <v>116</v>
      </c>
      <c r="B8" s="74">
        <v>16711.374</v>
      </c>
      <c r="C8" s="74">
        <v>5059.6899999999996</v>
      </c>
      <c r="D8" s="104">
        <f t="shared" ref="D8:D13" si="0">(C8/B8)*100</f>
        <v>30.276923968071085</v>
      </c>
      <c r="E8" s="74">
        <v>14038.891</v>
      </c>
      <c r="F8" s="104">
        <f t="shared" ref="F8:F13" si="1">((B8-E8)/E8)*100</f>
        <v>19.036282851686792</v>
      </c>
      <c r="H8" s="65" t="s">
        <v>117</v>
      </c>
    </row>
    <row r="9" spans="1:20" ht="18" customHeight="1" thickBot="1">
      <c r="A9" s="96" t="s">
        <v>118</v>
      </c>
      <c r="B9" s="75">
        <v>49272</v>
      </c>
      <c r="C9" s="75">
        <v>11419</v>
      </c>
      <c r="D9" s="105">
        <f t="shared" si="0"/>
        <v>23.175434323753858</v>
      </c>
      <c r="E9" s="75">
        <v>50520</v>
      </c>
      <c r="F9" s="105">
        <f t="shared" si="1"/>
        <v>-2.4703087885985751</v>
      </c>
      <c r="H9" s="60">
        <f>B9-E9</f>
        <v>-1248</v>
      </c>
      <c r="O9"/>
      <c r="P9"/>
      <c r="Q9"/>
      <c r="R9"/>
      <c r="S9"/>
      <c r="T9"/>
    </row>
    <row r="10" spans="1:20" ht="15" customHeight="1" thickBot="1">
      <c r="A10" s="97" t="s">
        <v>214</v>
      </c>
      <c r="B10" s="76">
        <v>14811</v>
      </c>
      <c r="C10" s="138">
        <v>0</v>
      </c>
      <c r="D10" s="105">
        <f t="shared" si="0"/>
        <v>0</v>
      </c>
      <c r="E10" s="77">
        <v>21098</v>
      </c>
      <c r="F10" s="105">
        <f t="shared" si="1"/>
        <v>-29.799033083704618</v>
      </c>
      <c r="O10"/>
      <c r="P10"/>
      <c r="Q10"/>
      <c r="R10"/>
      <c r="S10"/>
      <c r="T10"/>
    </row>
    <row r="11" spans="1:20" ht="17.25" customHeight="1" thickBot="1">
      <c r="A11" s="96" t="s">
        <v>119</v>
      </c>
      <c r="B11" s="171">
        <v>275999.39399999997</v>
      </c>
      <c r="C11" s="78">
        <v>24554.093000000001</v>
      </c>
      <c r="D11" s="106">
        <f t="shared" si="0"/>
        <v>8.8964300407123371</v>
      </c>
      <c r="E11" s="78">
        <v>275566.08799999999</v>
      </c>
      <c r="F11" s="106">
        <f t="shared" si="1"/>
        <v>0.15724213496109954</v>
      </c>
      <c r="J11" s="93"/>
      <c r="O11"/>
      <c r="P11"/>
      <c r="Q11"/>
      <c r="R11"/>
      <c r="S11"/>
      <c r="T11"/>
    </row>
    <row r="12" spans="1:20" ht="15" customHeight="1" thickBot="1">
      <c r="A12" s="95" t="s">
        <v>120</v>
      </c>
      <c r="B12" s="74">
        <v>104636.947</v>
      </c>
      <c r="C12" s="74">
        <v>26076.582999999999</v>
      </c>
      <c r="D12" s="105">
        <f t="shared" si="0"/>
        <v>24.921009019882813</v>
      </c>
      <c r="E12" s="74">
        <v>106578.781</v>
      </c>
      <c r="F12" s="105">
        <f t="shared" si="1"/>
        <v>-1.8219705477772377</v>
      </c>
      <c r="O12"/>
      <c r="P12"/>
      <c r="Q12"/>
      <c r="R12"/>
      <c r="S12"/>
      <c r="T12"/>
    </row>
    <row r="13" spans="1:20" ht="15" customHeight="1" thickBot="1">
      <c r="A13" s="95" t="s">
        <v>121</v>
      </c>
      <c r="B13" s="74">
        <f>B11+B12</f>
        <v>380636.34099999996</v>
      </c>
      <c r="C13" s="74">
        <f>C11+C12</f>
        <v>50630.675999999999</v>
      </c>
      <c r="D13" s="107">
        <f t="shared" si="0"/>
        <v>13.301587511845067</v>
      </c>
      <c r="E13" s="74">
        <f>E11+E12</f>
        <v>382144.86900000001</v>
      </c>
      <c r="F13" s="107">
        <f t="shared" si="1"/>
        <v>-0.39475291240925947</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75">
      <c r="A16" s="20" t="s">
        <v>215</v>
      </c>
      <c r="K16"/>
      <c r="L16"/>
      <c r="M16"/>
      <c r="N16"/>
      <c r="O16"/>
      <c r="P16"/>
      <c r="Q16"/>
      <c r="R16"/>
      <c r="S16"/>
      <c r="T16"/>
    </row>
    <row r="17" spans="1:20">
      <c r="K17"/>
      <c r="L17"/>
      <c r="M17"/>
      <c r="N17"/>
      <c r="O17"/>
      <c r="P17"/>
      <c r="Q17"/>
      <c r="R17"/>
      <c r="S17"/>
      <c r="T17"/>
    </row>
    <row r="18" spans="1:20" ht="33" customHeight="1" thickBot="1">
      <c r="A18" s="1155" t="s">
        <v>421</v>
      </c>
      <c r="B18" s="1155"/>
      <c r="C18" s="1155"/>
      <c r="D18" s="1155"/>
      <c r="E18" s="1155"/>
      <c r="F18" s="1155"/>
      <c r="K18"/>
      <c r="L18"/>
      <c r="M18"/>
      <c r="N18"/>
      <c r="O18"/>
      <c r="P18"/>
      <c r="Q18"/>
      <c r="R18"/>
      <c r="S18"/>
      <c r="T18"/>
    </row>
    <row r="19" spans="1:20" ht="16.5" customHeight="1" thickBot="1">
      <c r="A19" s="1166" t="s">
        <v>122</v>
      </c>
      <c r="B19" s="1158" t="s">
        <v>422</v>
      </c>
      <c r="C19" s="1159"/>
      <c r="D19" s="1160"/>
      <c r="E19" s="1161" t="s">
        <v>365</v>
      </c>
      <c r="F19" s="1163" t="s">
        <v>366</v>
      </c>
      <c r="I19"/>
      <c r="J19"/>
      <c r="K19"/>
      <c r="L19"/>
      <c r="M19"/>
      <c r="N19"/>
      <c r="O19"/>
      <c r="P19"/>
      <c r="Q19"/>
      <c r="R19"/>
      <c r="S19"/>
      <c r="T19"/>
    </row>
    <row r="20" spans="1:20" ht="21" customHeight="1" thickBot="1">
      <c r="A20" s="1167"/>
      <c r="B20" s="94" t="s">
        <v>218</v>
      </c>
      <c r="C20" s="94" t="s">
        <v>325</v>
      </c>
      <c r="D20" s="94" t="s">
        <v>326</v>
      </c>
      <c r="E20" s="1168"/>
      <c r="F20" s="1169"/>
      <c r="I20"/>
      <c r="J20"/>
      <c r="K20"/>
      <c r="L20"/>
      <c r="M20"/>
      <c r="N20"/>
      <c r="O20"/>
      <c r="P20"/>
      <c r="Q20"/>
      <c r="R20"/>
      <c r="S20"/>
      <c r="T20"/>
    </row>
    <row r="21" spans="1:20" ht="15.75" thickBot="1">
      <c r="A21" s="18" t="s">
        <v>116</v>
      </c>
      <c r="B21" s="74">
        <v>29790.733</v>
      </c>
      <c r="C21" s="79">
        <v>0</v>
      </c>
      <c r="D21" s="104">
        <f t="shared" ref="D21:D26" si="2">(C21/B21)*100</f>
        <v>0</v>
      </c>
      <c r="E21" s="74">
        <v>32996.713000000003</v>
      </c>
      <c r="F21" s="104">
        <f t="shared" ref="F21:F26" si="3">((B21-E21)/E21)*100</f>
        <v>-9.7160586874213895</v>
      </c>
      <c r="H21" s="65" t="s">
        <v>123</v>
      </c>
      <c r="I21"/>
      <c r="J21"/>
      <c r="K21"/>
      <c r="L21"/>
      <c r="M21"/>
      <c r="N21"/>
      <c r="O21"/>
      <c r="P21"/>
      <c r="Q21"/>
      <c r="R21"/>
      <c r="S21"/>
      <c r="T21"/>
    </row>
    <row r="22" spans="1:20" ht="15.75" thickBot="1">
      <c r="A22" s="18" t="s">
        <v>118</v>
      </c>
      <c r="B22" s="74">
        <v>121202</v>
      </c>
      <c r="C22" s="79">
        <v>0</v>
      </c>
      <c r="D22" s="105">
        <f t="shared" si="2"/>
        <v>0</v>
      </c>
      <c r="E22" s="74">
        <v>161383</v>
      </c>
      <c r="F22" s="105">
        <f t="shared" si="3"/>
        <v>-24.897913658811646</v>
      </c>
      <c r="H22" s="60">
        <f>B22-E22</f>
        <v>-40181</v>
      </c>
      <c r="I22"/>
      <c r="J22"/>
      <c r="K22"/>
      <c r="O22"/>
      <c r="P22"/>
      <c r="Q22"/>
      <c r="R22"/>
      <c r="S22"/>
      <c r="T22"/>
    </row>
    <row r="23" spans="1:20" ht="15.75" thickBot="1">
      <c r="A23" s="19" t="s">
        <v>214</v>
      </c>
      <c r="B23" s="77">
        <v>32923</v>
      </c>
      <c r="C23" s="80">
        <v>0</v>
      </c>
      <c r="D23" s="105">
        <f t="shared" si="2"/>
        <v>0</v>
      </c>
      <c r="E23" s="77">
        <v>48910</v>
      </c>
      <c r="F23" s="105">
        <f t="shared" si="3"/>
        <v>-32.686567164179102</v>
      </c>
      <c r="I23"/>
      <c r="J23"/>
      <c r="K23"/>
      <c r="O23"/>
      <c r="P23"/>
      <c r="Q23"/>
      <c r="R23"/>
      <c r="S23"/>
      <c r="T23"/>
    </row>
    <row r="24" spans="1:20" ht="15.75" thickBot="1">
      <c r="A24" s="18" t="s">
        <v>119</v>
      </c>
      <c r="B24" s="74">
        <v>15139.212</v>
      </c>
      <c r="C24" s="81">
        <v>3550.808</v>
      </c>
      <c r="D24" s="106">
        <f t="shared" si="2"/>
        <v>23.454377942524353</v>
      </c>
      <c r="E24" s="74">
        <v>19137.920999999998</v>
      </c>
      <c r="F24" s="106">
        <f t="shared" si="3"/>
        <v>-20.89416609045465</v>
      </c>
      <c r="I24"/>
      <c r="J24"/>
      <c r="K24"/>
      <c r="O24"/>
      <c r="P24"/>
      <c r="Q24"/>
      <c r="R24"/>
      <c r="S24"/>
      <c r="T24"/>
    </row>
    <row r="25" spans="1:20" ht="15.75" thickBot="1">
      <c r="A25" s="18" t="s">
        <v>120</v>
      </c>
      <c r="B25" s="74">
        <v>5850.241</v>
      </c>
      <c r="C25" s="81">
        <v>649.71699999999998</v>
      </c>
      <c r="D25" s="105">
        <f t="shared" si="2"/>
        <v>11.105815982623621</v>
      </c>
      <c r="E25" s="74">
        <v>5243.3869999999997</v>
      </c>
      <c r="F25" s="105">
        <f t="shared" si="3"/>
        <v>11.57370226534872</v>
      </c>
      <c r="I25"/>
      <c r="J25"/>
      <c r="K25"/>
      <c r="O25"/>
      <c r="P25"/>
      <c r="Q25"/>
      <c r="R25"/>
      <c r="S25"/>
      <c r="T25"/>
    </row>
    <row r="26" spans="1:20" ht="15.75" thickBot="1">
      <c r="A26" s="18" t="s">
        <v>121</v>
      </c>
      <c r="B26" s="74">
        <f>B24+B25</f>
        <v>20989.453000000001</v>
      </c>
      <c r="C26" s="82">
        <f>C24+C25</f>
        <v>4200.5249999999996</v>
      </c>
      <c r="D26" s="107">
        <f t="shared" si="2"/>
        <v>20.012551065528005</v>
      </c>
      <c r="E26" s="74">
        <f>E24+E25</f>
        <v>24381.307999999997</v>
      </c>
      <c r="F26" s="107">
        <f t="shared" si="3"/>
        <v>-13.911702358216369</v>
      </c>
      <c r="I26"/>
      <c r="J26"/>
      <c r="K26"/>
      <c r="O26"/>
      <c r="P26"/>
      <c r="Q26"/>
      <c r="R26"/>
      <c r="S26"/>
      <c r="T26"/>
    </row>
    <row r="27" spans="1:20" ht="16.5" customHeight="1">
      <c r="A27" s="1174"/>
      <c r="B27" s="1174"/>
      <c r="C27" s="1174"/>
      <c r="D27" s="1174"/>
      <c r="E27" s="1174"/>
      <c r="F27" s="1174"/>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8"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165"/>
      <c r="D32" s="1165"/>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165"/>
      <c r="C43" s="1165"/>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170" t="s">
        <v>418</v>
      </c>
      <c r="B2" s="1170"/>
      <c r="C2" s="1170"/>
      <c r="D2" s="1170"/>
      <c r="E2" s="1170"/>
      <c r="F2" s="1170"/>
      <c r="G2" s="1170"/>
      <c r="H2" s="1170"/>
      <c r="I2" s="1170"/>
      <c r="J2" s="1170"/>
      <c r="K2" s="1170"/>
      <c r="L2" s="1170"/>
      <c r="M2" s="1170"/>
      <c r="N2" s="1170"/>
      <c r="O2" s="1170"/>
      <c r="P2" s="1170"/>
      <c r="Q2" s="1170"/>
      <c r="R2" s="1170"/>
      <c r="S2" s="1170"/>
      <c r="T2" s="1170"/>
      <c r="U2" s="1170"/>
      <c r="V2" s="1170"/>
      <c r="W2" s="1170"/>
      <c r="X2" s="1170"/>
    </row>
    <row r="3" spans="1:24" ht="15.75" customHeight="1">
      <c r="A3" s="1171" t="s">
        <v>419</v>
      </c>
      <c r="B3" s="1171"/>
      <c r="C3" s="1171"/>
      <c r="D3" s="1171"/>
      <c r="E3" s="1171"/>
      <c r="F3" s="1171"/>
      <c r="P3" s="36"/>
    </row>
    <row r="4" spans="1:24" ht="4.5" customHeight="1">
      <c r="A4" s="37"/>
      <c r="B4" s="37"/>
      <c r="C4" s="35"/>
      <c r="D4" s="35"/>
    </row>
    <row r="5" spans="1:24" ht="15.75" thickBot="1">
      <c r="A5" s="38" t="s">
        <v>124</v>
      </c>
      <c r="B5" s="1172" t="s">
        <v>125</v>
      </c>
      <c r="C5" s="1172"/>
      <c r="D5" s="39"/>
      <c r="E5" s="39"/>
      <c r="F5" s="38" t="s">
        <v>126</v>
      </c>
      <c r="G5" s="40" t="s">
        <v>127</v>
      </c>
      <c r="H5" s="112"/>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7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5"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5" thickBot="1">
      <c r="A9" s="51" t="s">
        <v>268</v>
      </c>
      <c r="B9" s="52">
        <v>7025.9870000000001</v>
      </c>
      <c r="C9" s="52">
        <v>3662</v>
      </c>
      <c r="D9" s="62">
        <v>3.4664580341209437</v>
      </c>
      <c r="F9" s="115" t="s">
        <v>222</v>
      </c>
      <c r="G9" s="54">
        <v>2648.8649999999998</v>
      </c>
      <c r="H9" s="54">
        <v>14811</v>
      </c>
      <c r="I9" s="116">
        <v>2.5268909735664873</v>
      </c>
      <c r="K9" s="51" t="s">
        <v>330</v>
      </c>
      <c r="L9" s="52">
        <v>96323.926999999996</v>
      </c>
      <c r="M9" s="52">
        <v>33554.332999999999</v>
      </c>
      <c r="N9" s="62">
        <v>2.8706851958583113</v>
      </c>
      <c r="P9" s="51" t="s">
        <v>144</v>
      </c>
      <c r="Q9" s="52">
        <v>37875.502</v>
      </c>
      <c r="R9" s="52">
        <v>6850.8130000000001</v>
      </c>
      <c r="S9" s="62">
        <v>5.5286141951327528</v>
      </c>
    </row>
    <row r="10" spans="1:24" ht="15.7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7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7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7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7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7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7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7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7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5"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5" thickBot="1">
      <c r="A20" s="115"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75">
      <c r="A21"/>
      <c r="B21"/>
      <c r="C21"/>
      <c r="D21"/>
      <c r="K21" s="51" t="s">
        <v>249</v>
      </c>
      <c r="L21" s="52">
        <v>11788.025</v>
      </c>
      <c r="M21" s="52">
        <v>3706.7730000000001</v>
      </c>
      <c r="N21" s="62">
        <v>3.1801313433544487</v>
      </c>
      <c r="P21" s="51" t="s">
        <v>247</v>
      </c>
      <c r="Q21" s="52">
        <v>4970.7569999999996</v>
      </c>
      <c r="R21" s="52">
        <v>1525.162</v>
      </c>
      <c r="S21" s="62">
        <v>3.2591665672236783</v>
      </c>
    </row>
    <row r="22" spans="1:19" ht="15.7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7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7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7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7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7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7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75">
      <c r="H29" s="21"/>
      <c r="K29" s="51" t="s">
        <v>159</v>
      </c>
      <c r="L29" s="52">
        <v>3198.7840000000001</v>
      </c>
      <c r="M29" s="52">
        <v>598.38499999999999</v>
      </c>
      <c r="N29" s="62">
        <v>5.3456954970462167</v>
      </c>
      <c r="P29" s="51" t="s">
        <v>361</v>
      </c>
      <c r="Q29" s="52">
        <v>2434.027</v>
      </c>
      <c r="R29" s="52">
        <v>962.03</v>
      </c>
      <c r="S29" s="62">
        <v>2.5300946955916137</v>
      </c>
    </row>
    <row r="30" spans="1:19" ht="15.7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7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5" thickBot="1">
      <c r="A32"/>
      <c r="B32"/>
      <c r="C32"/>
      <c r="D32"/>
      <c r="E32"/>
      <c r="F32"/>
      <c r="G32"/>
      <c r="H32"/>
      <c r="I32"/>
      <c r="J32"/>
      <c r="K32" s="119" t="s">
        <v>370</v>
      </c>
      <c r="L32" s="114">
        <v>2324.5369999999998</v>
      </c>
      <c r="M32" s="114">
        <v>298.08800000000002</v>
      </c>
      <c r="N32" s="120">
        <v>7.7981569201041294</v>
      </c>
      <c r="P32" s="51" t="s">
        <v>249</v>
      </c>
      <c r="Q32" s="52">
        <v>1805.4960000000001</v>
      </c>
      <c r="R32" s="52">
        <v>523.03700000000003</v>
      </c>
      <c r="S32" s="62">
        <v>3.4519469941897034</v>
      </c>
    </row>
    <row r="33" spans="1:19" ht="16.5" thickBot="1">
      <c r="A33"/>
      <c r="B33"/>
      <c r="C33"/>
      <c r="D33"/>
      <c r="E33"/>
      <c r="F33"/>
      <c r="G33"/>
      <c r="H33"/>
      <c r="I33"/>
      <c r="J33"/>
      <c r="K33" s="115" t="s">
        <v>222</v>
      </c>
      <c r="L33" s="54">
        <v>1036655.5870000001</v>
      </c>
      <c r="M33" s="54">
        <v>275999.39399999997</v>
      </c>
      <c r="N33" s="72">
        <v>3.7560067505075758</v>
      </c>
      <c r="P33" s="51" t="s">
        <v>157</v>
      </c>
      <c r="Q33" s="52">
        <v>1505.761</v>
      </c>
      <c r="R33" s="52">
        <v>580.54399999999998</v>
      </c>
      <c r="S33" s="62">
        <v>2.5937069369419028</v>
      </c>
    </row>
    <row r="34" spans="1:19" ht="15.75">
      <c r="A34" s="148" t="s">
        <v>328</v>
      </c>
      <c r="C34"/>
      <c r="D34"/>
      <c r="E34"/>
      <c r="F34"/>
      <c r="G34"/>
      <c r="H34"/>
      <c r="I34"/>
      <c r="J34"/>
      <c r="K34"/>
      <c r="L34"/>
      <c r="M34"/>
      <c r="N34"/>
      <c r="P34" s="51" t="s">
        <v>371</v>
      </c>
      <c r="Q34" s="52">
        <v>1295.9179999999999</v>
      </c>
      <c r="R34" s="52">
        <v>324.99400000000003</v>
      </c>
      <c r="S34" s="62">
        <v>3.9875136156359803</v>
      </c>
    </row>
    <row r="35" spans="1:19" ht="16.5" thickBot="1">
      <c r="A35"/>
      <c r="B35"/>
      <c r="C35"/>
      <c r="D35"/>
      <c r="E35"/>
      <c r="F35"/>
      <c r="G35"/>
      <c r="H35"/>
      <c r="I35"/>
      <c r="J35"/>
      <c r="K35"/>
      <c r="L35"/>
      <c r="M35"/>
      <c r="N35"/>
      <c r="P35" s="119" t="s">
        <v>369</v>
      </c>
      <c r="Q35" s="114">
        <v>1290.7139999999999</v>
      </c>
      <c r="R35" s="114">
        <v>344.488</v>
      </c>
      <c r="S35" s="120">
        <v>3.7467604096514244</v>
      </c>
    </row>
    <row r="36" spans="1:19" ht="16.5" thickBot="1">
      <c r="A36"/>
      <c r="B36"/>
      <c r="C36"/>
      <c r="D36"/>
      <c r="E36"/>
      <c r="F36"/>
      <c r="G36"/>
      <c r="H36"/>
      <c r="I36"/>
      <c r="J36"/>
      <c r="K36"/>
      <c r="L36"/>
      <c r="M36"/>
      <c r="N36"/>
      <c r="P36" s="115"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170" t="s">
        <v>423</v>
      </c>
      <c r="B2" s="1170"/>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row>
    <row r="3" spans="1:27" ht="18" customHeight="1">
      <c r="A3" s="1176" t="s">
        <v>424</v>
      </c>
      <c r="B3" s="1176"/>
      <c r="C3" s="1176"/>
      <c r="D3" s="1176"/>
      <c r="E3" s="1176"/>
      <c r="F3" s="1176"/>
      <c r="G3" s="1176"/>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16762.09</v>
      </c>
      <c r="C8" s="50">
        <v>26599</v>
      </c>
      <c r="D8" s="73">
        <v>2.1363610989111268</v>
      </c>
      <c r="E8" s="88"/>
      <c r="F8" s="83" t="s">
        <v>155</v>
      </c>
      <c r="G8" s="50">
        <v>3674.9119999999998</v>
      </c>
      <c r="H8" s="108">
        <v>19666</v>
      </c>
      <c r="I8" s="109">
        <v>2.4626519006766925</v>
      </c>
      <c r="K8" s="83" t="s">
        <v>140</v>
      </c>
      <c r="L8" s="50">
        <v>13032.634</v>
      </c>
      <c r="M8" s="50">
        <v>3691.7330000000002</v>
      </c>
      <c r="N8" s="73">
        <v>3.5302211725495858</v>
      </c>
      <c r="P8" s="83" t="s">
        <v>330</v>
      </c>
      <c r="Q8" s="50">
        <v>5634.7889999999998</v>
      </c>
      <c r="R8" s="50">
        <v>1345.3989999999999</v>
      </c>
      <c r="S8" s="73">
        <v>4.1881917557542412</v>
      </c>
    </row>
    <row r="9" spans="1:27" ht="16.5"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5" thickBot="1">
      <c r="A10" s="51" t="s">
        <v>330</v>
      </c>
      <c r="B10" s="52">
        <v>7619.5029999999997</v>
      </c>
      <c r="C10" s="52">
        <v>15492</v>
      </c>
      <c r="D10" s="62">
        <v>2.99942881166846</v>
      </c>
      <c r="E10" s="88"/>
      <c r="F10" s="115"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7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7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7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7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7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7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5"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5" thickBot="1">
      <c r="A18" s="51" t="s">
        <v>138</v>
      </c>
      <c r="B18" s="52">
        <v>1525.683</v>
      </c>
      <c r="C18" s="52">
        <v>1451</v>
      </c>
      <c r="D18" s="62">
        <v>2.1861649765504434</v>
      </c>
      <c r="E18" s="90"/>
      <c r="F18"/>
      <c r="G18"/>
      <c r="H18"/>
      <c r="K18" s="51" t="s">
        <v>150</v>
      </c>
      <c r="L18" s="52">
        <v>844.49</v>
      </c>
      <c r="M18" s="52">
        <v>369.38900000000001</v>
      </c>
      <c r="N18" s="62">
        <v>2.2861806929821951</v>
      </c>
      <c r="P18" s="115" t="s">
        <v>222</v>
      </c>
      <c r="Q18" s="54">
        <v>20406.531999999999</v>
      </c>
      <c r="R18" s="54">
        <v>5850.241</v>
      </c>
      <c r="S18" s="72">
        <v>3.4881523684237963</v>
      </c>
    </row>
    <row r="19" spans="1:19" ht="16.5" thickBot="1">
      <c r="A19" s="115"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5" t="s">
        <v>222</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O23"/>
  <sheetViews>
    <sheetView showGridLines="0" zoomScaleNormal="100" workbookViewId="0">
      <selection activeCell="N17" sqref="N17"/>
    </sheetView>
  </sheetViews>
  <sheetFormatPr defaultColWidth="9.140625" defaultRowHeight="15.75"/>
  <cols>
    <col min="1" max="1" width="25.140625" style="320" customWidth="1"/>
    <col min="2" max="2" width="11.28515625" style="320" customWidth="1"/>
    <col min="3" max="4" width="12" style="320" bestFit="1" customWidth="1"/>
    <col min="5" max="5" width="8.85546875" style="320" bestFit="1" customWidth="1"/>
    <col min="6" max="6" width="12.140625" style="320" bestFit="1" customWidth="1"/>
    <col min="7" max="7" width="9.85546875" style="320" bestFit="1" customWidth="1"/>
    <col min="8" max="8" width="11.5703125" style="320" bestFit="1" customWidth="1"/>
    <col min="9" max="9" width="13" style="320" customWidth="1"/>
    <col min="10" max="10" width="14" style="320" customWidth="1"/>
    <col min="11" max="11" width="11.7109375" style="320" customWidth="1"/>
    <col min="12" max="12" width="13.140625" style="320" customWidth="1"/>
    <col min="13" max="13" width="9.140625" style="320"/>
    <col min="14" max="14" width="17.7109375" style="320" customWidth="1"/>
    <col min="15" max="15" width="37.7109375" style="320" customWidth="1"/>
    <col min="16" max="16384" width="9.140625" style="320"/>
  </cols>
  <sheetData>
    <row r="1" spans="1:15" ht="31.5" customHeight="1">
      <c r="A1" s="1072" t="s">
        <v>64</v>
      </c>
      <c r="B1" s="1072"/>
      <c r="C1" s="1072"/>
      <c r="D1" s="1072"/>
      <c r="E1" s="1072"/>
      <c r="F1" s="1072"/>
      <c r="G1" s="1072"/>
      <c r="H1" s="1072"/>
      <c r="I1" s="1072"/>
      <c r="J1" s="1072"/>
      <c r="K1" s="1072"/>
      <c r="L1" s="1072"/>
      <c r="M1" s="257"/>
    </row>
    <row r="2" spans="1:15" ht="31.5" customHeight="1" thickBot="1">
      <c r="A2" s="1071" t="s">
        <v>534</v>
      </c>
      <c r="B2" s="1071"/>
      <c r="C2" s="1071"/>
      <c r="D2" s="1071"/>
      <c r="E2" s="1071"/>
      <c r="F2" s="1071"/>
      <c r="G2" s="1071"/>
      <c r="H2" s="1071"/>
      <c r="I2" s="1071"/>
      <c r="J2" s="1071"/>
      <c r="K2"/>
      <c r="L2"/>
      <c r="M2" s="257"/>
    </row>
    <row r="3" spans="1:15" ht="16.5" thickBot="1">
      <c r="A3" s="321"/>
      <c r="B3" s="322"/>
      <c r="C3" s="322"/>
      <c r="D3" s="322"/>
      <c r="E3" s="323" t="s">
        <v>4</v>
      </c>
      <c r="F3" s="324"/>
      <c r="G3" s="322"/>
      <c r="H3" s="322"/>
      <c r="I3" s="322"/>
      <c r="J3" s="322"/>
      <c r="K3" s="322"/>
      <c r="L3" s="325"/>
    </row>
    <row r="4" spans="1:15" ht="39" customHeight="1" thickBot="1">
      <c r="A4" s="258"/>
      <c r="B4" s="1078" t="s">
        <v>474</v>
      </c>
      <c r="C4" s="1079"/>
      <c r="D4" s="1079"/>
      <c r="E4" s="1079"/>
      <c r="F4" s="1079"/>
      <c r="G4" s="1080"/>
      <c r="H4" s="1074" t="s">
        <v>51</v>
      </c>
      <c r="I4" s="1075"/>
      <c r="J4" s="1081" t="s">
        <v>435</v>
      </c>
      <c r="K4" s="1076" t="s">
        <v>52</v>
      </c>
      <c r="L4" s="1077"/>
    </row>
    <row r="5" spans="1:15" ht="31.5">
      <c r="A5" s="259" t="s">
        <v>53</v>
      </c>
      <c r="B5" s="260" t="s">
        <v>54</v>
      </c>
      <c r="C5" s="261" t="s">
        <v>61</v>
      </c>
      <c r="D5" s="261" t="s">
        <v>62</v>
      </c>
      <c r="E5" s="262"/>
      <c r="F5" s="263" t="s">
        <v>333</v>
      </c>
      <c r="G5" s="264"/>
      <c r="H5" s="265" t="s">
        <v>55</v>
      </c>
      <c r="I5" s="266" t="s">
        <v>66</v>
      </c>
      <c r="J5" s="1082"/>
      <c r="K5" s="267" t="s">
        <v>50</v>
      </c>
      <c r="L5" s="268" t="s">
        <v>58</v>
      </c>
    </row>
    <row r="6" spans="1:15" ht="21" customHeight="1" thickBot="1">
      <c r="A6" s="269"/>
      <c r="B6" s="478" t="s">
        <v>532</v>
      </c>
      <c r="C6" s="478" t="s">
        <v>532</v>
      </c>
      <c r="D6" s="478" t="s">
        <v>532</v>
      </c>
      <c r="E6" s="270" t="s">
        <v>97</v>
      </c>
      <c r="F6" s="271" t="s">
        <v>332</v>
      </c>
      <c r="G6" s="272" t="s">
        <v>56</v>
      </c>
      <c r="H6" s="478" t="s">
        <v>532</v>
      </c>
      <c r="I6" s="273" t="s">
        <v>65</v>
      </c>
      <c r="J6" s="274"/>
      <c r="K6" s="478" t="s">
        <v>532</v>
      </c>
      <c r="L6" s="275" t="s">
        <v>57</v>
      </c>
    </row>
    <row r="7" spans="1:15" ht="28.5" customHeight="1" thickBot="1">
      <c r="A7" s="326" t="s">
        <v>18</v>
      </c>
      <c r="B7" s="276">
        <v>9.9618699275200413</v>
      </c>
      <c r="C7" s="277">
        <v>19231.409126486567</v>
      </c>
      <c r="D7" s="277">
        <v>19616.037309016298</v>
      </c>
      <c r="E7" s="278">
        <v>-8.5089166888877757E-2</v>
      </c>
      <c r="F7" s="279">
        <v>-0.2858744463018586</v>
      </c>
      <c r="G7" s="280">
        <v>0.2711536521830476</v>
      </c>
      <c r="H7" s="281">
        <v>310.24248460354113</v>
      </c>
      <c r="I7" s="278">
        <v>-1.2137543001743683</v>
      </c>
      <c r="J7" s="281">
        <v>-23.232621703479353</v>
      </c>
      <c r="K7" s="282">
        <v>100</v>
      </c>
      <c r="L7" s="283" t="s">
        <v>19</v>
      </c>
    </row>
    <row r="8" spans="1:15" ht="25.5" customHeight="1">
      <c r="A8" s="327" t="s">
        <v>74</v>
      </c>
      <c r="B8" s="284">
        <v>9.5605584828821808</v>
      </c>
      <c r="C8" s="285">
        <v>17737.585311469724</v>
      </c>
      <c r="D8" s="285">
        <v>18092.337017699119</v>
      </c>
      <c r="E8" s="286">
        <v>-4.8125662495873085</v>
      </c>
      <c r="F8" s="287">
        <v>-6.1185828128303319</v>
      </c>
      <c r="G8" s="288">
        <v>-5.7166173774236473</v>
      </c>
      <c r="H8" s="289">
        <v>199.41176470588235</v>
      </c>
      <c r="I8" s="287">
        <v>-15.496715333138855</v>
      </c>
      <c r="J8" s="290">
        <v>-54.054054054054056</v>
      </c>
      <c r="K8" s="290">
        <v>0.16358737490377212</v>
      </c>
      <c r="L8" s="291">
        <v>-0.10973758631363206</v>
      </c>
    </row>
    <row r="9" spans="1:15" ht="24" customHeight="1">
      <c r="A9" s="328" t="s">
        <v>75</v>
      </c>
      <c r="B9" s="292">
        <v>10.948999362887291</v>
      </c>
      <c r="C9" s="293">
        <v>20542.212688343883</v>
      </c>
      <c r="D9" s="293">
        <v>20953.056942110761</v>
      </c>
      <c r="E9" s="294">
        <v>0.63316098896485051</v>
      </c>
      <c r="F9" s="295">
        <v>1.1651301944249615</v>
      </c>
      <c r="G9" s="296">
        <v>1.1495230185395393</v>
      </c>
      <c r="H9" s="297">
        <v>348.3316260413452</v>
      </c>
      <c r="I9" s="298">
        <v>-1.3811572188339871</v>
      </c>
      <c r="J9" s="299">
        <v>-24.715447154471544</v>
      </c>
      <c r="K9" s="299">
        <v>31.187451886066203</v>
      </c>
      <c r="L9" s="300">
        <v>-0.61427670963447056</v>
      </c>
      <c r="N9" s="753"/>
      <c r="O9" s="366"/>
    </row>
    <row r="10" spans="1:15" ht="24" customHeight="1">
      <c r="A10" s="328" t="s">
        <v>76</v>
      </c>
      <c r="B10" s="292">
        <v>10.753129168409467</v>
      </c>
      <c r="C10" s="293">
        <v>20174.726394764475</v>
      </c>
      <c r="D10" s="293">
        <v>20578.220922659766</v>
      </c>
      <c r="E10" s="294">
        <v>-1.1570583900893245</v>
      </c>
      <c r="F10" s="295">
        <v>-7.3270387340209173E-2</v>
      </c>
      <c r="G10" s="296">
        <v>2.7691815739196257</v>
      </c>
      <c r="H10" s="301">
        <v>391.89166666666665</v>
      </c>
      <c r="I10" s="295">
        <v>-1.2148498767645113</v>
      </c>
      <c r="J10" s="302">
        <v>-19.19191919191919</v>
      </c>
      <c r="K10" s="302">
        <v>6.9284064665127012</v>
      </c>
      <c r="L10" s="303">
        <v>0.34644591395304936</v>
      </c>
    </row>
    <row r="11" spans="1:15" ht="24" customHeight="1">
      <c r="A11" s="328" t="s">
        <v>77</v>
      </c>
      <c r="B11" s="304" t="s">
        <v>72</v>
      </c>
      <c r="C11" s="305" t="s">
        <v>471</v>
      </c>
      <c r="D11" s="305" t="s">
        <v>471</v>
      </c>
      <c r="E11" s="306" t="s">
        <v>72</v>
      </c>
      <c r="F11" s="307" t="s">
        <v>72</v>
      </c>
      <c r="G11" s="308" t="s">
        <v>72</v>
      </c>
      <c r="H11" s="309" t="s">
        <v>471</v>
      </c>
      <c r="I11" s="306" t="s">
        <v>72</v>
      </c>
      <c r="J11" s="310" t="s">
        <v>72</v>
      </c>
      <c r="K11" s="310">
        <v>0.62548113933795224</v>
      </c>
      <c r="L11" s="311" t="s">
        <v>72</v>
      </c>
    </row>
    <row r="12" spans="1:15" ht="24" customHeight="1">
      <c r="A12" s="328" t="s">
        <v>71</v>
      </c>
      <c r="B12" s="292">
        <v>8.3922099849576988</v>
      </c>
      <c r="C12" s="293">
        <v>17232.464034820736</v>
      </c>
      <c r="D12" s="293">
        <v>17577.113315517152</v>
      </c>
      <c r="E12" s="294">
        <v>0.10482438659687512</v>
      </c>
      <c r="F12" s="295">
        <v>-1.4039607019418081</v>
      </c>
      <c r="G12" s="296">
        <v>4.2507789117012154</v>
      </c>
      <c r="H12" s="301">
        <v>275.42983017474774</v>
      </c>
      <c r="I12" s="295">
        <v>-1.6864475054950054</v>
      </c>
      <c r="J12" s="302">
        <v>-20.535888910619988</v>
      </c>
      <c r="K12" s="302">
        <v>39.097382602001538</v>
      </c>
      <c r="L12" s="303">
        <v>1.3268278262018782</v>
      </c>
    </row>
    <row r="13" spans="1:15" ht="24" customHeight="1" thickBot="1">
      <c r="A13" s="329" t="s">
        <v>78</v>
      </c>
      <c r="B13" s="312">
        <v>10.329881721255832</v>
      </c>
      <c r="C13" s="313">
        <v>19941.856604740988</v>
      </c>
      <c r="D13" s="313">
        <v>20340.693736835809</v>
      </c>
      <c r="E13" s="314">
        <v>-0.45519675300844786</v>
      </c>
      <c r="F13" s="315">
        <v>-0.7517305072676892</v>
      </c>
      <c r="G13" s="316">
        <v>-2.8110762777007334</v>
      </c>
      <c r="H13" s="317">
        <v>292.48525809273843</v>
      </c>
      <c r="I13" s="315">
        <v>4.1685415224972322E-2</v>
      </c>
      <c r="J13" s="318">
        <v>-27.405525563671006</v>
      </c>
      <c r="K13" s="318">
        <v>21.997690531177831</v>
      </c>
      <c r="L13" s="319">
        <v>-1.2644798167574578</v>
      </c>
    </row>
    <row r="14" spans="1:15">
      <c r="A14" s="330"/>
      <c r="B14" s="331"/>
    </row>
    <row r="15" spans="1:15" ht="46.5" customHeight="1">
      <c r="A15" s="1073" t="s">
        <v>444</v>
      </c>
      <c r="B15" s="1073"/>
      <c r="C15" s="1073"/>
      <c r="D15" s="1073"/>
      <c r="E15" s="1073"/>
      <c r="F15" s="1073"/>
      <c r="G15" s="1073"/>
      <c r="H15" s="1073"/>
      <c r="I15" s="1073"/>
      <c r="J15" s="1073"/>
      <c r="K15" s="1073"/>
      <c r="L15" s="1073"/>
    </row>
    <row r="16" spans="1:15" ht="33.75" customHeight="1">
      <c r="A16" s="1073" t="s">
        <v>445</v>
      </c>
      <c r="B16" s="1073"/>
      <c r="C16" s="1073"/>
      <c r="D16" s="1073"/>
      <c r="E16" s="1073"/>
      <c r="F16" s="1073"/>
      <c r="G16" s="1073"/>
      <c r="H16" s="1073"/>
      <c r="I16" s="1073"/>
      <c r="J16" s="1073"/>
      <c r="K16" s="1073"/>
      <c r="L16" s="1073"/>
    </row>
    <row r="17" spans="1:12">
      <c r="A17" s="1073" t="s">
        <v>114</v>
      </c>
      <c r="B17" s="1073"/>
      <c r="C17" s="1073"/>
      <c r="D17" s="1073"/>
      <c r="E17" s="1073"/>
      <c r="F17" s="1073"/>
      <c r="G17" s="1073"/>
      <c r="H17" s="1073"/>
      <c r="I17" s="1073"/>
      <c r="J17" s="1073"/>
      <c r="K17" s="1073"/>
      <c r="L17" s="1073"/>
    </row>
    <row r="18" spans="1:12">
      <c r="A18" s="332" t="s">
        <v>446</v>
      </c>
      <c r="B18" s="332"/>
      <c r="C18" s="332"/>
      <c r="D18" s="332"/>
      <c r="E18" s="332"/>
      <c r="F18" s="332"/>
      <c r="G18" s="332"/>
    </row>
    <row r="19" spans="1:12">
      <c r="A19" s="332"/>
    </row>
    <row r="23" spans="1:12">
      <c r="A23" s="1071"/>
      <c r="B23" s="1071"/>
      <c r="C23" s="1071"/>
      <c r="D23" s="1071"/>
      <c r="E23" s="1071"/>
      <c r="F23" s="1071"/>
      <c r="G23" s="1071"/>
      <c r="H23" s="1071"/>
      <c r="I23" s="1071"/>
      <c r="J23" s="1071"/>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155" t="s">
        <v>402</v>
      </c>
      <c r="B5" s="1155"/>
      <c r="C5" s="1155"/>
      <c r="D5" s="1155"/>
      <c r="E5" s="1155"/>
      <c r="F5" s="1155"/>
      <c r="H5" s="61" t="s">
        <v>230</v>
      </c>
    </row>
    <row r="6" spans="1:20" ht="15.75" customHeight="1" thickBot="1">
      <c r="A6" s="1156" t="s">
        <v>115</v>
      </c>
      <c r="B6" s="1158" t="s">
        <v>401</v>
      </c>
      <c r="C6" s="1159"/>
      <c r="D6" s="1160"/>
      <c r="E6" s="1161" t="s">
        <v>395</v>
      </c>
      <c r="F6" s="1163" t="s">
        <v>396</v>
      </c>
    </row>
    <row r="7" spans="1:20" ht="21" customHeight="1" thickBot="1">
      <c r="A7" s="1175"/>
      <c r="B7" s="145" t="s">
        <v>218</v>
      </c>
      <c r="C7" s="145" t="s">
        <v>220</v>
      </c>
      <c r="D7" s="145" t="s">
        <v>221</v>
      </c>
      <c r="E7" s="1168"/>
      <c r="F7" s="1169"/>
    </row>
    <row r="8" spans="1:20" ht="17.25" customHeight="1" thickBot="1">
      <c r="A8" s="95" t="s">
        <v>116</v>
      </c>
      <c r="B8" s="74">
        <v>14038.891</v>
      </c>
      <c r="C8" s="74">
        <v>4836.6369999999997</v>
      </c>
      <c r="D8" s="104">
        <f t="shared" ref="D8:D13" si="0">(C8/B8)*100</f>
        <v>34.451702773388583</v>
      </c>
      <c r="E8" s="74">
        <v>10934.939</v>
      </c>
      <c r="F8" s="104">
        <f t="shared" ref="F8:F13" si="1">((B8-E8)/E8)*100</f>
        <v>28.385636170444105</v>
      </c>
      <c r="H8" s="65" t="s">
        <v>117</v>
      </c>
    </row>
    <row r="9" spans="1:20" ht="18" customHeight="1" thickBot="1">
      <c r="A9" s="96" t="s">
        <v>118</v>
      </c>
      <c r="B9" s="75">
        <v>50520</v>
      </c>
      <c r="C9" s="75">
        <v>10098</v>
      </c>
      <c r="D9" s="105">
        <f t="shared" si="0"/>
        <v>19.98812351543943</v>
      </c>
      <c r="E9" s="75">
        <v>51011</v>
      </c>
      <c r="F9" s="105">
        <f t="shared" si="1"/>
        <v>-0.96253749191350879</v>
      </c>
      <c r="H9" s="60">
        <f>B9-E9</f>
        <v>-491</v>
      </c>
      <c r="O9"/>
      <c r="P9"/>
      <c r="Q9"/>
      <c r="R9"/>
      <c r="S9"/>
      <c r="T9"/>
    </row>
    <row r="10" spans="1:20" ht="15" customHeight="1" thickBot="1">
      <c r="A10" s="97" t="s">
        <v>214</v>
      </c>
      <c r="B10" s="76">
        <v>21098</v>
      </c>
      <c r="C10" s="138">
        <v>0</v>
      </c>
      <c r="D10" s="105">
        <f t="shared" si="0"/>
        <v>0</v>
      </c>
      <c r="E10" s="77">
        <v>25583</v>
      </c>
      <c r="F10" s="105">
        <f t="shared" si="1"/>
        <v>-17.531173044599928</v>
      </c>
      <c r="O10"/>
      <c r="P10"/>
      <c r="Q10"/>
      <c r="R10"/>
      <c r="S10"/>
      <c r="T10"/>
    </row>
    <row r="11" spans="1:20" ht="17.25" customHeight="1" thickBot="1">
      <c r="A11" s="96" t="s">
        <v>119</v>
      </c>
      <c r="B11" s="171">
        <v>275566.08799999999</v>
      </c>
      <c r="C11" s="78">
        <v>12231.944</v>
      </c>
      <c r="D11" s="106">
        <f t="shared" si="0"/>
        <v>4.4388422714771778</v>
      </c>
      <c r="E11" s="78">
        <v>306802.46600000001</v>
      </c>
      <c r="F11" s="106">
        <f t="shared" si="1"/>
        <v>-10.181266926322563</v>
      </c>
      <c r="J11" s="93"/>
      <c r="O11"/>
      <c r="P11"/>
      <c r="Q11"/>
      <c r="R11"/>
      <c r="S11"/>
      <c r="T11"/>
    </row>
    <row r="12" spans="1:20" ht="15" customHeight="1" thickBot="1">
      <c r="A12" s="95" t="s">
        <v>120</v>
      </c>
      <c r="B12" s="74">
        <v>106578.781</v>
      </c>
      <c r="C12" s="74">
        <v>21111.114000000001</v>
      </c>
      <c r="D12" s="105">
        <f t="shared" si="0"/>
        <v>19.807989734842248</v>
      </c>
      <c r="E12" s="74">
        <v>89043.978000000003</v>
      </c>
      <c r="F12" s="105">
        <f t="shared" si="1"/>
        <v>19.692295193730001</v>
      </c>
      <c r="O12"/>
      <c r="P12"/>
      <c r="Q12"/>
      <c r="R12"/>
      <c r="S12"/>
      <c r="T12"/>
    </row>
    <row r="13" spans="1:20" ht="15" customHeight="1" thickBot="1">
      <c r="A13" s="95" t="s">
        <v>121</v>
      </c>
      <c r="B13" s="74">
        <f>B11+B12</f>
        <v>382144.86900000001</v>
      </c>
      <c r="C13" s="74">
        <f>C11+C12</f>
        <v>33343.058000000005</v>
      </c>
      <c r="D13" s="107">
        <f t="shared" si="0"/>
        <v>8.7252402700715059</v>
      </c>
      <c r="E13" s="74">
        <f>E11+E12</f>
        <v>395846.44400000002</v>
      </c>
      <c r="F13" s="107">
        <f t="shared" si="1"/>
        <v>-3.4613358810417938</v>
      </c>
      <c r="O13"/>
      <c r="P13"/>
      <c r="Q13"/>
      <c r="R13"/>
      <c r="S13"/>
      <c r="T13"/>
    </row>
    <row r="14" spans="1:20">
      <c r="E14" s="136"/>
      <c r="O14"/>
      <c r="P14"/>
      <c r="Q14"/>
      <c r="R14"/>
      <c r="S14"/>
      <c r="T14"/>
    </row>
    <row r="15" spans="1:20">
      <c r="O15"/>
      <c r="P15"/>
      <c r="Q15"/>
      <c r="R15"/>
      <c r="S15"/>
      <c r="T15"/>
    </row>
    <row r="16" spans="1:20" ht="15.75">
      <c r="A16" s="20" t="s">
        <v>215</v>
      </c>
      <c r="O16"/>
      <c r="P16"/>
      <c r="Q16"/>
      <c r="R16"/>
      <c r="S16"/>
      <c r="T16"/>
    </row>
    <row r="17" spans="1:20">
      <c r="O17"/>
      <c r="P17"/>
      <c r="Q17"/>
      <c r="R17"/>
      <c r="S17"/>
      <c r="T17"/>
    </row>
    <row r="18" spans="1:20" ht="33" customHeight="1" thickBot="1">
      <c r="A18" s="1155" t="s">
        <v>403</v>
      </c>
      <c r="B18" s="1155"/>
      <c r="C18" s="1155"/>
      <c r="D18" s="1155"/>
      <c r="E18" s="1155"/>
      <c r="F18" s="1155"/>
      <c r="O18"/>
      <c r="P18"/>
      <c r="Q18"/>
      <c r="R18"/>
      <c r="S18"/>
      <c r="T18"/>
    </row>
    <row r="19" spans="1:20" ht="16.5" customHeight="1" thickBot="1">
      <c r="A19" s="1166" t="s">
        <v>122</v>
      </c>
      <c r="B19" s="1158" t="s">
        <v>401</v>
      </c>
      <c r="C19" s="1159"/>
      <c r="D19" s="1160"/>
      <c r="E19" s="1161" t="s">
        <v>395</v>
      </c>
      <c r="F19" s="1163" t="s">
        <v>396</v>
      </c>
      <c r="K19"/>
      <c r="L19"/>
      <c r="M19"/>
      <c r="O19"/>
      <c r="P19"/>
      <c r="Q19"/>
      <c r="R19"/>
      <c r="S19"/>
      <c r="T19"/>
    </row>
    <row r="20" spans="1:20" ht="21" customHeight="1" thickBot="1">
      <c r="A20" s="1167"/>
      <c r="B20" s="94" t="s">
        <v>218</v>
      </c>
      <c r="C20" s="94" t="s">
        <v>325</v>
      </c>
      <c r="D20" s="94" t="s">
        <v>326</v>
      </c>
      <c r="E20" s="1168"/>
      <c r="F20" s="1169"/>
      <c r="K20"/>
      <c r="L20"/>
      <c r="M20"/>
      <c r="O20"/>
      <c r="P20"/>
      <c r="Q20"/>
      <c r="R20"/>
      <c r="S20"/>
      <c r="T20"/>
    </row>
    <row r="21" spans="1:20" ht="15.75" thickBot="1">
      <c r="A21" s="18" t="s">
        <v>116</v>
      </c>
      <c r="B21" s="74">
        <v>32996.713000000003</v>
      </c>
      <c r="C21" s="79">
        <v>0</v>
      </c>
      <c r="D21" s="104">
        <f t="shared" ref="D21:D26" si="2">(C21/B21)*100</f>
        <v>0</v>
      </c>
      <c r="E21" s="74">
        <v>45324.656000000003</v>
      </c>
      <c r="F21" s="104">
        <f t="shared" ref="F21:F26" si="3">((B21-E21)/E21)*100</f>
        <v>-27.199198158282766</v>
      </c>
      <c r="H21" s="65" t="s">
        <v>123</v>
      </c>
      <c r="K21"/>
      <c r="L21"/>
      <c r="M21"/>
      <c r="O21"/>
      <c r="P21"/>
      <c r="Q21"/>
      <c r="R21"/>
      <c r="S21"/>
      <c r="T21"/>
    </row>
    <row r="22" spans="1:20" ht="15.75" thickBot="1">
      <c r="A22" s="18" t="s">
        <v>118</v>
      </c>
      <c r="B22" s="74">
        <v>161383</v>
      </c>
      <c r="C22" s="79">
        <v>0</v>
      </c>
      <c r="D22" s="105">
        <f t="shared" si="2"/>
        <v>0</v>
      </c>
      <c r="E22" s="74">
        <v>192967</v>
      </c>
      <c r="F22" s="105">
        <f t="shared" si="3"/>
        <v>-16.367565438650132</v>
      </c>
      <c r="H22" s="60">
        <f>B22-E22</f>
        <v>-31584</v>
      </c>
      <c r="O22"/>
      <c r="P22"/>
      <c r="Q22"/>
      <c r="R22"/>
      <c r="S22"/>
      <c r="T22"/>
    </row>
    <row r="23" spans="1:20" ht="15.75" thickBot="1">
      <c r="A23" s="19" t="s">
        <v>214</v>
      </c>
      <c r="B23" s="77">
        <v>48910</v>
      </c>
      <c r="C23" s="80">
        <v>0</v>
      </c>
      <c r="D23" s="105">
        <f t="shared" si="2"/>
        <v>0</v>
      </c>
      <c r="E23" s="77">
        <v>52966</v>
      </c>
      <c r="F23" s="105">
        <f t="shared" si="3"/>
        <v>-7.6577427028659901</v>
      </c>
      <c r="O23"/>
      <c r="P23"/>
      <c r="Q23"/>
      <c r="R23"/>
      <c r="S23"/>
      <c r="T23"/>
    </row>
    <row r="24" spans="1:20" ht="15.75" thickBot="1">
      <c r="A24" s="18" t="s">
        <v>119</v>
      </c>
      <c r="B24" s="74">
        <v>19137.920999999998</v>
      </c>
      <c r="C24" s="81">
        <v>58.238999999999997</v>
      </c>
      <c r="D24" s="106">
        <f t="shared" si="2"/>
        <v>0.30431205145010265</v>
      </c>
      <c r="E24" s="74">
        <v>17494.170999999998</v>
      </c>
      <c r="F24" s="106">
        <f t="shared" si="3"/>
        <v>9.3959868118357832</v>
      </c>
      <c r="O24"/>
      <c r="P24"/>
      <c r="Q24"/>
      <c r="R24"/>
      <c r="S24"/>
      <c r="T24"/>
    </row>
    <row r="25" spans="1:20" ht="15.75" thickBot="1">
      <c r="A25" s="18" t="s">
        <v>120</v>
      </c>
      <c r="B25" s="74">
        <v>5243.3869999999997</v>
      </c>
      <c r="C25" s="81">
        <v>52.505000000000003</v>
      </c>
      <c r="D25" s="105">
        <f t="shared" si="2"/>
        <v>1.001356565899103</v>
      </c>
      <c r="E25" s="74">
        <v>5563.3559999999998</v>
      </c>
      <c r="F25" s="105">
        <f>((B25-E25)/E25)*100</f>
        <v>-5.7513666211545704</v>
      </c>
      <c r="O25"/>
      <c r="P25"/>
      <c r="Q25"/>
      <c r="R25"/>
      <c r="S25"/>
      <c r="T25"/>
    </row>
    <row r="26" spans="1:20" ht="15.75" thickBot="1">
      <c r="A26" s="18" t="s">
        <v>121</v>
      </c>
      <c r="B26" s="74">
        <f>B24+B25</f>
        <v>24381.307999999997</v>
      </c>
      <c r="C26" s="82">
        <f>C24+C25</f>
        <v>110.744</v>
      </c>
      <c r="D26" s="107">
        <f t="shared" si="2"/>
        <v>0.45421681232196404</v>
      </c>
      <c r="E26" s="74">
        <f>E24+E25</f>
        <v>23057.526999999998</v>
      </c>
      <c r="F26" s="107">
        <f t="shared" si="3"/>
        <v>5.7412098010337322</v>
      </c>
      <c r="O26"/>
      <c r="P26"/>
      <c r="Q26"/>
      <c r="R26"/>
      <c r="S26"/>
      <c r="T26"/>
    </row>
    <row r="27" spans="1:20" ht="16.5" customHeight="1">
      <c r="A27" s="1174"/>
      <c r="B27" s="1174"/>
      <c r="C27" s="1174"/>
      <c r="D27" s="1174"/>
      <c r="E27" s="1174"/>
      <c r="F27" s="1174"/>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8"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165"/>
      <c r="D32" s="1165"/>
      <c r="H32"/>
      <c r="I32"/>
      <c r="J32"/>
      <c r="K32"/>
      <c r="L32"/>
      <c r="M32"/>
      <c r="N32"/>
      <c r="O32"/>
      <c r="P32"/>
      <c r="Q32"/>
      <c r="R32"/>
      <c r="S32"/>
      <c r="T32"/>
    </row>
    <row r="33" spans="1:20">
      <c r="F33" s="21" t="s">
        <v>94</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165"/>
      <c r="C43" s="1165"/>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170" t="s">
        <v>394</v>
      </c>
      <c r="B2" s="1170"/>
      <c r="C2" s="1170"/>
      <c r="D2" s="1170"/>
      <c r="E2" s="1170"/>
      <c r="F2" s="1170"/>
      <c r="G2" s="1170"/>
      <c r="H2" s="1170"/>
      <c r="I2" s="1170"/>
      <c r="J2" s="1170"/>
      <c r="K2" s="1170"/>
      <c r="L2" s="1170"/>
      <c r="M2" s="1170"/>
      <c r="N2" s="1170"/>
      <c r="O2" s="1170"/>
      <c r="P2" s="1170"/>
      <c r="Q2" s="1170"/>
      <c r="R2" s="1170"/>
      <c r="S2" s="1170"/>
      <c r="T2" s="1170"/>
      <c r="U2" s="1170"/>
      <c r="V2" s="1170"/>
      <c r="W2" s="1170"/>
      <c r="X2" s="1170"/>
    </row>
    <row r="3" spans="1:24" ht="15.75" customHeight="1">
      <c r="A3" s="1171" t="s">
        <v>393</v>
      </c>
      <c r="B3" s="1171"/>
      <c r="C3" s="1171"/>
      <c r="D3" s="1171"/>
      <c r="E3" s="1171"/>
      <c r="F3" s="1171"/>
      <c r="P3" s="36"/>
    </row>
    <row r="4" spans="1:24" ht="4.5" customHeight="1">
      <c r="A4" s="37"/>
      <c r="B4" s="37"/>
      <c r="C4" s="35"/>
      <c r="D4" s="35"/>
    </row>
    <row r="5" spans="1:24" ht="15.75" thickBot="1">
      <c r="A5" s="38" t="s">
        <v>124</v>
      </c>
      <c r="B5" s="1172" t="s">
        <v>125</v>
      </c>
      <c r="C5" s="1172"/>
      <c r="D5" s="39"/>
      <c r="E5" s="39"/>
      <c r="F5" s="38" t="s">
        <v>126</v>
      </c>
      <c r="G5" s="40" t="s">
        <v>127</v>
      </c>
      <c r="H5" s="112"/>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7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5"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5" thickBot="1">
      <c r="A9" s="51" t="s">
        <v>147</v>
      </c>
      <c r="B9" s="52">
        <v>4708.5169999999998</v>
      </c>
      <c r="C9" s="52">
        <v>3523</v>
      </c>
      <c r="D9" s="62">
        <v>2.3472226999568795</v>
      </c>
      <c r="F9" s="115"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7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7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7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7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7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7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7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7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7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5"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5" thickBot="1">
      <c r="A20" s="115"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75">
      <c r="A21"/>
      <c r="B21"/>
      <c r="C21"/>
      <c r="D21"/>
      <c r="K21" s="51" t="s">
        <v>249</v>
      </c>
      <c r="L21" s="52">
        <v>11796.046</v>
      </c>
      <c r="M21" s="52">
        <v>3870.9110000000001</v>
      </c>
      <c r="N21" s="62">
        <v>3.0473565525014656</v>
      </c>
      <c r="P21" s="51" t="s">
        <v>158</v>
      </c>
      <c r="Q21" s="52">
        <v>6007.44</v>
      </c>
      <c r="R21" s="52">
        <v>2279.8870000000002</v>
      </c>
      <c r="S21" s="62">
        <v>2.6349726982082879</v>
      </c>
    </row>
    <row r="22" spans="1:19" ht="15.7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75">
      <c r="A23"/>
      <c r="B23"/>
      <c r="C23"/>
      <c r="D23"/>
      <c r="H23" s="21"/>
      <c r="K23" s="51" t="s">
        <v>150</v>
      </c>
      <c r="L23" s="52">
        <v>7662.759</v>
      </c>
      <c r="M23" s="52">
        <v>2012.018</v>
      </c>
      <c r="N23" s="62">
        <v>3.8084942580036558</v>
      </c>
      <c r="P23" s="51" t="s">
        <v>155</v>
      </c>
      <c r="Q23" s="52">
        <v>4670.6850000000004</v>
      </c>
      <c r="R23" s="52">
        <v>1328.71</v>
      </c>
      <c r="S23" s="62">
        <v>3.5152027154157039</v>
      </c>
    </row>
    <row r="24" spans="1:19" ht="16.5"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5" thickBot="1">
      <c r="A25"/>
      <c r="B25"/>
      <c r="C25"/>
      <c r="D25"/>
      <c r="H25" s="21"/>
      <c r="K25" s="115" t="s">
        <v>222</v>
      </c>
      <c r="L25" s="54">
        <v>1029780.338</v>
      </c>
      <c r="M25" s="54">
        <v>275566.08799999999</v>
      </c>
      <c r="N25" s="72">
        <v>3.7369632289441945</v>
      </c>
      <c r="P25" s="115"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8"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170" t="s">
        <v>398</v>
      </c>
      <c r="B2" s="1170"/>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row>
    <row r="3" spans="1:27" ht="18" customHeight="1">
      <c r="A3" s="1176" t="s">
        <v>399</v>
      </c>
      <c r="B3" s="1176"/>
      <c r="C3" s="1176"/>
      <c r="D3" s="1176"/>
      <c r="E3" s="1176"/>
      <c r="F3" s="1176"/>
      <c r="G3" s="1176"/>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16093.522999999999</v>
      </c>
      <c r="C8" s="50">
        <v>31691</v>
      </c>
      <c r="D8" s="73">
        <v>2.2894459587107936</v>
      </c>
      <c r="E8" s="88"/>
      <c r="F8" s="83" t="s">
        <v>155</v>
      </c>
      <c r="G8" s="50">
        <v>5607.6319999999996</v>
      </c>
      <c r="H8" s="108">
        <v>26439</v>
      </c>
      <c r="I8" s="109">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7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7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5"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5" thickBot="1">
      <c r="A12" s="51" t="s">
        <v>140</v>
      </c>
      <c r="B12" s="52">
        <v>6284.7659999999996</v>
      </c>
      <c r="C12" s="52">
        <v>11132</v>
      </c>
      <c r="D12" s="62">
        <v>2.4288978885772621</v>
      </c>
      <c r="E12" s="89"/>
      <c r="F12" s="115"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7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7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7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7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75">
      <c r="A17" s="51" t="s">
        <v>137</v>
      </c>
      <c r="B17" s="52">
        <v>2359.44</v>
      </c>
      <c r="C17" s="52">
        <v>9876</v>
      </c>
      <c r="D17" s="62">
        <v>2.9699896906827186</v>
      </c>
      <c r="E17" s="88"/>
      <c r="K17" s="51" t="s">
        <v>150</v>
      </c>
      <c r="L17" s="52">
        <v>2093.0659999999998</v>
      </c>
      <c r="M17" s="52">
        <v>857.81600000000003</v>
      </c>
      <c r="N17" s="62">
        <v>2.4399941246141359</v>
      </c>
      <c r="P17" s="119" t="s">
        <v>154</v>
      </c>
      <c r="Q17" s="114">
        <v>388.61500000000001</v>
      </c>
      <c r="R17" s="114">
        <v>97.712999999999994</v>
      </c>
      <c r="S17" s="120">
        <v>3.9771064239149347</v>
      </c>
    </row>
    <row r="18" spans="1:19" ht="16.5"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5" thickBot="1">
      <c r="A19" s="115"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5" t="s">
        <v>222</v>
      </c>
      <c r="L20" s="54">
        <v>62332.813000000002</v>
      </c>
      <c r="M20" s="54">
        <v>19137.920999999998</v>
      </c>
      <c r="N20" s="72">
        <v>3.2570315762093491</v>
      </c>
      <c r="P20" s="115" t="s">
        <v>222</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392" zoomScale="80" zoomScaleNormal="80" workbookViewId="0">
      <selection activeCell="L411" sqref="L411"/>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759"/>
      <c r="D3" s="759"/>
      <c r="E3" s="6" t="s">
        <v>244</v>
      </c>
      <c r="F3" s="759"/>
      <c r="G3" s="759"/>
    </row>
    <row r="4" spans="2:12" ht="12.7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210" t="s">
        <v>186</v>
      </c>
      <c r="C6" s="1201" t="s">
        <v>18</v>
      </c>
      <c r="D6" s="1201" t="s">
        <v>187</v>
      </c>
      <c r="E6" s="1212" t="s">
        <v>188</v>
      </c>
      <c r="F6" s="1213"/>
      <c r="G6" s="1214"/>
      <c r="H6" s="1215" t="s">
        <v>189</v>
      </c>
      <c r="I6" s="1212" t="s">
        <v>190</v>
      </c>
      <c r="J6" s="1213"/>
      <c r="K6" s="1216"/>
      <c r="L6"/>
    </row>
    <row r="7" spans="2:12" ht="12.75" customHeight="1">
      <c r="B7" s="1211"/>
      <c r="C7" s="1184"/>
      <c r="D7" s="1184"/>
      <c r="E7" s="1193" t="s">
        <v>209</v>
      </c>
      <c r="F7" s="1183" t="s">
        <v>210</v>
      </c>
      <c r="G7" s="1183" t="s">
        <v>211</v>
      </c>
      <c r="H7" s="1189"/>
      <c r="I7" s="1193" t="s">
        <v>191</v>
      </c>
      <c r="J7" s="1193" t="s">
        <v>20</v>
      </c>
      <c r="K7" s="1196" t="s">
        <v>245</v>
      </c>
      <c r="L7"/>
    </row>
    <row r="8" spans="2:12" ht="12.75">
      <c r="B8" s="1211"/>
      <c r="C8" s="1184"/>
      <c r="D8" s="1184"/>
      <c r="E8" s="1194"/>
      <c r="F8" s="1184"/>
      <c r="G8" s="1184"/>
      <c r="H8" s="1189"/>
      <c r="I8" s="1194"/>
      <c r="J8" s="1194"/>
      <c r="K8" s="1205"/>
      <c r="L8"/>
    </row>
    <row r="9" spans="2:12" ht="12.75">
      <c r="B9" s="150">
        <v>0</v>
      </c>
      <c r="C9" s="66">
        <v>1</v>
      </c>
      <c r="D9" s="66">
        <v>2</v>
      </c>
      <c r="E9" s="67">
        <v>3</v>
      </c>
      <c r="F9" s="67">
        <v>4</v>
      </c>
      <c r="G9" s="66">
        <v>5</v>
      </c>
      <c r="H9" s="66">
        <v>6</v>
      </c>
      <c r="I9" s="66">
        <v>7</v>
      </c>
      <c r="J9" s="66">
        <v>8</v>
      </c>
      <c r="K9" s="151">
        <v>9</v>
      </c>
      <c r="L9"/>
    </row>
    <row r="10" spans="2:12" ht="12.75">
      <c r="B10" s="152"/>
      <c r="C10" s="68"/>
      <c r="D10" s="68"/>
      <c r="E10" s="68"/>
      <c r="F10" s="68"/>
      <c r="G10" s="68"/>
      <c r="H10" s="68"/>
      <c r="I10" s="68"/>
      <c r="J10" s="68"/>
      <c r="K10" s="153"/>
      <c r="L10"/>
    </row>
    <row r="11" spans="2:12" ht="14.25">
      <c r="B11" s="154"/>
      <c r="C11" s="1179" t="s">
        <v>193</v>
      </c>
      <c r="D11" s="1179"/>
      <c r="E11" s="1179"/>
      <c r="F11" s="1179"/>
      <c r="G11" s="1179"/>
      <c r="H11" s="1179"/>
      <c r="I11" s="1179"/>
      <c r="J11" s="1179"/>
      <c r="K11" s="1180"/>
      <c r="L11"/>
    </row>
    <row r="12" spans="2:12" ht="12.75">
      <c r="B12" s="152"/>
      <c r="C12" s="68"/>
      <c r="D12" s="68"/>
      <c r="E12" s="68"/>
      <c r="F12" s="68"/>
      <c r="G12" s="68"/>
      <c r="H12" s="68"/>
      <c r="I12" s="68"/>
      <c r="J12" s="68"/>
      <c r="K12" s="153"/>
      <c r="L12"/>
    </row>
    <row r="13" spans="2:12" ht="15">
      <c r="B13" s="756" t="s">
        <v>194</v>
      </c>
      <c r="C13" s="166">
        <v>160405</v>
      </c>
      <c r="D13" s="166">
        <v>4252</v>
      </c>
      <c r="E13" s="166">
        <v>1993</v>
      </c>
      <c r="F13" s="166">
        <v>1899</v>
      </c>
      <c r="G13" s="166">
        <v>360</v>
      </c>
      <c r="H13" s="166">
        <v>156153</v>
      </c>
      <c r="I13" s="166">
        <v>25576</v>
      </c>
      <c r="J13" s="166">
        <v>49577</v>
      </c>
      <c r="K13" s="175">
        <v>81000</v>
      </c>
      <c r="L13"/>
    </row>
    <row r="14" spans="2:12" ht="15">
      <c r="B14" s="756" t="s">
        <v>195</v>
      </c>
      <c r="C14" s="166">
        <v>118397</v>
      </c>
      <c r="D14" s="166">
        <v>3761</v>
      </c>
      <c r="E14" s="166">
        <v>1965</v>
      </c>
      <c r="F14" s="166">
        <v>1503</v>
      </c>
      <c r="G14" s="166">
        <v>293</v>
      </c>
      <c r="H14" s="166">
        <v>114636</v>
      </c>
      <c r="I14" s="166">
        <v>20407</v>
      </c>
      <c r="J14" s="166">
        <v>32761</v>
      </c>
      <c r="K14" s="175">
        <v>61468</v>
      </c>
      <c r="L14"/>
    </row>
    <row r="15" spans="2:12" ht="15">
      <c r="B15" s="756" t="s">
        <v>196</v>
      </c>
      <c r="C15" s="166">
        <v>154468</v>
      </c>
      <c r="D15" s="168">
        <v>4195</v>
      </c>
      <c r="E15" s="168">
        <v>2254</v>
      </c>
      <c r="F15" s="168">
        <v>1618</v>
      </c>
      <c r="G15" s="167">
        <v>323</v>
      </c>
      <c r="H15" s="166">
        <v>150273</v>
      </c>
      <c r="I15" s="168">
        <v>25918</v>
      </c>
      <c r="J15" s="168">
        <v>43821</v>
      </c>
      <c r="K15" s="176">
        <v>80534</v>
      </c>
      <c r="L15"/>
    </row>
    <row r="16" spans="2:12" ht="15">
      <c r="B16" s="756" t="s">
        <v>197</v>
      </c>
      <c r="C16" s="166">
        <v>147058</v>
      </c>
      <c r="D16" s="166">
        <v>4501</v>
      </c>
      <c r="E16" s="167">
        <v>2298</v>
      </c>
      <c r="F16" s="167">
        <v>1927</v>
      </c>
      <c r="G16" s="166">
        <v>276</v>
      </c>
      <c r="H16" s="166">
        <v>142557</v>
      </c>
      <c r="I16" s="166">
        <v>23715</v>
      </c>
      <c r="J16" s="166">
        <v>40827</v>
      </c>
      <c r="K16" s="175">
        <v>78015</v>
      </c>
      <c r="L16"/>
    </row>
    <row r="17" spans="2:12" ht="15">
      <c r="B17" s="756" t="s">
        <v>198</v>
      </c>
      <c r="C17" s="166">
        <v>161636</v>
      </c>
      <c r="D17" s="70">
        <v>4146</v>
      </c>
      <c r="E17" s="170">
        <v>2119</v>
      </c>
      <c r="F17" s="161">
        <v>1793</v>
      </c>
      <c r="G17" s="161">
        <v>234</v>
      </c>
      <c r="H17" s="70">
        <v>157490</v>
      </c>
      <c r="I17" s="170">
        <v>27516</v>
      </c>
      <c r="J17" s="170">
        <v>43584</v>
      </c>
      <c r="K17" s="177">
        <v>86390</v>
      </c>
      <c r="L17"/>
    </row>
    <row r="18" spans="2:12" ht="15">
      <c r="B18" s="756" t="s">
        <v>199</v>
      </c>
      <c r="C18" s="166">
        <v>148239</v>
      </c>
      <c r="D18" s="166">
        <v>3808</v>
      </c>
      <c r="E18" s="167">
        <v>1579</v>
      </c>
      <c r="F18" s="167">
        <v>1924</v>
      </c>
      <c r="G18" s="166">
        <v>305</v>
      </c>
      <c r="H18" s="166">
        <v>144431</v>
      </c>
      <c r="I18" s="166">
        <v>25807</v>
      </c>
      <c r="J18" s="166">
        <v>41213</v>
      </c>
      <c r="K18" s="175">
        <v>77411</v>
      </c>
      <c r="L18"/>
    </row>
    <row r="19" spans="2:12" ht="15">
      <c r="B19" s="756" t="s">
        <v>200</v>
      </c>
      <c r="C19" s="166">
        <v>164233</v>
      </c>
      <c r="D19" s="71">
        <v>4006</v>
      </c>
      <c r="E19" s="168">
        <v>1618</v>
      </c>
      <c r="F19" s="167">
        <v>2184</v>
      </c>
      <c r="G19" s="167">
        <v>204</v>
      </c>
      <c r="H19" s="166">
        <v>160227</v>
      </c>
      <c r="I19" s="168">
        <v>29167</v>
      </c>
      <c r="J19" s="168">
        <v>48974</v>
      </c>
      <c r="K19" s="176">
        <v>82086</v>
      </c>
      <c r="L19"/>
    </row>
    <row r="20" spans="2:12" ht="15">
      <c r="B20" s="756" t="s">
        <v>201</v>
      </c>
      <c r="C20" s="166">
        <v>158429</v>
      </c>
      <c r="D20" s="71">
        <v>4264</v>
      </c>
      <c r="E20" s="168">
        <v>1814</v>
      </c>
      <c r="F20" s="168">
        <v>2211</v>
      </c>
      <c r="G20" s="167">
        <v>239</v>
      </c>
      <c r="H20" s="166">
        <v>154165</v>
      </c>
      <c r="I20" s="168">
        <v>23293</v>
      </c>
      <c r="J20" s="168">
        <v>45921</v>
      </c>
      <c r="K20" s="176">
        <v>84951</v>
      </c>
      <c r="L20"/>
    </row>
    <row r="21" spans="2:12" ht="15">
      <c r="B21" s="756" t="s">
        <v>202</v>
      </c>
      <c r="C21" s="166">
        <v>165011</v>
      </c>
      <c r="D21" s="166">
        <v>4401</v>
      </c>
      <c r="E21" s="167">
        <v>1788</v>
      </c>
      <c r="F21" s="167">
        <v>2285</v>
      </c>
      <c r="G21" s="166">
        <v>328</v>
      </c>
      <c r="H21" s="166">
        <v>160610</v>
      </c>
      <c r="I21" s="166">
        <v>25702</v>
      </c>
      <c r="J21" s="166">
        <v>48609</v>
      </c>
      <c r="K21" s="175">
        <v>86299</v>
      </c>
      <c r="L21"/>
    </row>
    <row r="22" spans="2:12" ht="15">
      <c r="B22" s="756" t="s">
        <v>203</v>
      </c>
      <c r="C22" s="166">
        <v>175970</v>
      </c>
      <c r="D22" s="71">
        <v>4827</v>
      </c>
      <c r="E22" s="168">
        <v>1922</v>
      </c>
      <c r="F22" s="168">
        <v>2405</v>
      </c>
      <c r="G22" s="168">
        <v>500</v>
      </c>
      <c r="H22" s="167">
        <v>171143</v>
      </c>
      <c r="I22" s="168">
        <v>28318</v>
      </c>
      <c r="J22" s="168">
        <v>60364</v>
      </c>
      <c r="K22" s="176">
        <v>82461</v>
      </c>
      <c r="L22"/>
    </row>
    <row r="23" spans="2:12" ht="15">
      <c r="B23" s="757" t="s">
        <v>204</v>
      </c>
      <c r="C23" s="166">
        <v>158698</v>
      </c>
      <c r="D23" s="168">
        <v>4572</v>
      </c>
      <c r="E23" s="168">
        <v>1754</v>
      </c>
      <c r="F23" s="168">
        <v>2398</v>
      </c>
      <c r="G23" s="168">
        <v>420</v>
      </c>
      <c r="H23" s="168">
        <v>154126</v>
      </c>
      <c r="I23" s="168">
        <v>24642</v>
      </c>
      <c r="J23" s="168">
        <v>50394</v>
      </c>
      <c r="K23" s="176">
        <v>79090</v>
      </c>
      <c r="L23"/>
    </row>
    <row r="24" spans="2:12" ht="15">
      <c r="B24" s="757" t="s">
        <v>205</v>
      </c>
      <c r="C24" s="166">
        <v>143199</v>
      </c>
      <c r="D24" s="168">
        <v>4050</v>
      </c>
      <c r="E24" s="168">
        <v>1792</v>
      </c>
      <c r="F24" s="168">
        <v>1951</v>
      </c>
      <c r="G24" s="168">
        <v>307</v>
      </c>
      <c r="H24" s="168">
        <v>139149</v>
      </c>
      <c r="I24" s="168">
        <v>22028</v>
      </c>
      <c r="J24" s="168">
        <v>43577</v>
      </c>
      <c r="K24" s="176">
        <v>73544</v>
      </c>
      <c r="L24"/>
    </row>
    <row r="25" spans="2:12" ht="15">
      <c r="B25" s="180"/>
      <c r="C25" s="167"/>
      <c r="D25" s="167"/>
      <c r="E25" s="167"/>
      <c r="F25" s="167"/>
      <c r="G25" s="167"/>
      <c r="H25" s="167"/>
      <c r="I25" s="167"/>
      <c r="J25" s="167"/>
      <c r="K25" s="176"/>
      <c r="L25"/>
    </row>
    <row r="26" spans="2:12" ht="12.75">
      <c r="B26" s="181">
        <v>2019</v>
      </c>
      <c r="C26" s="160">
        <v>1855743</v>
      </c>
      <c r="D26" s="160">
        <v>50783</v>
      </c>
      <c r="E26" s="160">
        <v>22896</v>
      </c>
      <c r="F26" s="160">
        <v>24098</v>
      </c>
      <c r="G26" s="160">
        <v>3789</v>
      </c>
      <c r="H26" s="160">
        <v>1804960</v>
      </c>
      <c r="I26" s="160">
        <v>302089</v>
      </c>
      <c r="J26" s="160">
        <v>549622</v>
      </c>
      <c r="K26" s="182">
        <v>953249</v>
      </c>
      <c r="L26"/>
    </row>
    <row r="27" spans="2:12" ht="12.75">
      <c r="B27" s="154"/>
      <c r="C27" s="155"/>
      <c r="D27" s="155"/>
      <c r="E27" s="155"/>
      <c r="F27" s="155"/>
      <c r="G27" s="155"/>
      <c r="H27" s="155"/>
      <c r="I27" s="155"/>
      <c r="J27" s="155"/>
      <c r="K27" s="183"/>
      <c r="L27"/>
    </row>
    <row r="28" spans="2:12" ht="12.75">
      <c r="B28" s="154"/>
      <c r="C28" s="1177" t="s">
        <v>206</v>
      </c>
      <c r="D28" s="1177"/>
      <c r="E28" s="1177"/>
      <c r="F28" s="1177"/>
      <c r="G28" s="1177"/>
      <c r="H28" s="1177"/>
      <c r="I28" s="1177"/>
      <c r="J28" s="1177"/>
      <c r="K28" s="1178"/>
      <c r="L28"/>
    </row>
    <row r="29" spans="2:12" ht="12.75">
      <c r="B29" s="152"/>
      <c r="C29" s="155"/>
      <c r="D29" s="155"/>
      <c r="E29" s="155"/>
      <c r="F29" s="155"/>
      <c r="G29" s="155"/>
      <c r="H29" s="155"/>
      <c r="I29" s="155"/>
      <c r="J29" s="155"/>
      <c r="K29" s="183"/>
      <c r="L29"/>
    </row>
    <row r="30" spans="2:12" ht="12.75">
      <c r="B30" s="184" t="s">
        <v>194</v>
      </c>
      <c r="C30" s="166">
        <v>49128195</v>
      </c>
      <c r="D30" s="166">
        <v>226689</v>
      </c>
      <c r="E30" s="166">
        <v>68974</v>
      </c>
      <c r="F30" s="166">
        <v>109268</v>
      </c>
      <c r="G30" s="166">
        <v>48447</v>
      </c>
      <c r="H30" s="166">
        <v>48901506</v>
      </c>
      <c r="I30" s="166">
        <v>7017848</v>
      </c>
      <c r="J30" s="166">
        <v>13675018</v>
      </c>
      <c r="K30" s="175">
        <v>28208640</v>
      </c>
      <c r="L30"/>
    </row>
    <row r="31" spans="2:12" ht="12.75">
      <c r="B31" s="184" t="s">
        <v>195</v>
      </c>
      <c r="C31" s="166">
        <v>36008767</v>
      </c>
      <c r="D31" s="166">
        <v>193480</v>
      </c>
      <c r="E31" s="166">
        <v>70783</v>
      </c>
      <c r="F31" s="166">
        <v>85595</v>
      </c>
      <c r="G31" s="166">
        <v>37102</v>
      </c>
      <c r="H31" s="166">
        <v>35815287</v>
      </c>
      <c r="I31" s="166">
        <v>5626521</v>
      </c>
      <c r="J31" s="166">
        <v>9142502</v>
      </c>
      <c r="K31" s="175">
        <v>21046264</v>
      </c>
      <c r="L31"/>
    </row>
    <row r="32" spans="2:12" ht="12.75">
      <c r="B32" s="184" t="s">
        <v>196</v>
      </c>
      <c r="C32" s="166">
        <v>47017379</v>
      </c>
      <c r="D32" s="168">
        <v>213319</v>
      </c>
      <c r="E32" s="168">
        <v>80814</v>
      </c>
      <c r="F32" s="168">
        <v>94000</v>
      </c>
      <c r="G32" s="167">
        <v>38505</v>
      </c>
      <c r="H32" s="166">
        <v>46804060</v>
      </c>
      <c r="I32" s="168">
        <v>7062525</v>
      </c>
      <c r="J32" s="168">
        <v>12295509</v>
      </c>
      <c r="K32" s="176">
        <v>27446026</v>
      </c>
      <c r="L32"/>
    </row>
    <row r="33" spans="2:12" ht="12.75">
      <c r="B33" s="184" t="s">
        <v>197</v>
      </c>
      <c r="C33" s="166">
        <v>45318921</v>
      </c>
      <c r="D33" s="166">
        <v>214619</v>
      </c>
      <c r="E33" s="167">
        <v>78379</v>
      </c>
      <c r="F33" s="167">
        <v>102218</v>
      </c>
      <c r="G33" s="166">
        <v>34022</v>
      </c>
      <c r="H33" s="166">
        <v>45104302</v>
      </c>
      <c r="I33" s="166">
        <v>6540916</v>
      </c>
      <c r="J33" s="166">
        <v>11552622</v>
      </c>
      <c r="K33" s="175">
        <v>27010764</v>
      </c>
      <c r="L33"/>
    </row>
    <row r="34" spans="2:12" ht="12.75">
      <c r="B34" s="184" t="s">
        <v>198</v>
      </c>
      <c r="C34" s="166">
        <v>49995394</v>
      </c>
      <c r="D34" s="170">
        <v>206386</v>
      </c>
      <c r="E34" s="170">
        <v>74601</v>
      </c>
      <c r="F34" s="170">
        <v>100338</v>
      </c>
      <c r="G34" s="170">
        <v>31447</v>
      </c>
      <c r="H34" s="170">
        <v>49789008</v>
      </c>
      <c r="I34" s="170">
        <v>7476937</v>
      </c>
      <c r="J34" s="170">
        <v>12116420</v>
      </c>
      <c r="K34" s="177">
        <v>30195651</v>
      </c>
      <c r="L34"/>
    </row>
    <row r="35" spans="2:12" ht="12.75">
      <c r="B35" s="184" t="s">
        <v>199</v>
      </c>
      <c r="C35" s="166">
        <v>45108919</v>
      </c>
      <c r="D35" s="166">
        <v>202740</v>
      </c>
      <c r="E35" s="167">
        <v>55064</v>
      </c>
      <c r="F35" s="167">
        <v>110221</v>
      </c>
      <c r="G35" s="166">
        <v>37455</v>
      </c>
      <c r="H35" s="166">
        <v>44906179</v>
      </c>
      <c r="I35" s="166">
        <v>6786887</v>
      </c>
      <c r="J35" s="166">
        <v>11328083</v>
      </c>
      <c r="K35" s="175">
        <v>26791209</v>
      </c>
      <c r="L35"/>
    </row>
    <row r="36" spans="2:12" ht="12.75">
      <c r="B36" s="184" t="s">
        <v>200</v>
      </c>
      <c r="C36" s="166">
        <v>47874514</v>
      </c>
      <c r="D36" s="168">
        <v>227478</v>
      </c>
      <c r="E36" s="168">
        <v>59800</v>
      </c>
      <c r="F36" s="168">
        <v>136375</v>
      </c>
      <c r="G36" s="167">
        <v>31303</v>
      </c>
      <c r="H36" s="166">
        <v>47647036</v>
      </c>
      <c r="I36" s="168">
        <v>7592833</v>
      </c>
      <c r="J36" s="168">
        <v>12788320</v>
      </c>
      <c r="K36" s="176">
        <v>27265883</v>
      </c>
      <c r="L36"/>
    </row>
    <row r="37" spans="2:12" ht="12.75">
      <c r="B37" s="184" t="s">
        <v>201</v>
      </c>
      <c r="C37" s="166">
        <v>47480426</v>
      </c>
      <c r="D37" s="168">
        <v>229651</v>
      </c>
      <c r="E37" s="168">
        <v>65516</v>
      </c>
      <c r="F37" s="168">
        <v>130295</v>
      </c>
      <c r="G37" s="167">
        <v>33840</v>
      </c>
      <c r="H37" s="166">
        <v>47250775</v>
      </c>
      <c r="I37" s="168">
        <v>6189426</v>
      </c>
      <c r="J37" s="168">
        <v>12351422</v>
      </c>
      <c r="K37" s="176">
        <v>28709927</v>
      </c>
      <c r="L37"/>
    </row>
    <row r="38" spans="2:12" ht="12.75">
      <c r="B38" s="184" t="s">
        <v>202</v>
      </c>
      <c r="C38" s="166">
        <v>49405724</v>
      </c>
      <c r="D38" s="168">
        <v>240065</v>
      </c>
      <c r="E38" s="168">
        <v>65009</v>
      </c>
      <c r="F38" s="168">
        <v>132898</v>
      </c>
      <c r="G38" s="167">
        <v>42158</v>
      </c>
      <c r="H38" s="166">
        <v>49165659</v>
      </c>
      <c r="I38" s="168">
        <v>6865131</v>
      </c>
      <c r="J38" s="168">
        <v>12986779</v>
      </c>
      <c r="K38" s="176">
        <v>29313749</v>
      </c>
      <c r="L38"/>
    </row>
    <row r="39" spans="2:12" ht="12.75">
      <c r="B39" s="184" t="s">
        <v>203</v>
      </c>
      <c r="C39" s="166">
        <v>52389818</v>
      </c>
      <c r="D39" s="168">
        <v>275406</v>
      </c>
      <c r="E39" s="168">
        <v>68794</v>
      </c>
      <c r="F39" s="168">
        <v>141009</v>
      </c>
      <c r="G39" s="168">
        <v>65603</v>
      </c>
      <c r="H39" s="167">
        <v>52114412</v>
      </c>
      <c r="I39" s="168">
        <v>7666382</v>
      </c>
      <c r="J39" s="168">
        <v>16884614</v>
      </c>
      <c r="K39" s="176">
        <v>27563416</v>
      </c>
      <c r="L39"/>
    </row>
    <row r="40" spans="2:12" ht="12.75">
      <c r="B40" s="184" t="s">
        <v>204</v>
      </c>
      <c r="C40" s="166">
        <v>47669255</v>
      </c>
      <c r="D40" s="168">
        <v>249071</v>
      </c>
      <c r="E40" s="168">
        <v>61984</v>
      </c>
      <c r="F40" s="168">
        <v>132617</v>
      </c>
      <c r="G40" s="168">
        <v>54470</v>
      </c>
      <c r="H40" s="168">
        <v>47420184</v>
      </c>
      <c r="I40" s="168">
        <v>6592748</v>
      </c>
      <c r="J40" s="168">
        <v>13791228</v>
      </c>
      <c r="K40" s="176">
        <v>27036208</v>
      </c>
      <c r="L40"/>
    </row>
    <row r="41" spans="2:12" ht="12.75">
      <c r="B41" s="184" t="s">
        <v>205</v>
      </c>
      <c r="C41" s="166">
        <v>43516517</v>
      </c>
      <c r="D41" s="168">
        <v>220161</v>
      </c>
      <c r="E41" s="168">
        <v>61712</v>
      </c>
      <c r="F41" s="168">
        <v>116252</v>
      </c>
      <c r="G41" s="168">
        <v>42197</v>
      </c>
      <c r="H41" s="168">
        <v>43296356</v>
      </c>
      <c r="I41" s="168">
        <v>5996644</v>
      </c>
      <c r="J41" s="168">
        <v>12021100</v>
      </c>
      <c r="K41" s="176">
        <v>25278612</v>
      </c>
      <c r="L41"/>
    </row>
    <row r="42" spans="2:12" ht="12.75">
      <c r="B42" s="154"/>
      <c r="C42" s="167"/>
      <c r="D42" s="167"/>
      <c r="E42" s="167"/>
      <c r="F42" s="167"/>
      <c r="G42" s="167"/>
      <c r="H42" s="167"/>
      <c r="I42" s="167"/>
      <c r="J42" s="167"/>
      <c r="K42" s="176"/>
      <c r="L42"/>
    </row>
    <row r="43" spans="2:12" ht="12.75">
      <c r="B43" s="181">
        <v>2019</v>
      </c>
      <c r="C43" s="160">
        <v>560913829</v>
      </c>
      <c r="D43" s="160">
        <v>2699065</v>
      </c>
      <c r="E43" s="160">
        <v>811430</v>
      </c>
      <c r="F43" s="160">
        <v>1391086</v>
      </c>
      <c r="G43" s="160">
        <v>496549</v>
      </c>
      <c r="H43" s="160">
        <v>558214764</v>
      </c>
      <c r="I43" s="160">
        <v>81414798</v>
      </c>
      <c r="J43" s="160">
        <v>150933617</v>
      </c>
      <c r="K43" s="182">
        <v>325866349</v>
      </c>
      <c r="L43"/>
    </row>
    <row r="44" spans="2:12" ht="12.75" customHeight="1">
      <c r="B44" s="185"/>
      <c r="C44" s="156"/>
      <c r="D44" s="156"/>
      <c r="E44" s="156"/>
      <c r="F44" s="156"/>
      <c r="G44" s="156"/>
      <c r="H44" s="156"/>
      <c r="I44" s="156"/>
      <c r="J44" s="156"/>
      <c r="K44" s="186"/>
      <c r="L44"/>
    </row>
    <row r="45" spans="2:12" ht="12.75" customHeight="1">
      <c r="B45" s="1181" t="s">
        <v>186</v>
      </c>
      <c r="C45" s="1183" t="s">
        <v>18</v>
      </c>
      <c r="D45" s="1183" t="s">
        <v>187</v>
      </c>
      <c r="E45" s="1185" t="s">
        <v>188</v>
      </c>
      <c r="F45" s="1186"/>
      <c r="G45" s="1187"/>
      <c r="H45" s="1183" t="s">
        <v>189</v>
      </c>
      <c r="I45" s="1185" t="s">
        <v>190</v>
      </c>
      <c r="J45" s="1186"/>
      <c r="K45" s="1209"/>
      <c r="L45"/>
    </row>
    <row r="46" spans="2:12" ht="12.75" customHeight="1">
      <c r="B46" s="1182"/>
      <c r="C46" s="1184"/>
      <c r="D46" s="1184"/>
      <c r="E46" s="1193" t="s">
        <v>209</v>
      </c>
      <c r="F46" s="1183" t="s">
        <v>210</v>
      </c>
      <c r="G46" s="1183" t="s">
        <v>211</v>
      </c>
      <c r="H46" s="1184"/>
      <c r="I46" s="1193" t="s">
        <v>191</v>
      </c>
      <c r="J46" s="1193" t="s">
        <v>20</v>
      </c>
      <c r="K46" s="1196" t="s">
        <v>192</v>
      </c>
      <c r="L46"/>
    </row>
    <row r="47" spans="2:12" ht="12.75" customHeight="1">
      <c r="B47" s="1207"/>
      <c r="C47" s="1208"/>
      <c r="D47" s="1208"/>
      <c r="E47" s="1195"/>
      <c r="F47" s="1208"/>
      <c r="G47" s="1208"/>
      <c r="H47" s="1208"/>
      <c r="I47" s="1195"/>
      <c r="J47" s="1195"/>
      <c r="K47" s="1197"/>
      <c r="L47"/>
    </row>
    <row r="48" spans="2:12" ht="12.75">
      <c r="B48" s="150">
        <v>0</v>
      </c>
      <c r="C48" s="157">
        <v>1</v>
      </c>
      <c r="D48" s="157">
        <v>2</v>
      </c>
      <c r="E48" s="158">
        <v>3</v>
      </c>
      <c r="F48" s="158">
        <v>4</v>
      </c>
      <c r="G48" s="157">
        <v>5</v>
      </c>
      <c r="H48" s="157">
        <v>6</v>
      </c>
      <c r="I48" s="157">
        <v>7</v>
      </c>
      <c r="J48" s="157">
        <v>8</v>
      </c>
      <c r="K48" s="187">
        <v>9</v>
      </c>
      <c r="L48"/>
    </row>
    <row r="49" spans="2:12" ht="12.75">
      <c r="B49" s="152"/>
      <c r="C49" s="155"/>
      <c r="D49" s="155"/>
      <c r="E49" s="155"/>
      <c r="F49" s="155"/>
      <c r="G49" s="155"/>
      <c r="H49" s="155"/>
      <c r="I49" s="155"/>
      <c r="J49" s="155"/>
      <c r="K49" s="183"/>
      <c r="L49"/>
    </row>
    <row r="50" spans="2:12" ht="12.75">
      <c r="B50" s="154"/>
      <c r="C50" s="1177" t="s">
        <v>207</v>
      </c>
      <c r="D50" s="1177"/>
      <c r="E50" s="1177"/>
      <c r="F50" s="1177"/>
      <c r="G50" s="1177"/>
      <c r="H50" s="1177"/>
      <c r="I50" s="1177"/>
      <c r="J50" s="1177"/>
      <c r="K50" s="1178"/>
      <c r="L50"/>
    </row>
    <row r="51" spans="2:12" ht="12.75">
      <c r="B51" s="154"/>
      <c r="C51" s="159"/>
      <c r="D51" s="159"/>
      <c r="E51" s="159"/>
      <c r="F51" s="159"/>
      <c r="G51" s="159"/>
      <c r="H51" s="159"/>
      <c r="I51" s="159"/>
      <c r="J51" s="159"/>
      <c r="K51" s="188"/>
      <c r="L51"/>
    </row>
    <row r="52" spans="2:12" ht="12.75">
      <c r="B52" s="184" t="s">
        <v>194</v>
      </c>
      <c r="C52" s="166">
        <v>97042744</v>
      </c>
      <c r="D52" s="166">
        <v>397525</v>
      </c>
      <c r="E52" s="166">
        <v>123027</v>
      </c>
      <c r="F52" s="166">
        <v>190820</v>
      </c>
      <c r="G52" s="166">
        <v>83678</v>
      </c>
      <c r="H52" s="166">
        <v>96645219</v>
      </c>
      <c r="I52" s="166">
        <v>13890672</v>
      </c>
      <c r="J52" s="166">
        <v>28529726</v>
      </c>
      <c r="K52" s="175">
        <v>54224821</v>
      </c>
      <c r="L52"/>
    </row>
    <row r="53" spans="2:12" ht="12.75">
      <c r="B53" s="184" t="s">
        <v>195</v>
      </c>
      <c r="C53" s="166">
        <v>71080437</v>
      </c>
      <c r="D53" s="166">
        <v>338786</v>
      </c>
      <c r="E53" s="166">
        <v>123131</v>
      </c>
      <c r="F53" s="166">
        <v>150015</v>
      </c>
      <c r="G53" s="166">
        <v>65640</v>
      </c>
      <c r="H53" s="166">
        <v>70741651</v>
      </c>
      <c r="I53" s="166">
        <v>11152641</v>
      </c>
      <c r="J53" s="166">
        <v>19000308</v>
      </c>
      <c r="K53" s="175">
        <v>40588702</v>
      </c>
      <c r="L53"/>
    </row>
    <row r="54" spans="2:12" ht="12.75">
      <c r="B54" s="184" t="s">
        <v>196</v>
      </c>
      <c r="C54" s="166">
        <v>94326127</v>
      </c>
      <c r="D54" s="168">
        <v>370021</v>
      </c>
      <c r="E54" s="168">
        <v>141070</v>
      </c>
      <c r="F54" s="168">
        <v>162127</v>
      </c>
      <c r="G54" s="167">
        <v>66824</v>
      </c>
      <c r="H54" s="166">
        <v>93956106</v>
      </c>
      <c r="I54" s="168">
        <v>14326353</v>
      </c>
      <c r="J54" s="168">
        <v>25473371</v>
      </c>
      <c r="K54" s="176">
        <v>54156382</v>
      </c>
      <c r="L54"/>
    </row>
    <row r="55" spans="2:12" ht="12.75">
      <c r="B55" s="184" t="s">
        <v>197</v>
      </c>
      <c r="C55" s="166">
        <v>90179542</v>
      </c>
      <c r="D55" s="166">
        <v>377198</v>
      </c>
      <c r="E55" s="167">
        <v>138987</v>
      </c>
      <c r="F55" s="167">
        <v>177400</v>
      </c>
      <c r="G55" s="167">
        <v>60811</v>
      </c>
      <c r="H55" s="166">
        <v>89802344</v>
      </c>
      <c r="I55" s="167">
        <v>13026121</v>
      </c>
      <c r="J55" s="167">
        <v>24019148</v>
      </c>
      <c r="K55" s="176">
        <v>52757075</v>
      </c>
      <c r="L55"/>
    </row>
    <row r="56" spans="2:12" ht="12.75">
      <c r="B56" s="184" t="s">
        <v>198</v>
      </c>
      <c r="C56" s="166">
        <v>98348767</v>
      </c>
      <c r="D56" s="170">
        <v>365543</v>
      </c>
      <c r="E56" s="170">
        <v>134256</v>
      </c>
      <c r="F56" s="170">
        <v>176108</v>
      </c>
      <c r="G56" s="170">
        <v>55179</v>
      </c>
      <c r="H56" s="170">
        <v>97983224</v>
      </c>
      <c r="I56" s="170">
        <v>14778485</v>
      </c>
      <c r="J56" s="170">
        <v>25000492</v>
      </c>
      <c r="K56" s="177">
        <v>58204247</v>
      </c>
      <c r="L56"/>
    </row>
    <row r="57" spans="2:12" ht="12.75">
      <c r="B57" s="184" t="s">
        <v>199</v>
      </c>
      <c r="C57" s="166">
        <v>89668731</v>
      </c>
      <c r="D57" s="166">
        <v>358330</v>
      </c>
      <c r="E57" s="167">
        <v>97987</v>
      </c>
      <c r="F57" s="167">
        <v>193201</v>
      </c>
      <c r="G57" s="167">
        <v>67142</v>
      </c>
      <c r="H57" s="166">
        <v>89310401</v>
      </c>
      <c r="I57" s="167">
        <v>13566128</v>
      </c>
      <c r="J57" s="167">
        <v>23364570</v>
      </c>
      <c r="K57" s="176">
        <v>52379703</v>
      </c>
      <c r="L57"/>
    </row>
    <row r="58" spans="2:12" ht="12.75">
      <c r="B58" s="184" t="s">
        <v>200</v>
      </c>
      <c r="C58" s="166">
        <v>94814223</v>
      </c>
      <c r="D58" s="168">
        <v>399597</v>
      </c>
      <c r="E58" s="168">
        <v>105945</v>
      </c>
      <c r="F58" s="168">
        <v>239181</v>
      </c>
      <c r="G58" s="167">
        <v>54471</v>
      </c>
      <c r="H58" s="166">
        <v>94414626</v>
      </c>
      <c r="I58" s="168">
        <v>15092121</v>
      </c>
      <c r="J58" s="168">
        <v>26639045</v>
      </c>
      <c r="K58" s="176">
        <v>52683460</v>
      </c>
      <c r="L58"/>
    </row>
    <row r="59" spans="2:12" ht="12.75">
      <c r="B59" s="184" t="s">
        <v>201</v>
      </c>
      <c r="C59" s="166">
        <v>94523431</v>
      </c>
      <c r="D59" s="168">
        <v>403191</v>
      </c>
      <c r="E59" s="168">
        <v>115093</v>
      </c>
      <c r="F59" s="168">
        <v>229415</v>
      </c>
      <c r="G59" s="167">
        <v>58683</v>
      </c>
      <c r="H59" s="166">
        <v>94120240</v>
      </c>
      <c r="I59" s="168">
        <v>12344055</v>
      </c>
      <c r="J59" s="168">
        <v>25664712</v>
      </c>
      <c r="K59" s="176">
        <v>56111473</v>
      </c>
      <c r="L59"/>
    </row>
    <row r="60" spans="2:12" ht="12.75">
      <c r="B60" s="184" t="s">
        <v>202</v>
      </c>
      <c r="C60" s="166">
        <v>98036717</v>
      </c>
      <c r="D60" s="166">
        <v>422394</v>
      </c>
      <c r="E60" s="167">
        <v>114069</v>
      </c>
      <c r="F60" s="167">
        <v>234214</v>
      </c>
      <c r="G60" s="167">
        <v>74111</v>
      </c>
      <c r="H60" s="166">
        <v>97614323</v>
      </c>
      <c r="I60" s="167">
        <v>13669245</v>
      </c>
      <c r="J60" s="167">
        <v>26923250</v>
      </c>
      <c r="K60" s="176">
        <v>57021828</v>
      </c>
      <c r="L60"/>
    </row>
    <row r="61" spans="2:12" ht="12.75">
      <c r="B61" s="184" t="s">
        <v>203</v>
      </c>
      <c r="C61" s="166">
        <v>98036717</v>
      </c>
      <c r="D61" s="168">
        <v>422394</v>
      </c>
      <c r="E61" s="168">
        <v>114069</v>
      </c>
      <c r="F61" s="168">
        <v>234214</v>
      </c>
      <c r="G61" s="168">
        <v>74111</v>
      </c>
      <c r="H61" s="167">
        <v>97614323</v>
      </c>
      <c r="I61" s="168">
        <v>13669245</v>
      </c>
      <c r="J61" s="168">
        <v>26923250</v>
      </c>
      <c r="K61" s="176">
        <v>57021828</v>
      </c>
      <c r="L61"/>
    </row>
    <row r="62" spans="2:12" ht="12.75">
      <c r="B62" s="184" t="s">
        <v>204</v>
      </c>
      <c r="C62" s="166">
        <v>93991382</v>
      </c>
      <c r="D62" s="168">
        <v>442529</v>
      </c>
      <c r="E62" s="168">
        <v>110487</v>
      </c>
      <c r="F62" s="168">
        <v>234875</v>
      </c>
      <c r="G62" s="167">
        <v>97167</v>
      </c>
      <c r="H62" s="169">
        <v>93548853</v>
      </c>
      <c r="I62" s="168">
        <v>13082164</v>
      </c>
      <c r="J62" s="168">
        <v>28328455</v>
      </c>
      <c r="K62" s="176">
        <v>52138234</v>
      </c>
      <c r="L62"/>
    </row>
    <row r="63" spans="2:12" ht="12.75">
      <c r="B63" s="184" t="s">
        <v>205</v>
      </c>
      <c r="C63" s="166">
        <v>85303687</v>
      </c>
      <c r="D63" s="168">
        <v>382900</v>
      </c>
      <c r="E63" s="168">
        <v>110310</v>
      </c>
      <c r="F63" s="168">
        <v>202029</v>
      </c>
      <c r="G63" s="167">
        <v>70561</v>
      </c>
      <c r="H63" s="169">
        <v>84920787</v>
      </c>
      <c r="I63" s="168">
        <v>11813818</v>
      </c>
      <c r="J63" s="168">
        <v>24635137</v>
      </c>
      <c r="K63" s="176">
        <v>48471832</v>
      </c>
      <c r="L63"/>
    </row>
    <row r="64" spans="2:12" ht="12.75">
      <c r="B64" s="184"/>
      <c r="C64" s="165"/>
      <c r="D64" s="162"/>
      <c r="E64" s="163"/>
      <c r="F64" s="163"/>
      <c r="G64" s="163"/>
      <c r="H64" s="162"/>
      <c r="I64" s="163"/>
      <c r="J64" s="163"/>
      <c r="K64" s="189"/>
      <c r="L64"/>
    </row>
    <row r="65" spans="2:12" ht="12.75">
      <c r="B65" s="181">
        <v>2019</v>
      </c>
      <c r="C65" s="164">
        <v>1105352505</v>
      </c>
      <c r="D65" s="164">
        <v>4680408</v>
      </c>
      <c r="E65" s="164">
        <v>1428431</v>
      </c>
      <c r="F65" s="164">
        <v>2423599</v>
      </c>
      <c r="G65" s="164">
        <v>828378</v>
      </c>
      <c r="H65" s="164">
        <v>1100672097</v>
      </c>
      <c r="I65" s="164">
        <v>160411048</v>
      </c>
      <c r="J65" s="164">
        <v>304501464</v>
      </c>
      <c r="K65" s="190">
        <v>635759585</v>
      </c>
      <c r="L65"/>
    </row>
    <row r="66" spans="2:12" ht="12.75">
      <c r="B66" s="154"/>
      <c r="C66"/>
      <c r="D66"/>
      <c r="E66"/>
      <c r="F66"/>
      <c r="G66"/>
      <c r="H66"/>
      <c r="I66"/>
      <c r="J66"/>
      <c r="K66" s="194"/>
      <c r="L66"/>
    </row>
    <row r="67" spans="2:12" ht="18.75">
      <c r="B67" s="154"/>
      <c r="C67"/>
      <c r="D67"/>
      <c r="E67"/>
      <c r="F67" s="758"/>
      <c r="G67" s="758"/>
      <c r="H67" s="758"/>
      <c r="I67" s="758"/>
      <c r="J67"/>
      <c r="K67" s="194"/>
      <c r="L67"/>
    </row>
    <row r="68" spans="2:12" ht="20.25" thickBot="1">
      <c r="B68" s="154"/>
      <c r="C68"/>
      <c r="D68"/>
      <c r="E68" s="191"/>
      <c r="F68" s="192" t="s">
        <v>208</v>
      </c>
      <c r="G68" s="192"/>
      <c r="H68" s="192"/>
      <c r="I68" s="192"/>
      <c r="J68" s="193"/>
      <c r="K68" s="194"/>
      <c r="L68"/>
    </row>
    <row r="69" spans="2:12" ht="15.7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6">
        <f t="shared" si="0"/>
        <v>669.44223456790121</v>
      </c>
      <c r="L69"/>
    </row>
    <row r="70" spans="2:12" ht="15.7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7">
        <f t="shared" si="1"/>
        <v>660.32247673586255</v>
      </c>
      <c r="L70"/>
    </row>
    <row r="71" spans="2:12" ht="15.7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7">
        <f t="shared" si="2"/>
        <v>672.46606402264877</v>
      </c>
      <c r="L71"/>
    </row>
    <row r="72" spans="2:12" ht="15.7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7">
        <f t="shared" si="3"/>
        <v>676.24270973530736</v>
      </c>
      <c r="L72"/>
    </row>
    <row r="73" spans="2:12" ht="15.7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7">
        <f t="shared" si="4"/>
        <v>673.73824516726472</v>
      </c>
      <c r="L73"/>
    </row>
    <row r="74" spans="2:12" ht="15.7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7">
        <f t="shared" si="5"/>
        <v>676.64418493495759</v>
      </c>
      <c r="L74"/>
    </row>
    <row r="75" spans="2:12" ht="15.7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7">
        <f t="shared" si="6"/>
        <v>641.80810369612357</v>
      </c>
      <c r="L75"/>
    </row>
    <row r="76" spans="2:12" ht="15.7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7">
        <f t="shared" si="7"/>
        <v>660.5157443702841</v>
      </c>
      <c r="L76"/>
    </row>
    <row r="77" spans="2:12" ht="15.7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7">
        <f t="shared" si="8"/>
        <v>660.74726242482529</v>
      </c>
      <c r="L77"/>
    </row>
    <row r="78" spans="2:12" ht="15.7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7">
        <f t="shared" si="9"/>
        <v>691.50056390293594</v>
      </c>
      <c r="L78"/>
    </row>
    <row r="79" spans="2:12" ht="15.7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7">
        <f t="shared" si="10"/>
        <v>659.22662789227468</v>
      </c>
      <c r="L79"/>
    </row>
    <row r="80" spans="2:12" ht="16.5"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9">
        <f t="shared" si="11"/>
        <v>659.08615250734249</v>
      </c>
    </row>
    <row r="84" spans="2:11" ht="18">
      <c r="B84" s="1217" t="s">
        <v>327</v>
      </c>
      <c r="C84" s="1217"/>
      <c r="D84" s="1217"/>
      <c r="E84" s="1217"/>
      <c r="F84" s="1217"/>
      <c r="G84" s="1217"/>
      <c r="H84" s="1217"/>
      <c r="I84" s="1217"/>
      <c r="J84" s="1217"/>
      <c r="K84" s="1217"/>
    </row>
    <row r="85" spans="2:11" ht="18.75" thickBot="1">
      <c r="B85" s="84"/>
      <c r="C85" s="84"/>
      <c r="D85" s="84"/>
      <c r="E85" s="84"/>
      <c r="F85" s="85" t="s">
        <v>185</v>
      </c>
      <c r="G85" s="84"/>
      <c r="H85" s="84"/>
      <c r="I85" s="84"/>
      <c r="J85" s="84"/>
      <c r="K85" s="84"/>
    </row>
    <row r="86" spans="2:11" ht="12.75" customHeight="1">
      <c r="B86" s="1210" t="s">
        <v>186</v>
      </c>
      <c r="C86" s="1201" t="s">
        <v>18</v>
      </c>
      <c r="D86" s="1201" t="s">
        <v>187</v>
      </c>
      <c r="E86" s="1212" t="s">
        <v>188</v>
      </c>
      <c r="F86" s="1213"/>
      <c r="G86" s="1214"/>
      <c r="H86" s="1215" t="s">
        <v>189</v>
      </c>
      <c r="I86" s="1212" t="s">
        <v>190</v>
      </c>
      <c r="J86" s="1213"/>
      <c r="K86" s="1216"/>
    </row>
    <row r="87" spans="2:11" ht="11.25" customHeight="1">
      <c r="B87" s="1211"/>
      <c r="C87" s="1184"/>
      <c r="D87" s="1184"/>
      <c r="E87" s="1193" t="s">
        <v>209</v>
      </c>
      <c r="F87" s="1183" t="s">
        <v>210</v>
      </c>
      <c r="G87" s="1183" t="s">
        <v>211</v>
      </c>
      <c r="H87" s="1189"/>
      <c r="I87" s="1193" t="s">
        <v>191</v>
      </c>
      <c r="J87" s="1193" t="s">
        <v>20</v>
      </c>
      <c r="K87" s="1196" t="s">
        <v>245</v>
      </c>
    </row>
    <row r="88" spans="2:11" ht="11.25" customHeight="1">
      <c r="B88" s="1211"/>
      <c r="C88" s="1184"/>
      <c r="D88" s="1184"/>
      <c r="E88" s="1194"/>
      <c r="F88" s="1184"/>
      <c r="G88" s="1184"/>
      <c r="H88" s="1189"/>
      <c r="I88" s="1194"/>
      <c r="J88" s="1194"/>
      <c r="K88" s="1205"/>
    </row>
    <row r="89" spans="2:11" ht="12.75">
      <c r="B89" s="150">
        <v>0</v>
      </c>
      <c r="C89" s="66">
        <v>1</v>
      </c>
      <c r="D89" s="66">
        <v>2</v>
      </c>
      <c r="E89" s="67">
        <v>3</v>
      </c>
      <c r="F89" s="67">
        <v>4</v>
      </c>
      <c r="G89" s="66">
        <v>5</v>
      </c>
      <c r="H89" s="66">
        <v>6</v>
      </c>
      <c r="I89" s="66">
        <v>7</v>
      </c>
      <c r="J89" s="66">
        <v>8</v>
      </c>
      <c r="K89" s="151">
        <v>9</v>
      </c>
    </row>
    <row r="90" spans="2:11" ht="12.75">
      <c r="B90" s="152"/>
      <c r="C90" s="68"/>
      <c r="D90" s="68"/>
      <c r="E90" s="68"/>
      <c r="F90" s="68"/>
      <c r="G90" s="68"/>
      <c r="H90" s="68"/>
      <c r="I90" s="68"/>
      <c r="J90" s="68"/>
      <c r="K90" s="153"/>
    </row>
    <row r="91" spans="2:11" ht="14.25">
      <c r="B91" s="154"/>
      <c r="C91" s="1179" t="s">
        <v>193</v>
      </c>
      <c r="D91" s="1179"/>
      <c r="E91" s="1179"/>
      <c r="F91" s="1179"/>
      <c r="G91" s="1179"/>
      <c r="H91" s="1179"/>
      <c r="I91" s="1179"/>
      <c r="J91" s="1179"/>
      <c r="K91" s="1180"/>
    </row>
    <row r="92" spans="2:11" ht="12.75">
      <c r="B92" s="152"/>
      <c r="C92" s="68"/>
      <c r="D92" s="68"/>
      <c r="E92" s="68"/>
      <c r="F92" s="68"/>
      <c r="G92" s="68"/>
      <c r="H92" s="68"/>
      <c r="I92" s="68"/>
      <c r="J92" s="68"/>
      <c r="K92" s="153"/>
    </row>
    <row r="93" spans="2:11" ht="12.75">
      <c r="B93" s="174" t="s">
        <v>194</v>
      </c>
      <c r="C93" s="166">
        <f>SUM(D93+H93)</f>
        <v>163247</v>
      </c>
      <c r="D93" s="166">
        <v>4183</v>
      </c>
      <c r="E93" s="166">
        <v>1936</v>
      </c>
      <c r="F93" s="166">
        <v>1878</v>
      </c>
      <c r="G93" s="166">
        <v>369</v>
      </c>
      <c r="H93" s="166">
        <v>159064</v>
      </c>
      <c r="I93" s="166">
        <v>25823</v>
      </c>
      <c r="J93" s="166">
        <v>47119</v>
      </c>
      <c r="K93" s="175">
        <v>86122</v>
      </c>
    </row>
    <row r="94" spans="2:11" ht="12.75">
      <c r="B94" s="174" t="s">
        <v>195</v>
      </c>
      <c r="C94" s="166">
        <f t="shared" ref="C94:C104" si="12">SUM(D94+H94)</f>
        <v>154797</v>
      </c>
      <c r="D94" s="166">
        <v>3855</v>
      </c>
      <c r="E94" s="166">
        <v>1652</v>
      </c>
      <c r="F94" s="166">
        <v>1884</v>
      </c>
      <c r="G94" s="166">
        <v>319</v>
      </c>
      <c r="H94" s="166">
        <v>150942</v>
      </c>
      <c r="I94" s="166">
        <v>24820</v>
      </c>
      <c r="J94" s="166">
        <v>41251</v>
      </c>
      <c r="K94" s="175">
        <v>84871</v>
      </c>
    </row>
    <row r="95" spans="2:11" ht="12.75">
      <c r="B95" s="174" t="s">
        <v>196</v>
      </c>
      <c r="C95" s="166">
        <f t="shared" si="12"/>
        <v>151453</v>
      </c>
      <c r="D95" s="168">
        <v>3672</v>
      </c>
      <c r="E95" s="168">
        <v>1511</v>
      </c>
      <c r="F95" s="168">
        <v>1781</v>
      </c>
      <c r="G95" s="167">
        <v>380</v>
      </c>
      <c r="H95" s="166">
        <v>147781</v>
      </c>
      <c r="I95" s="168">
        <v>22185</v>
      </c>
      <c r="J95" s="168">
        <v>39306</v>
      </c>
      <c r="K95" s="176">
        <v>86290</v>
      </c>
    </row>
    <row r="96" spans="2:11" ht="12.75">
      <c r="B96" s="174" t="s">
        <v>197</v>
      </c>
      <c r="C96" s="166">
        <f>SUM(D96+H96)</f>
        <v>123387</v>
      </c>
      <c r="D96" s="166">
        <v>2579</v>
      </c>
      <c r="E96" s="167">
        <v>1048</v>
      </c>
      <c r="F96" s="167">
        <v>1175</v>
      </c>
      <c r="G96" s="166">
        <v>356</v>
      </c>
      <c r="H96" s="166">
        <v>120808</v>
      </c>
      <c r="I96" s="166">
        <v>18805</v>
      </c>
      <c r="J96" s="166">
        <v>35098</v>
      </c>
      <c r="K96" s="175">
        <v>66905</v>
      </c>
    </row>
    <row r="97" spans="2:11" ht="12.75">
      <c r="B97" s="174" t="s">
        <v>198</v>
      </c>
      <c r="C97" s="166">
        <f>SUM(D97+H97)</f>
        <v>141955</v>
      </c>
      <c r="D97" s="70">
        <v>3254</v>
      </c>
      <c r="E97" s="170">
        <v>1374</v>
      </c>
      <c r="F97" s="161">
        <v>1580</v>
      </c>
      <c r="G97" s="161">
        <v>300</v>
      </c>
      <c r="H97" s="70">
        <v>138701</v>
      </c>
      <c r="I97" s="170">
        <v>23058</v>
      </c>
      <c r="J97" s="170">
        <v>36148</v>
      </c>
      <c r="K97" s="177">
        <v>79495</v>
      </c>
    </row>
    <row r="98" spans="2:11" ht="12.75">
      <c r="B98" s="174" t="s">
        <v>199</v>
      </c>
      <c r="C98" s="166">
        <f t="shared" si="12"/>
        <v>166759</v>
      </c>
      <c r="D98" s="166">
        <v>3740</v>
      </c>
      <c r="E98" s="167">
        <v>1503</v>
      </c>
      <c r="F98" s="167">
        <v>2000</v>
      </c>
      <c r="G98" s="166">
        <v>237</v>
      </c>
      <c r="H98" s="166">
        <v>163019</v>
      </c>
      <c r="I98" s="166">
        <v>27394</v>
      </c>
      <c r="J98" s="166">
        <v>41041</v>
      </c>
      <c r="K98" s="175">
        <v>94584</v>
      </c>
    </row>
    <row r="99" spans="2:11" ht="12.75">
      <c r="B99" s="174" t="s">
        <v>200</v>
      </c>
      <c r="C99" s="166">
        <f>SUM(D99+H99)</f>
        <v>176233</v>
      </c>
      <c r="D99" s="71">
        <v>4202</v>
      </c>
      <c r="E99" s="168">
        <v>1869</v>
      </c>
      <c r="F99" s="167">
        <v>2029</v>
      </c>
      <c r="G99" s="167">
        <v>304</v>
      </c>
      <c r="H99" s="166">
        <v>172031</v>
      </c>
      <c r="I99" s="168">
        <v>31264</v>
      </c>
      <c r="J99" s="168">
        <v>50784</v>
      </c>
      <c r="K99" s="176">
        <v>89983</v>
      </c>
    </row>
    <row r="100" spans="2:11" ht="12.75">
      <c r="B100" s="174" t="s">
        <v>201</v>
      </c>
      <c r="C100" s="166">
        <f t="shared" si="12"/>
        <v>151920</v>
      </c>
      <c r="D100" s="71">
        <v>4257</v>
      </c>
      <c r="E100" s="168">
        <v>1568</v>
      </c>
      <c r="F100" s="168">
        <v>2117</v>
      </c>
      <c r="G100" s="167">
        <v>572</v>
      </c>
      <c r="H100" s="166">
        <v>147663</v>
      </c>
      <c r="I100" s="168">
        <v>24922</v>
      </c>
      <c r="J100" s="168">
        <v>43850</v>
      </c>
      <c r="K100" s="176">
        <v>78891</v>
      </c>
    </row>
    <row r="101" spans="2:11" ht="12.75">
      <c r="B101" s="174" t="s">
        <v>202</v>
      </c>
      <c r="C101" s="166">
        <f t="shared" si="12"/>
        <v>168873</v>
      </c>
      <c r="D101" s="166">
        <v>4787</v>
      </c>
      <c r="E101" s="167">
        <v>2244</v>
      </c>
      <c r="F101" s="167">
        <v>2284</v>
      </c>
      <c r="G101" s="166">
        <v>259</v>
      </c>
      <c r="H101" s="166">
        <v>164086</v>
      </c>
      <c r="I101" s="166">
        <v>25977</v>
      </c>
      <c r="J101" s="166">
        <v>49066</v>
      </c>
      <c r="K101" s="175">
        <v>89043</v>
      </c>
    </row>
    <row r="102" spans="2:11" ht="12.75">
      <c r="B102" s="178" t="s">
        <v>203</v>
      </c>
      <c r="C102" s="166">
        <f>SUM(D102+H102)</f>
        <v>167227</v>
      </c>
      <c r="D102" s="71">
        <v>4810</v>
      </c>
      <c r="E102" s="168">
        <v>2454</v>
      </c>
      <c r="F102" s="168">
        <v>1999</v>
      </c>
      <c r="G102" s="168">
        <v>357</v>
      </c>
      <c r="H102" s="167">
        <v>162417</v>
      </c>
      <c r="I102" s="168">
        <v>27314</v>
      </c>
      <c r="J102" s="168">
        <v>55182</v>
      </c>
      <c r="K102" s="176">
        <v>79921</v>
      </c>
    </row>
    <row r="103" spans="2:11" ht="12.75">
      <c r="B103" s="179" t="s">
        <v>204</v>
      </c>
      <c r="C103" s="166">
        <f>SUM(D103+H103)</f>
        <v>137617</v>
      </c>
      <c r="D103" s="168">
        <v>3779</v>
      </c>
      <c r="E103" s="168">
        <v>1461</v>
      </c>
      <c r="F103" s="168">
        <v>1884</v>
      </c>
      <c r="G103" s="168">
        <v>434</v>
      </c>
      <c r="H103" s="168">
        <v>133838</v>
      </c>
      <c r="I103" s="168">
        <v>22269</v>
      </c>
      <c r="J103" s="168">
        <v>45841</v>
      </c>
      <c r="K103" s="176">
        <v>65728</v>
      </c>
    </row>
    <row r="104" spans="2:11" ht="12.75">
      <c r="B104" s="179" t="s">
        <v>205</v>
      </c>
      <c r="C104" s="166">
        <f t="shared" si="12"/>
        <v>149450</v>
      </c>
      <c r="D104" s="168">
        <v>4271</v>
      </c>
      <c r="E104" s="168">
        <v>1935</v>
      </c>
      <c r="F104" s="168">
        <v>1913</v>
      </c>
      <c r="G104" s="168">
        <v>423</v>
      </c>
      <c r="H104" s="168">
        <v>145179</v>
      </c>
      <c r="I104" s="168">
        <v>23304</v>
      </c>
      <c r="J104" s="168">
        <v>47671</v>
      </c>
      <c r="K104" s="176">
        <v>74204</v>
      </c>
    </row>
    <row r="105" spans="2:11" ht="15">
      <c r="B105" s="180"/>
      <c r="C105" s="167"/>
      <c r="D105" s="167"/>
      <c r="E105" s="167"/>
      <c r="F105" s="167"/>
      <c r="G105" s="167"/>
      <c r="H105" s="167"/>
      <c r="I105" s="167"/>
      <c r="J105" s="167"/>
      <c r="K105" s="176"/>
    </row>
    <row r="106" spans="2:11" ht="12.75">
      <c r="B106" s="181">
        <v>2020</v>
      </c>
      <c r="C106" s="160">
        <f t="shared" ref="C106:K106" si="13">SUM(C93:C104)</f>
        <v>1852918</v>
      </c>
      <c r="D106" s="160">
        <f>SUM(D93:D104)</f>
        <v>47389</v>
      </c>
      <c r="E106" s="160">
        <f t="shared" si="13"/>
        <v>20555</v>
      </c>
      <c r="F106" s="160">
        <f t="shared" si="13"/>
        <v>22524</v>
      </c>
      <c r="G106" s="160">
        <f>SUM(G93:G104)</f>
        <v>4310</v>
      </c>
      <c r="H106" s="160">
        <f t="shared" si="13"/>
        <v>1805529</v>
      </c>
      <c r="I106" s="160">
        <f t="shared" si="13"/>
        <v>297135</v>
      </c>
      <c r="J106" s="160">
        <f t="shared" si="13"/>
        <v>532357</v>
      </c>
      <c r="K106" s="182">
        <f t="shared" si="13"/>
        <v>976037</v>
      </c>
    </row>
    <row r="107" spans="2:11" ht="12.75">
      <c r="B107" s="154"/>
      <c r="C107" s="155"/>
      <c r="D107" s="155"/>
      <c r="E107" s="155"/>
      <c r="F107" s="155"/>
      <c r="G107" s="155"/>
      <c r="H107" s="155"/>
      <c r="I107" s="155"/>
      <c r="J107" s="155"/>
      <c r="K107" s="183"/>
    </row>
    <row r="108" spans="2:11" ht="12.75">
      <c r="B108" s="154"/>
      <c r="C108" s="1177" t="s">
        <v>206</v>
      </c>
      <c r="D108" s="1177"/>
      <c r="E108" s="1177"/>
      <c r="F108" s="1177"/>
      <c r="G108" s="1177"/>
      <c r="H108" s="1177"/>
      <c r="I108" s="1177"/>
      <c r="J108" s="1177"/>
      <c r="K108" s="1178"/>
    </row>
    <row r="109" spans="2:11" ht="12.75">
      <c r="B109" s="152"/>
      <c r="C109" s="155"/>
      <c r="D109" s="155"/>
      <c r="E109" s="155"/>
      <c r="F109" s="155"/>
      <c r="G109" s="155"/>
      <c r="H109" s="155"/>
      <c r="I109" s="155"/>
      <c r="J109" s="155"/>
      <c r="K109" s="183"/>
    </row>
    <row r="110" spans="2:11" ht="12.75">
      <c r="B110" s="184" t="s">
        <v>194</v>
      </c>
      <c r="C110" s="166">
        <f t="shared" ref="C110:C121" si="14">SUM(D110+H110)</f>
        <v>49960551</v>
      </c>
      <c r="D110" s="166">
        <v>235967</v>
      </c>
      <c r="E110" s="166">
        <v>69271</v>
      </c>
      <c r="F110" s="166">
        <v>111895</v>
      </c>
      <c r="G110" s="166">
        <v>54801</v>
      </c>
      <c r="H110" s="166">
        <v>49724584</v>
      </c>
      <c r="I110" s="166">
        <v>7150936</v>
      </c>
      <c r="J110" s="166">
        <v>13108259</v>
      </c>
      <c r="K110" s="175">
        <v>29465389</v>
      </c>
    </row>
    <row r="111" spans="2:11" ht="12.75">
      <c r="B111" s="184" t="s">
        <v>195</v>
      </c>
      <c r="C111" s="166">
        <f t="shared" si="14"/>
        <v>47617324</v>
      </c>
      <c r="D111" s="166">
        <v>208840</v>
      </c>
      <c r="E111" s="166">
        <v>57340</v>
      </c>
      <c r="F111" s="166">
        <v>107364</v>
      </c>
      <c r="G111" s="166">
        <v>44136</v>
      </c>
      <c r="H111" s="166">
        <v>47408484</v>
      </c>
      <c r="I111" s="166">
        <v>6893452</v>
      </c>
      <c r="J111" s="166">
        <v>11453223</v>
      </c>
      <c r="K111" s="175">
        <v>29061809</v>
      </c>
    </row>
    <row r="112" spans="2:11" ht="12.75">
      <c r="B112" s="184" t="s">
        <v>196</v>
      </c>
      <c r="C112" s="166">
        <f t="shared" si="14"/>
        <v>45810921</v>
      </c>
      <c r="D112" s="168">
        <v>212047</v>
      </c>
      <c r="E112" s="168">
        <v>52722</v>
      </c>
      <c r="F112" s="168">
        <v>104528</v>
      </c>
      <c r="G112" s="167">
        <v>54797</v>
      </c>
      <c r="H112" s="166">
        <v>45598874</v>
      </c>
      <c r="I112" s="168">
        <v>6206047</v>
      </c>
      <c r="J112" s="168">
        <v>10978459</v>
      </c>
      <c r="K112" s="176">
        <v>28414368</v>
      </c>
    </row>
    <row r="113" spans="2:14" ht="12.75">
      <c r="B113" s="184" t="s">
        <v>197</v>
      </c>
      <c r="C113" s="166">
        <f t="shared" si="14"/>
        <v>37947488</v>
      </c>
      <c r="D113" s="166">
        <v>152361</v>
      </c>
      <c r="E113" s="167">
        <v>38008</v>
      </c>
      <c r="F113" s="167">
        <v>67675</v>
      </c>
      <c r="G113" s="166">
        <v>46678</v>
      </c>
      <c r="H113" s="166">
        <v>37795127</v>
      </c>
      <c r="I113" s="166">
        <v>5250323</v>
      </c>
      <c r="J113" s="166">
        <v>9742524</v>
      </c>
      <c r="K113" s="175">
        <v>22802280</v>
      </c>
    </row>
    <row r="114" spans="2:14" ht="12.75">
      <c r="B114" s="184" t="s">
        <v>198</v>
      </c>
      <c r="C114" s="166">
        <f t="shared" si="14"/>
        <v>43850100</v>
      </c>
      <c r="D114" s="170">
        <v>182406</v>
      </c>
      <c r="E114" s="170">
        <v>49999</v>
      </c>
      <c r="F114" s="170">
        <v>89839</v>
      </c>
      <c r="G114" s="170">
        <v>42568</v>
      </c>
      <c r="H114" s="170">
        <v>43667694</v>
      </c>
      <c r="I114" s="170">
        <v>6427358</v>
      </c>
      <c r="J114" s="170">
        <v>9965046</v>
      </c>
      <c r="K114" s="177">
        <v>27275290</v>
      </c>
    </row>
    <row r="115" spans="2:14" ht="12.75">
      <c r="B115" s="184" t="s">
        <v>199</v>
      </c>
      <c r="C115" s="166">
        <f t="shared" si="14"/>
        <v>52025091</v>
      </c>
      <c r="D115" s="166">
        <v>205453</v>
      </c>
      <c r="E115" s="167">
        <v>52679</v>
      </c>
      <c r="F115" s="167">
        <v>121156</v>
      </c>
      <c r="G115" s="166">
        <v>31618</v>
      </c>
      <c r="H115" s="166">
        <v>51819638</v>
      </c>
      <c r="I115" s="166">
        <v>7514997</v>
      </c>
      <c r="J115" s="166">
        <v>11510571</v>
      </c>
      <c r="K115" s="175">
        <v>32794070</v>
      </c>
    </row>
    <row r="116" spans="2:14" ht="12.75">
      <c r="B116" s="184" t="s">
        <v>200</v>
      </c>
      <c r="C116" s="166">
        <f t="shared" si="14"/>
        <v>54051147</v>
      </c>
      <c r="D116" s="168">
        <v>228220</v>
      </c>
      <c r="E116" s="168">
        <v>67664</v>
      </c>
      <c r="F116" s="168">
        <v>124553</v>
      </c>
      <c r="G116" s="167">
        <v>36003</v>
      </c>
      <c r="H116" s="166">
        <v>53822927</v>
      </c>
      <c r="I116" s="168">
        <v>8725344</v>
      </c>
      <c r="J116" s="168">
        <v>14051630</v>
      </c>
      <c r="K116" s="176">
        <v>31045953</v>
      </c>
    </row>
    <row r="117" spans="2:14" ht="12.75">
      <c r="B117" s="184" t="s">
        <v>201</v>
      </c>
      <c r="C117" s="166">
        <f t="shared" si="14"/>
        <v>45879866</v>
      </c>
      <c r="D117" s="168">
        <v>235692</v>
      </c>
      <c r="E117" s="168">
        <v>57242</v>
      </c>
      <c r="F117" s="168">
        <v>115636</v>
      </c>
      <c r="G117" s="167">
        <v>62814</v>
      </c>
      <c r="H117" s="166">
        <v>45644174</v>
      </c>
      <c r="I117" s="168">
        <v>6814064</v>
      </c>
      <c r="J117" s="168">
        <v>12095543</v>
      </c>
      <c r="K117" s="176">
        <v>26734567</v>
      </c>
    </row>
    <row r="118" spans="2:14" ht="12.75">
      <c r="B118" s="184" t="s">
        <v>202</v>
      </c>
      <c r="C118" s="166">
        <f t="shared" si="14"/>
        <v>50006709</v>
      </c>
      <c r="D118" s="168">
        <v>255535</v>
      </c>
      <c r="E118" s="168">
        <v>81414</v>
      </c>
      <c r="F118" s="168">
        <v>142799</v>
      </c>
      <c r="G118" s="167">
        <v>31322</v>
      </c>
      <c r="H118" s="166">
        <v>49751174</v>
      </c>
      <c r="I118" s="168">
        <v>7098072</v>
      </c>
      <c r="J118" s="168">
        <v>13203179</v>
      </c>
      <c r="K118" s="176">
        <v>29449923</v>
      </c>
    </row>
    <row r="119" spans="2:14" ht="12.75">
      <c r="B119" s="184" t="s">
        <v>203</v>
      </c>
      <c r="C119" s="166">
        <f>SUM(D119+H119)</f>
        <v>49388258</v>
      </c>
      <c r="D119" s="168">
        <v>269010</v>
      </c>
      <c r="E119" s="168">
        <v>93543</v>
      </c>
      <c r="F119" s="168">
        <v>130959</v>
      </c>
      <c r="G119" s="168">
        <v>44508</v>
      </c>
      <c r="H119" s="167">
        <v>49119248</v>
      </c>
      <c r="I119" s="168">
        <v>7503226</v>
      </c>
      <c r="J119" s="168">
        <v>14927985</v>
      </c>
      <c r="K119" s="176">
        <v>26688037</v>
      </c>
    </row>
    <row r="120" spans="2:14" ht="12.75">
      <c r="B120" s="184" t="s">
        <v>204</v>
      </c>
      <c r="C120" s="166">
        <f>SUM(D120+H120)</f>
        <v>38901473</v>
      </c>
      <c r="D120" s="168">
        <v>222167</v>
      </c>
      <c r="E120" s="168">
        <v>52668</v>
      </c>
      <c r="F120" s="168">
        <v>117595</v>
      </c>
      <c r="G120" s="168">
        <v>51904</v>
      </c>
      <c r="H120" s="167">
        <v>38679306</v>
      </c>
      <c r="I120" s="168">
        <v>6116907</v>
      </c>
      <c r="J120" s="168">
        <v>12771724</v>
      </c>
      <c r="K120" s="176">
        <v>19790675</v>
      </c>
    </row>
    <row r="121" spans="2:14" ht="12.75">
      <c r="B121" s="184" t="s">
        <v>205</v>
      </c>
      <c r="C121" s="166">
        <f t="shared" si="14"/>
        <v>44379143</v>
      </c>
      <c r="D121" s="168">
        <v>235538</v>
      </c>
      <c r="E121" s="168">
        <v>68088</v>
      </c>
      <c r="F121" s="168">
        <v>114816</v>
      </c>
      <c r="G121" s="168">
        <v>52634</v>
      </c>
      <c r="H121" s="168">
        <v>44143605</v>
      </c>
      <c r="I121" s="168">
        <v>6396462</v>
      </c>
      <c r="J121" s="168">
        <v>13181865</v>
      </c>
      <c r="K121" s="176">
        <v>24565278</v>
      </c>
    </row>
    <row r="122" spans="2:14" ht="12.75">
      <c r="B122" s="154"/>
      <c r="C122" s="167"/>
      <c r="D122" s="167"/>
      <c r="E122" s="167"/>
      <c r="F122" s="167"/>
      <c r="G122" s="167"/>
      <c r="H122" s="167"/>
      <c r="I122" s="167"/>
      <c r="J122" s="167"/>
      <c r="K122" s="176"/>
    </row>
    <row r="123" spans="2:14" ht="12.75">
      <c r="B123" s="181">
        <v>2020</v>
      </c>
      <c r="C123" s="160">
        <f t="shared" ref="C123:K123" si="15">SUM(C110:C121)</f>
        <v>559818071</v>
      </c>
      <c r="D123" s="160">
        <f t="shared" si="15"/>
        <v>2643236</v>
      </c>
      <c r="E123" s="160">
        <f t="shared" si="15"/>
        <v>740638</v>
      </c>
      <c r="F123" s="160">
        <f t="shared" si="15"/>
        <v>1348815</v>
      </c>
      <c r="G123" s="160">
        <f t="shared" si="15"/>
        <v>553783</v>
      </c>
      <c r="H123" s="160">
        <f t="shared" si="15"/>
        <v>557174835</v>
      </c>
      <c r="I123" s="160">
        <f t="shared" si="15"/>
        <v>82097188</v>
      </c>
      <c r="J123" s="160">
        <f t="shared" si="15"/>
        <v>146990008</v>
      </c>
      <c r="K123" s="182">
        <f t="shared" si="15"/>
        <v>328087639</v>
      </c>
      <c r="N123" s="5" t="s">
        <v>372</v>
      </c>
    </row>
    <row r="124" spans="2:14" ht="12.75">
      <c r="B124" s="185"/>
      <c r="C124" s="156"/>
      <c r="D124" s="156"/>
      <c r="E124" s="156"/>
      <c r="F124" s="156"/>
      <c r="G124" s="156"/>
      <c r="H124" s="156"/>
      <c r="I124" s="156"/>
      <c r="J124" s="156"/>
      <c r="K124" s="186"/>
    </row>
    <row r="125" spans="2:14" ht="12.75" customHeight="1">
      <c r="B125" s="1181" t="s">
        <v>186</v>
      </c>
      <c r="C125" s="1183" t="s">
        <v>18</v>
      </c>
      <c r="D125" s="1183" t="s">
        <v>187</v>
      </c>
      <c r="E125" s="1185" t="s">
        <v>188</v>
      </c>
      <c r="F125" s="1186"/>
      <c r="G125" s="1187"/>
      <c r="H125" s="1188" t="s">
        <v>189</v>
      </c>
      <c r="I125" s="1190" t="s">
        <v>190</v>
      </c>
      <c r="J125" s="1191"/>
      <c r="K125" s="1192"/>
    </row>
    <row r="126" spans="2:14" ht="11.25" customHeight="1">
      <c r="B126" s="1182"/>
      <c r="C126" s="1184"/>
      <c r="D126" s="1184"/>
      <c r="E126" s="1193" t="s">
        <v>209</v>
      </c>
      <c r="F126" s="1183" t="s">
        <v>210</v>
      </c>
      <c r="G126" s="1183" t="s">
        <v>211</v>
      </c>
      <c r="H126" s="1189"/>
      <c r="I126" s="1193" t="s">
        <v>191</v>
      </c>
      <c r="J126" s="1193" t="s">
        <v>20</v>
      </c>
      <c r="K126" s="1196" t="s">
        <v>192</v>
      </c>
    </row>
    <row r="127" spans="2:14" ht="11.25" customHeight="1">
      <c r="B127" s="1182"/>
      <c r="C127" s="1184"/>
      <c r="D127" s="1184"/>
      <c r="E127" s="1194"/>
      <c r="F127" s="1184"/>
      <c r="G127" s="1184"/>
      <c r="H127" s="1189"/>
      <c r="I127" s="1195"/>
      <c r="J127" s="1195"/>
      <c r="K127" s="1197"/>
    </row>
    <row r="128" spans="2:14" ht="12.75">
      <c r="B128" s="150">
        <v>0</v>
      </c>
      <c r="C128" s="157">
        <v>1</v>
      </c>
      <c r="D128" s="157">
        <v>2</v>
      </c>
      <c r="E128" s="158">
        <v>3</v>
      </c>
      <c r="F128" s="158">
        <v>4</v>
      </c>
      <c r="G128" s="157">
        <v>5</v>
      </c>
      <c r="H128" s="157">
        <v>6</v>
      </c>
      <c r="I128" s="157">
        <v>7</v>
      </c>
      <c r="J128" s="157">
        <v>8</v>
      </c>
      <c r="K128" s="187">
        <v>9</v>
      </c>
    </row>
    <row r="129" spans="2:11" ht="12.75">
      <c r="B129" s="152"/>
      <c r="C129" s="155"/>
      <c r="D129" s="155"/>
      <c r="E129" s="155"/>
      <c r="F129" s="155"/>
      <c r="G129" s="155"/>
      <c r="H129" s="155"/>
      <c r="I129" s="155"/>
      <c r="J129" s="155"/>
      <c r="K129" s="183"/>
    </row>
    <row r="130" spans="2:11" ht="12.75">
      <c r="B130" s="154"/>
      <c r="C130" s="1177" t="s">
        <v>207</v>
      </c>
      <c r="D130" s="1177"/>
      <c r="E130" s="1177"/>
      <c r="F130" s="1177"/>
      <c r="G130" s="1177"/>
      <c r="H130" s="1177"/>
      <c r="I130" s="1177"/>
      <c r="J130" s="1177"/>
      <c r="K130" s="1178"/>
    </row>
    <row r="131" spans="2:11" ht="12.75">
      <c r="B131" s="154"/>
      <c r="C131" s="159"/>
      <c r="D131" s="159"/>
      <c r="E131" s="159"/>
      <c r="F131" s="159"/>
      <c r="G131" s="159"/>
      <c r="H131" s="159"/>
      <c r="I131" s="159"/>
      <c r="J131" s="159"/>
      <c r="K131" s="188"/>
    </row>
    <row r="132" spans="2:11" ht="12.75">
      <c r="B132" s="184" t="s">
        <v>194</v>
      </c>
      <c r="C132" s="166">
        <f>SUM(D132+H132)</f>
        <v>98406751</v>
      </c>
      <c r="D132" s="166">
        <v>415255</v>
      </c>
      <c r="E132" s="166">
        <v>121753</v>
      </c>
      <c r="F132" s="166">
        <v>197678</v>
      </c>
      <c r="G132" s="166">
        <v>95824</v>
      </c>
      <c r="H132" s="166">
        <v>97991496</v>
      </c>
      <c r="I132" s="166">
        <v>14011279</v>
      </c>
      <c r="J132" s="166">
        <v>27307209</v>
      </c>
      <c r="K132" s="175">
        <v>56673008</v>
      </c>
    </row>
    <row r="133" spans="2:11" ht="12.75">
      <c r="B133" s="184" t="s">
        <v>195</v>
      </c>
      <c r="C133" s="166">
        <f t="shared" ref="C133:C143" si="16">SUM(D133+H133)</f>
        <v>94273400</v>
      </c>
      <c r="D133" s="166">
        <v>371528</v>
      </c>
      <c r="E133" s="166">
        <v>101380</v>
      </c>
      <c r="F133" s="166">
        <v>190031</v>
      </c>
      <c r="G133" s="166">
        <v>80117</v>
      </c>
      <c r="H133" s="166">
        <v>93901872</v>
      </c>
      <c r="I133" s="166">
        <v>13706847</v>
      </c>
      <c r="J133" s="166">
        <v>24084327</v>
      </c>
      <c r="K133" s="175">
        <v>56110698</v>
      </c>
    </row>
    <row r="134" spans="2:11" ht="12.75">
      <c r="B134" s="184" t="s">
        <v>196</v>
      </c>
      <c r="C134" s="166">
        <f t="shared" si="16"/>
        <v>89717346</v>
      </c>
      <c r="D134" s="168">
        <v>372120</v>
      </c>
      <c r="E134" s="168">
        <v>93526</v>
      </c>
      <c r="F134" s="168">
        <v>183035</v>
      </c>
      <c r="G134" s="167">
        <v>95559</v>
      </c>
      <c r="H134" s="166">
        <v>89345226</v>
      </c>
      <c r="I134" s="168">
        <v>12115715</v>
      </c>
      <c r="J134" s="168">
        <v>22514649</v>
      </c>
      <c r="K134" s="176">
        <v>54714862</v>
      </c>
    </row>
    <row r="135" spans="2:11" ht="12.75">
      <c r="B135" s="184" t="s">
        <v>197</v>
      </c>
      <c r="C135" s="166">
        <f t="shared" si="16"/>
        <v>74393739</v>
      </c>
      <c r="D135" s="166">
        <v>265878</v>
      </c>
      <c r="E135" s="167">
        <v>66178</v>
      </c>
      <c r="F135" s="167">
        <v>117616</v>
      </c>
      <c r="G135" s="167">
        <v>82084</v>
      </c>
      <c r="H135" s="166">
        <v>74127861</v>
      </c>
      <c r="I135" s="167">
        <v>10308616</v>
      </c>
      <c r="J135" s="167">
        <v>20143556</v>
      </c>
      <c r="K135" s="176">
        <v>43675689</v>
      </c>
    </row>
    <row r="136" spans="2:11" ht="12.75">
      <c r="B136" s="184" t="s">
        <v>198</v>
      </c>
      <c r="C136" s="166">
        <f t="shared" si="16"/>
        <v>86208498</v>
      </c>
      <c r="D136" s="170">
        <v>319898</v>
      </c>
      <c r="E136" s="170">
        <v>87279</v>
      </c>
      <c r="F136" s="170">
        <v>156470</v>
      </c>
      <c r="G136" s="170">
        <v>76149</v>
      </c>
      <c r="H136" s="170">
        <v>85888600</v>
      </c>
      <c r="I136" s="170">
        <v>12659354</v>
      </c>
      <c r="J136" s="170">
        <v>20656790</v>
      </c>
      <c r="K136" s="177">
        <v>52572456</v>
      </c>
    </row>
    <row r="137" spans="2:11" ht="12.75">
      <c r="B137" s="184" t="s">
        <v>199</v>
      </c>
      <c r="C137" s="166">
        <f t="shared" si="16"/>
        <v>101889130</v>
      </c>
      <c r="D137" s="166">
        <v>360681</v>
      </c>
      <c r="E137" s="167">
        <v>93221</v>
      </c>
      <c r="F137" s="167">
        <v>211996</v>
      </c>
      <c r="G137" s="167">
        <v>55464</v>
      </c>
      <c r="H137" s="166">
        <v>101528449</v>
      </c>
      <c r="I137" s="167">
        <v>15174672</v>
      </c>
      <c r="J137" s="167">
        <v>23731496</v>
      </c>
      <c r="K137" s="176">
        <v>62622281</v>
      </c>
    </row>
    <row r="138" spans="2:11" ht="12.75">
      <c r="B138" s="184" t="s">
        <v>200</v>
      </c>
      <c r="C138" s="166">
        <f>SUM(D138+H138)</f>
        <v>105672362</v>
      </c>
      <c r="D138" s="168">
        <v>403511</v>
      </c>
      <c r="E138" s="168">
        <v>119182</v>
      </c>
      <c r="F138" s="168">
        <v>221232</v>
      </c>
      <c r="G138" s="167">
        <v>63097</v>
      </c>
      <c r="H138" s="166">
        <v>105268851</v>
      </c>
      <c r="I138" s="168">
        <v>17023118</v>
      </c>
      <c r="J138" s="168">
        <v>28928872</v>
      </c>
      <c r="K138" s="176">
        <v>59316861</v>
      </c>
    </row>
    <row r="139" spans="2:11" ht="12.75">
      <c r="B139" s="184" t="s">
        <v>201</v>
      </c>
      <c r="C139" s="166">
        <f>SUM(D139+H139)</f>
        <v>89888573</v>
      </c>
      <c r="D139" s="168">
        <v>413288</v>
      </c>
      <c r="E139" s="168">
        <v>100914</v>
      </c>
      <c r="F139" s="168">
        <v>202818</v>
      </c>
      <c r="G139" s="167">
        <v>109556</v>
      </c>
      <c r="H139" s="166">
        <v>89475285</v>
      </c>
      <c r="I139" s="168">
        <v>13419764</v>
      </c>
      <c r="J139" s="168">
        <v>24879574</v>
      </c>
      <c r="K139" s="176">
        <v>51175947</v>
      </c>
    </row>
    <row r="140" spans="2:11" ht="12.75">
      <c r="B140" s="184" t="s">
        <v>202</v>
      </c>
      <c r="C140" s="166">
        <f t="shared" si="16"/>
        <v>98776814</v>
      </c>
      <c r="D140" s="166">
        <v>449742</v>
      </c>
      <c r="E140" s="167">
        <v>142399</v>
      </c>
      <c r="F140" s="167">
        <v>252641</v>
      </c>
      <c r="G140" s="167">
        <v>54702</v>
      </c>
      <c r="H140" s="166">
        <v>98327072</v>
      </c>
      <c r="I140" s="167">
        <v>13985215</v>
      </c>
      <c r="J140" s="167">
        <v>27586425</v>
      </c>
      <c r="K140" s="176">
        <v>56755432</v>
      </c>
    </row>
    <row r="141" spans="2:11" ht="12.75">
      <c r="B141" s="184" t="s">
        <v>203</v>
      </c>
      <c r="C141" s="166">
        <f t="shared" si="16"/>
        <v>97774164</v>
      </c>
      <c r="D141" s="168">
        <v>478145</v>
      </c>
      <c r="E141" s="168">
        <v>164762</v>
      </c>
      <c r="F141" s="168">
        <v>235023</v>
      </c>
      <c r="G141" s="168">
        <v>78360</v>
      </c>
      <c r="H141" s="167">
        <v>97296019</v>
      </c>
      <c r="I141" s="168">
        <v>14828737</v>
      </c>
      <c r="J141" s="168">
        <v>31240799</v>
      </c>
      <c r="K141" s="176">
        <v>51226483</v>
      </c>
    </row>
    <row r="142" spans="2:11" ht="12.75">
      <c r="B142" s="184" t="s">
        <v>204</v>
      </c>
      <c r="C142" s="166">
        <f t="shared" si="16"/>
        <v>81593253</v>
      </c>
      <c r="D142" s="168">
        <v>392463</v>
      </c>
      <c r="E142" s="168">
        <v>92244</v>
      </c>
      <c r="F142" s="168">
        <v>209689</v>
      </c>
      <c r="G142" s="168">
        <v>90530</v>
      </c>
      <c r="H142" s="167">
        <v>81200790</v>
      </c>
      <c r="I142" s="168">
        <v>12068851</v>
      </c>
      <c r="J142" s="168">
        <v>26605968</v>
      </c>
      <c r="K142" s="176">
        <v>42525971</v>
      </c>
    </row>
    <row r="143" spans="2:11" ht="12.75">
      <c r="B143" s="184" t="s">
        <v>205</v>
      </c>
      <c r="C143" s="166">
        <f t="shared" si="16"/>
        <v>87937614</v>
      </c>
      <c r="D143" s="168">
        <v>416595</v>
      </c>
      <c r="E143" s="168">
        <v>118762</v>
      </c>
      <c r="F143" s="168">
        <v>204236</v>
      </c>
      <c r="G143" s="167">
        <v>93597</v>
      </c>
      <c r="H143" s="169">
        <v>87521019</v>
      </c>
      <c r="I143" s="168">
        <v>12604337</v>
      </c>
      <c r="J143" s="168">
        <v>27520655</v>
      </c>
      <c r="K143" s="176">
        <v>47396027</v>
      </c>
    </row>
    <row r="144" spans="2:11" ht="12.75">
      <c r="B144" s="184"/>
      <c r="C144" s="165"/>
      <c r="D144" s="162"/>
      <c r="E144" s="163"/>
      <c r="F144" s="163"/>
      <c r="G144" s="163"/>
      <c r="H144" s="162"/>
      <c r="I144" s="163"/>
      <c r="J144" s="163"/>
      <c r="K144" s="189"/>
    </row>
    <row r="145" spans="2:12" ht="12.75">
      <c r="B145" s="181">
        <v>2020</v>
      </c>
      <c r="C145" s="164">
        <f t="shared" ref="C145:K145" si="17">SUM(C132:C143)</f>
        <v>1106531644</v>
      </c>
      <c r="D145" s="164">
        <f t="shared" si="17"/>
        <v>4659104</v>
      </c>
      <c r="E145" s="164">
        <f t="shared" si="17"/>
        <v>1301600</v>
      </c>
      <c r="F145" s="164">
        <f t="shared" si="17"/>
        <v>2382465</v>
      </c>
      <c r="G145" s="164">
        <f t="shared" si="17"/>
        <v>975039</v>
      </c>
      <c r="H145" s="164">
        <f t="shared" si="17"/>
        <v>1101872540</v>
      </c>
      <c r="I145" s="164">
        <f t="shared" si="17"/>
        <v>161906505</v>
      </c>
      <c r="J145" s="164">
        <f t="shared" si="17"/>
        <v>305200320</v>
      </c>
      <c r="K145" s="190">
        <f t="shared" si="17"/>
        <v>634765715</v>
      </c>
    </row>
    <row r="146" spans="2:12">
      <c r="B146" s="8"/>
      <c r="K146" s="9"/>
    </row>
    <row r="147" spans="2:12">
      <c r="B147" s="8"/>
      <c r="K147" s="9"/>
    </row>
    <row r="148" spans="2:12" ht="20.25" thickBot="1">
      <c r="B148" s="154"/>
      <c r="C148"/>
      <c r="D148"/>
      <c r="E148" s="191"/>
      <c r="F148" s="192" t="s">
        <v>208</v>
      </c>
      <c r="G148" s="192"/>
      <c r="H148" s="192"/>
      <c r="I148" s="192"/>
      <c r="J148" s="193"/>
      <c r="K148" s="194"/>
    </row>
    <row r="149" spans="2:12" ht="15.7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6">
        <f t="shared" si="18"/>
        <v>658.05494531014142</v>
      </c>
    </row>
    <row r="150" spans="2:12" ht="15.7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7">
        <f t="shared" si="20"/>
        <v>661.12921963921713</v>
      </c>
    </row>
    <row r="151" spans="2:12" ht="15.7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7">
        <f t="shared" si="20"/>
        <v>634.08114497624285</v>
      </c>
      <c r="L151"/>
    </row>
    <row r="152" spans="2:12" ht="15.7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7">
        <f t="shared" si="20"/>
        <v>652.80156938943276</v>
      </c>
      <c r="L152"/>
    </row>
    <row r="153" spans="2:12" ht="15.7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7">
        <f t="shared" si="20"/>
        <v>661.3303478206177</v>
      </c>
      <c r="L153"/>
    </row>
    <row r="154" spans="2:12" ht="15.7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7">
        <f t="shared" si="21"/>
        <v>662.08112365727823</v>
      </c>
      <c r="L154"/>
    </row>
    <row r="155" spans="2:12" ht="15.7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7">
        <f t="shared" si="22"/>
        <v>659.20074903037244</v>
      </c>
      <c r="L155"/>
    </row>
    <row r="156" spans="2:12" ht="15.7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7">
        <f t="shared" si="23"/>
        <v>648.69182796516714</v>
      </c>
      <c r="L156"/>
    </row>
    <row r="157" spans="2:12" ht="15.7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7">
        <f t="shared" si="24"/>
        <v>637.39352896914977</v>
      </c>
      <c r="L157"/>
    </row>
    <row r="158" spans="2:12" ht="15.7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7">
        <f t="shared" si="25"/>
        <v>640.96398943957161</v>
      </c>
      <c r="L158"/>
    </row>
    <row r="159" spans="2:12" ht="15.7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7">
        <f t="shared" si="26"/>
        <v>646.99931536027259</v>
      </c>
      <c r="L159"/>
    </row>
    <row r="160" spans="2:12" ht="16.5"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9">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217" t="s">
        <v>373</v>
      </c>
      <c r="C163" s="1217"/>
      <c r="D163" s="1217"/>
      <c r="E163" s="1217"/>
      <c r="F163" s="1217"/>
      <c r="G163" s="1217"/>
      <c r="H163" s="1217"/>
      <c r="I163" s="1217"/>
      <c r="J163" s="1217"/>
      <c r="K163" s="1217"/>
      <c r="L163"/>
    </row>
    <row r="164" spans="2:12" ht="18.75" thickBot="1">
      <c r="B164" s="84"/>
      <c r="C164" s="84"/>
      <c r="D164" s="84"/>
      <c r="E164" s="84"/>
      <c r="F164" s="85" t="s">
        <v>185</v>
      </c>
      <c r="G164" s="84"/>
      <c r="H164" s="84"/>
      <c r="I164" s="84"/>
      <c r="J164" s="84"/>
      <c r="K164" s="84"/>
    </row>
    <row r="165" spans="2:12" ht="12.75" customHeight="1">
      <c r="B165" s="1210" t="s">
        <v>186</v>
      </c>
      <c r="C165" s="1201" t="s">
        <v>18</v>
      </c>
      <c r="D165" s="1201" t="s">
        <v>187</v>
      </c>
      <c r="E165" s="1198" t="s">
        <v>188</v>
      </c>
      <c r="F165" s="1199"/>
      <c r="G165" s="1200"/>
      <c r="H165" s="1201" t="s">
        <v>189</v>
      </c>
      <c r="I165" s="1198" t="s">
        <v>190</v>
      </c>
      <c r="J165" s="1199"/>
      <c r="K165" s="1203"/>
    </row>
    <row r="166" spans="2:12" ht="11.25" customHeight="1">
      <c r="B166" s="1211"/>
      <c r="C166" s="1184"/>
      <c r="D166" s="1184"/>
      <c r="E166" s="1194" t="s">
        <v>209</v>
      </c>
      <c r="F166" s="1184" t="s">
        <v>210</v>
      </c>
      <c r="G166" s="1184" t="s">
        <v>211</v>
      </c>
      <c r="H166" s="1184"/>
      <c r="I166" s="1194" t="s">
        <v>191</v>
      </c>
      <c r="J166" s="1194" t="s">
        <v>20</v>
      </c>
      <c r="K166" s="1205" t="s">
        <v>245</v>
      </c>
    </row>
    <row r="167" spans="2:12" ht="17.25" customHeight="1">
      <c r="B167" s="1211"/>
      <c r="C167" s="1184"/>
      <c r="D167" s="1184"/>
      <c r="E167" s="1194"/>
      <c r="F167" s="1184"/>
      <c r="G167" s="1184"/>
      <c r="H167" s="1184"/>
      <c r="I167" s="1194"/>
      <c r="J167" s="1194"/>
      <c r="K167" s="1205"/>
    </row>
    <row r="168" spans="2:12" ht="11.25" customHeight="1">
      <c r="B168" s="247">
        <v>0</v>
      </c>
      <c r="C168" s="69">
        <v>1</v>
      </c>
      <c r="D168" s="69">
        <v>2</v>
      </c>
      <c r="E168" s="248">
        <v>3</v>
      </c>
      <c r="F168" s="248">
        <v>4</v>
      </c>
      <c r="G168" s="69">
        <v>5</v>
      </c>
      <c r="H168" s="69">
        <v>6</v>
      </c>
      <c r="I168" s="69">
        <v>7</v>
      </c>
      <c r="J168" s="69">
        <v>8</v>
      </c>
      <c r="K168" s="249">
        <v>9</v>
      </c>
    </row>
    <row r="169" spans="2:12" ht="12.75">
      <c r="B169" s="152"/>
      <c r="C169" s="68"/>
      <c r="D169" s="68"/>
      <c r="E169" s="68"/>
      <c r="F169" s="68"/>
      <c r="G169" s="68"/>
      <c r="H169" s="68"/>
      <c r="I169" s="68"/>
      <c r="J169" s="68"/>
      <c r="K169" s="153"/>
    </row>
    <row r="170" spans="2:12" ht="14.25">
      <c r="B170" s="154"/>
      <c r="C170" s="1179" t="s">
        <v>193</v>
      </c>
      <c r="D170" s="1179"/>
      <c r="E170" s="1179"/>
      <c r="F170" s="1179"/>
      <c r="G170" s="1179"/>
      <c r="H170" s="1179"/>
      <c r="I170" s="1179"/>
      <c r="J170" s="1179"/>
      <c r="K170" s="1180"/>
    </row>
    <row r="171" spans="2:12" ht="12.75">
      <c r="B171" s="152"/>
      <c r="C171" s="68"/>
      <c r="D171" s="68"/>
      <c r="E171" s="68"/>
      <c r="F171" s="68"/>
      <c r="G171" s="68"/>
      <c r="H171" s="68"/>
      <c r="I171" s="68"/>
      <c r="J171" s="68"/>
      <c r="K171" s="153"/>
    </row>
    <row r="172" spans="2:12" ht="12.75">
      <c r="B172" s="174" t="s">
        <v>194</v>
      </c>
      <c r="C172" s="166">
        <f>SUM(D172+H172)</f>
        <v>131487</v>
      </c>
      <c r="D172" s="166">
        <v>4212</v>
      </c>
      <c r="E172" s="166">
        <v>1884</v>
      </c>
      <c r="F172" s="166">
        <v>1881</v>
      </c>
      <c r="G172" s="166">
        <v>447</v>
      </c>
      <c r="H172" s="166">
        <v>127275</v>
      </c>
      <c r="I172" s="166">
        <v>20665</v>
      </c>
      <c r="J172" s="166">
        <v>40603</v>
      </c>
      <c r="K172" s="175">
        <v>66007</v>
      </c>
    </row>
    <row r="173" spans="2:12" ht="12.75">
      <c r="B173" s="174" t="s">
        <v>195</v>
      </c>
      <c r="C173" s="166">
        <f t="shared" ref="C173:C183" si="28">SUM(D173+H173)</f>
        <v>139761</v>
      </c>
      <c r="D173" s="166">
        <v>4061</v>
      </c>
      <c r="E173" s="166">
        <v>2090</v>
      </c>
      <c r="F173" s="166">
        <v>1541</v>
      </c>
      <c r="G173" s="166">
        <v>430</v>
      </c>
      <c r="H173" s="166">
        <v>135700</v>
      </c>
      <c r="I173" s="166">
        <v>22172</v>
      </c>
      <c r="J173" s="166">
        <v>39787</v>
      </c>
      <c r="K173" s="175">
        <v>73741</v>
      </c>
    </row>
    <row r="174" spans="2:12" ht="12.75">
      <c r="B174" s="174" t="s">
        <v>196</v>
      </c>
      <c r="C174" s="166">
        <f t="shared" si="28"/>
        <v>169682</v>
      </c>
      <c r="D174" s="168">
        <v>5140</v>
      </c>
      <c r="E174" s="168">
        <v>2472</v>
      </c>
      <c r="F174" s="168">
        <v>2072</v>
      </c>
      <c r="G174" s="167">
        <v>596</v>
      </c>
      <c r="H174" s="166">
        <v>164542</v>
      </c>
      <c r="I174" s="168">
        <v>28740</v>
      </c>
      <c r="J174" s="168">
        <v>46840</v>
      </c>
      <c r="K174" s="176">
        <v>88962</v>
      </c>
    </row>
    <row r="175" spans="2:12" ht="12.75">
      <c r="B175" s="174" t="s">
        <v>197</v>
      </c>
      <c r="C175" s="166">
        <f>SUM(D175+H175)</f>
        <v>147812</v>
      </c>
      <c r="D175" s="166">
        <v>3534</v>
      </c>
      <c r="E175" s="167">
        <v>1611</v>
      </c>
      <c r="F175" s="167">
        <v>1644</v>
      </c>
      <c r="G175" s="166">
        <v>279</v>
      </c>
      <c r="H175" s="166">
        <v>144278</v>
      </c>
      <c r="I175" s="166">
        <v>24602</v>
      </c>
      <c r="J175" s="166">
        <v>37994</v>
      </c>
      <c r="K175" s="175">
        <v>81682</v>
      </c>
    </row>
    <row r="176" spans="2:12" ht="12.75">
      <c r="B176" s="174" t="s">
        <v>198</v>
      </c>
      <c r="C176" s="166">
        <f>SUM(D176+H176)</f>
        <v>152123</v>
      </c>
      <c r="D176" s="70">
        <v>3693</v>
      </c>
      <c r="E176" s="170">
        <v>1713</v>
      </c>
      <c r="F176" s="161">
        <v>1740</v>
      </c>
      <c r="G176" s="161">
        <v>240</v>
      </c>
      <c r="H176" s="70">
        <v>148430</v>
      </c>
      <c r="I176" s="170">
        <v>26209</v>
      </c>
      <c r="J176" s="170">
        <v>40210</v>
      </c>
      <c r="K176" s="177">
        <v>82011</v>
      </c>
    </row>
    <row r="177" spans="2:11" ht="12.75">
      <c r="B177" s="174" t="s">
        <v>199</v>
      </c>
      <c r="C177" s="166">
        <f t="shared" si="28"/>
        <v>166014</v>
      </c>
      <c r="D177" s="166">
        <v>4176</v>
      </c>
      <c r="E177" s="167">
        <v>1863</v>
      </c>
      <c r="F177" s="167">
        <v>1929</v>
      </c>
      <c r="G177" s="166">
        <v>384</v>
      </c>
      <c r="H177" s="166">
        <v>161838</v>
      </c>
      <c r="I177" s="166">
        <v>29003</v>
      </c>
      <c r="J177" s="166">
        <v>42927</v>
      </c>
      <c r="K177" s="175">
        <v>89908</v>
      </c>
    </row>
    <row r="178" spans="2:11" ht="12.75">
      <c r="B178" s="174" t="s">
        <v>200</v>
      </c>
      <c r="C178" s="166">
        <f>SUM(D178+H178)</f>
        <v>185533</v>
      </c>
      <c r="D178" s="71">
        <v>4807</v>
      </c>
      <c r="E178" s="168">
        <v>2536</v>
      </c>
      <c r="F178" s="167">
        <v>1934</v>
      </c>
      <c r="G178" s="167">
        <v>337</v>
      </c>
      <c r="H178" s="166">
        <v>180726</v>
      </c>
      <c r="I178" s="168">
        <v>29597</v>
      </c>
      <c r="J178" s="168">
        <v>50983</v>
      </c>
      <c r="K178" s="176">
        <v>100146</v>
      </c>
    </row>
    <row r="179" spans="2:11" ht="12.75">
      <c r="B179" s="174" t="s">
        <v>201</v>
      </c>
      <c r="C179" s="166">
        <f t="shared" si="28"/>
        <v>154946</v>
      </c>
      <c r="D179" s="71">
        <v>5163</v>
      </c>
      <c r="E179" s="168">
        <v>2773</v>
      </c>
      <c r="F179" s="168">
        <v>1809</v>
      </c>
      <c r="G179" s="167">
        <v>581</v>
      </c>
      <c r="H179" s="166">
        <v>149783</v>
      </c>
      <c r="I179" s="168">
        <v>24934</v>
      </c>
      <c r="J179" s="168">
        <v>46560</v>
      </c>
      <c r="K179" s="176">
        <v>78289</v>
      </c>
    </row>
    <row r="180" spans="2:11" ht="12.75">
      <c r="B180" s="174" t="s">
        <v>202</v>
      </c>
      <c r="C180" s="166">
        <f t="shared" si="28"/>
        <v>159994</v>
      </c>
      <c r="D180" s="166">
        <v>5157</v>
      </c>
      <c r="E180" s="167">
        <v>2557</v>
      </c>
      <c r="F180" s="167">
        <v>2220</v>
      </c>
      <c r="G180" s="166">
        <v>380</v>
      </c>
      <c r="H180" s="166">
        <v>154837</v>
      </c>
      <c r="I180" s="166">
        <v>27153</v>
      </c>
      <c r="J180" s="166">
        <v>50573</v>
      </c>
      <c r="K180" s="175">
        <v>77111</v>
      </c>
    </row>
    <row r="181" spans="2:11" ht="12.75">
      <c r="B181" s="178" t="s">
        <v>203</v>
      </c>
      <c r="C181" s="166">
        <f>SUM(D181+H181)</f>
        <v>157624</v>
      </c>
      <c r="D181" s="71">
        <v>4946</v>
      </c>
      <c r="E181" s="168">
        <v>2081</v>
      </c>
      <c r="F181" s="168">
        <v>2172</v>
      </c>
      <c r="G181" s="168">
        <v>693</v>
      </c>
      <c r="H181" s="167">
        <v>152678</v>
      </c>
      <c r="I181" s="168">
        <v>27404</v>
      </c>
      <c r="J181" s="168">
        <v>53995</v>
      </c>
      <c r="K181" s="176">
        <v>71279</v>
      </c>
    </row>
    <row r="182" spans="2:11" ht="12.75">
      <c r="B182" s="179" t="s">
        <v>204</v>
      </c>
      <c r="C182" s="166">
        <f>SUM(D182+H182)</f>
        <v>153027</v>
      </c>
      <c r="D182" s="168">
        <v>3583</v>
      </c>
      <c r="E182" s="168">
        <v>1512</v>
      </c>
      <c r="F182" s="168">
        <v>1540</v>
      </c>
      <c r="G182" s="168">
        <v>531</v>
      </c>
      <c r="H182" s="168">
        <v>149444</v>
      </c>
      <c r="I182" s="168">
        <v>26016</v>
      </c>
      <c r="J182" s="168">
        <v>53618</v>
      </c>
      <c r="K182" s="176">
        <v>69810</v>
      </c>
    </row>
    <row r="183" spans="2:11" ht="12.75">
      <c r="B183" s="179" t="s">
        <v>205</v>
      </c>
      <c r="C183" s="166">
        <f t="shared" si="28"/>
        <v>148481</v>
      </c>
      <c r="D183" s="168">
        <v>3581</v>
      </c>
      <c r="E183" s="168">
        <v>1769</v>
      </c>
      <c r="F183" s="168">
        <v>1378</v>
      </c>
      <c r="G183" s="168">
        <v>434</v>
      </c>
      <c r="H183" s="168">
        <v>144900</v>
      </c>
      <c r="I183" s="168">
        <v>24386</v>
      </c>
      <c r="J183" s="168">
        <v>51130</v>
      </c>
      <c r="K183" s="176">
        <v>69384</v>
      </c>
    </row>
    <row r="184" spans="2:11" ht="15">
      <c r="B184" s="180"/>
      <c r="C184" s="167"/>
      <c r="D184" s="167"/>
      <c r="E184" s="167"/>
      <c r="F184" s="167"/>
      <c r="G184" s="167"/>
      <c r="H184" s="167"/>
      <c r="I184" s="167"/>
      <c r="J184" s="167"/>
      <c r="K184" s="176"/>
    </row>
    <row r="185" spans="2:11" ht="12.75">
      <c r="B185" s="181">
        <v>2021</v>
      </c>
      <c r="C185" s="160">
        <f t="shared" ref="C185:K185" si="29">SUM(C172:C183)</f>
        <v>1866484</v>
      </c>
      <c r="D185" s="160">
        <f>SUM(D172:D183)</f>
        <v>52053</v>
      </c>
      <c r="E185" s="160">
        <f t="shared" si="29"/>
        <v>24861</v>
      </c>
      <c r="F185" s="160">
        <f t="shared" si="29"/>
        <v>21860</v>
      </c>
      <c r="G185" s="160">
        <f>SUM(G172:G183)</f>
        <v>5332</v>
      </c>
      <c r="H185" s="160">
        <f t="shared" si="29"/>
        <v>1814431</v>
      </c>
      <c r="I185" s="160">
        <f t="shared" si="29"/>
        <v>310881</v>
      </c>
      <c r="J185" s="160">
        <f t="shared" si="29"/>
        <v>555220</v>
      </c>
      <c r="K185" s="182">
        <f t="shared" si="29"/>
        <v>948330</v>
      </c>
    </row>
    <row r="186" spans="2:11" ht="12.75">
      <c r="B186" s="154"/>
      <c r="C186" s="155"/>
      <c r="D186" s="155"/>
      <c r="E186" s="155"/>
      <c r="F186" s="155"/>
      <c r="G186" s="155"/>
      <c r="H186" s="155"/>
      <c r="I186" s="155"/>
      <c r="J186" s="155"/>
      <c r="K186" s="183"/>
    </row>
    <row r="187" spans="2:11" ht="12.75">
      <c r="B187" s="154"/>
      <c r="C187" s="1177" t="s">
        <v>206</v>
      </c>
      <c r="D187" s="1177"/>
      <c r="E187" s="1177"/>
      <c r="F187" s="1177"/>
      <c r="G187" s="1177"/>
      <c r="H187" s="1177"/>
      <c r="I187" s="1177"/>
      <c r="J187" s="1177"/>
      <c r="K187" s="1178"/>
    </row>
    <row r="188" spans="2:11" ht="12.75">
      <c r="B188" s="152"/>
      <c r="C188" s="155"/>
      <c r="D188" s="155"/>
      <c r="E188" s="155"/>
      <c r="F188" s="155"/>
      <c r="G188" s="155"/>
      <c r="H188" s="155"/>
      <c r="I188" s="155"/>
      <c r="J188" s="155"/>
      <c r="K188" s="183"/>
    </row>
    <row r="189" spans="2:11" ht="12.75">
      <c r="B189" s="184" t="s">
        <v>194</v>
      </c>
      <c r="C189" s="166">
        <f t="shared" ref="C189:C200" si="30">SUM(D189+H189)</f>
        <v>39741341</v>
      </c>
      <c r="D189" s="166">
        <v>237362</v>
      </c>
      <c r="E189" s="166">
        <v>66223</v>
      </c>
      <c r="F189" s="166">
        <v>109472</v>
      </c>
      <c r="G189" s="166">
        <v>61667</v>
      </c>
      <c r="H189" s="166">
        <v>39503979</v>
      </c>
      <c r="I189" s="166">
        <v>5747629</v>
      </c>
      <c r="J189" s="166">
        <v>11340717</v>
      </c>
      <c r="K189" s="175">
        <v>22415633</v>
      </c>
    </row>
    <row r="190" spans="2:11" ht="12.75">
      <c r="B190" s="184" t="s">
        <v>195</v>
      </c>
      <c r="C190" s="166">
        <f t="shared" si="30"/>
        <v>42585604</v>
      </c>
      <c r="D190" s="166">
        <v>225646</v>
      </c>
      <c r="E190" s="166">
        <v>74893</v>
      </c>
      <c r="F190" s="166">
        <v>91386</v>
      </c>
      <c r="G190" s="166">
        <v>59367</v>
      </c>
      <c r="H190" s="166">
        <v>42359958</v>
      </c>
      <c r="I190" s="166">
        <v>6173809</v>
      </c>
      <c r="J190" s="166">
        <v>11233624</v>
      </c>
      <c r="K190" s="175">
        <v>24952525</v>
      </c>
    </row>
    <row r="191" spans="2:11" ht="12.75">
      <c r="B191" s="184" t="s">
        <v>196</v>
      </c>
      <c r="C191" s="166">
        <f t="shared" si="30"/>
        <v>51669516</v>
      </c>
      <c r="D191" s="168">
        <v>269170</v>
      </c>
      <c r="E191" s="168">
        <v>75705</v>
      </c>
      <c r="F191" s="168">
        <v>120949</v>
      </c>
      <c r="G191" s="167">
        <v>72516</v>
      </c>
      <c r="H191" s="166">
        <v>51400346</v>
      </c>
      <c r="I191" s="168">
        <v>8040952</v>
      </c>
      <c r="J191" s="168">
        <v>13263981</v>
      </c>
      <c r="K191" s="176">
        <v>30095413</v>
      </c>
    </row>
    <row r="192" spans="2:11" ht="12.75">
      <c r="B192" s="184" t="s">
        <v>197</v>
      </c>
      <c r="C192" s="166">
        <f t="shared" si="30"/>
        <v>46021458</v>
      </c>
      <c r="D192" s="166">
        <v>203453</v>
      </c>
      <c r="E192" s="167">
        <v>56947</v>
      </c>
      <c r="F192" s="167">
        <v>106856</v>
      </c>
      <c r="G192" s="166">
        <v>39650</v>
      </c>
      <c r="H192" s="166">
        <v>45818005</v>
      </c>
      <c r="I192" s="166">
        <v>6937605</v>
      </c>
      <c r="J192" s="166">
        <v>10743705</v>
      </c>
      <c r="K192" s="175">
        <v>28136695</v>
      </c>
    </row>
    <row r="193" spans="2:11" ht="12.75">
      <c r="B193" s="184" t="s">
        <v>198</v>
      </c>
      <c r="C193" s="166">
        <f t="shared" si="30"/>
        <v>46571427</v>
      </c>
      <c r="D193" s="170">
        <v>212169</v>
      </c>
      <c r="E193" s="170">
        <v>64706</v>
      </c>
      <c r="F193" s="170">
        <v>114698</v>
      </c>
      <c r="G193" s="170">
        <v>32765</v>
      </c>
      <c r="H193" s="170">
        <v>46359258</v>
      </c>
      <c r="I193" s="170">
        <v>7426484</v>
      </c>
      <c r="J193" s="170">
        <v>11153429</v>
      </c>
      <c r="K193" s="177">
        <v>27779345</v>
      </c>
    </row>
    <row r="194" spans="2:11" ht="12.75">
      <c r="B194" s="184" t="s">
        <v>199</v>
      </c>
      <c r="C194" s="166">
        <f t="shared" si="30"/>
        <v>50546758</v>
      </c>
      <c r="D194" s="166">
        <v>230190</v>
      </c>
      <c r="E194" s="167">
        <v>64238</v>
      </c>
      <c r="F194" s="167">
        <v>119347</v>
      </c>
      <c r="G194" s="166">
        <v>46605</v>
      </c>
      <c r="H194" s="166">
        <v>50316568</v>
      </c>
      <c r="I194" s="166">
        <v>8234522</v>
      </c>
      <c r="J194" s="166">
        <v>11657127</v>
      </c>
      <c r="K194" s="175">
        <v>30424919</v>
      </c>
    </row>
    <row r="195" spans="2:11" ht="12.75">
      <c r="B195" s="184" t="s">
        <v>200</v>
      </c>
      <c r="C195" s="166">
        <f t="shared" si="30"/>
        <v>49773277</v>
      </c>
      <c r="D195" s="168">
        <v>259662</v>
      </c>
      <c r="E195" s="168">
        <v>89587</v>
      </c>
      <c r="F195" s="168">
        <v>122756</v>
      </c>
      <c r="G195" s="167">
        <v>47319</v>
      </c>
      <c r="H195" s="166">
        <v>49513615</v>
      </c>
      <c r="I195" s="168">
        <v>8220789</v>
      </c>
      <c r="J195" s="168">
        <v>13988860</v>
      </c>
      <c r="K195" s="176">
        <v>27303966</v>
      </c>
    </row>
    <row r="196" spans="2:11" ht="12.75">
      <c r="B196" s="184" t="s">
        <v>201</v>
      </c>
      <c r="C196" s="166">
        <f t="shared" si="30"/>
        <v>46010365</v>
      </c>
      <c r="D196" s="168">
        <v>287087</v>
      </c>
      <c r="E196" s="168">
        <v>98165</v>
      </c>
      <c r="F196" s="168">
        <v>115259</v>
      </c>
      <c r="G196" s="167">
        <v>73663</v>
      </c>
      <c r="H196" s="166">
        <v>45723278</v>
      </c>
      <c r="I196" s="168">
        <v>6832506</v>
      </c>
      <c r="J196" s="168">
        <v>12656962</v>
      </c>
      <c r="K196" s="176">
        <v>26233810</v>
      </c>
    </row>
    <row r="197" spans="2:11" ht="12.75">
      <c r="B197" s="184" t="s">
        <v>202</v>
      </c>
      <c r="C197" s="166">
        <f t="shared" si="30"/>
        <v>47074285</v>
      </c>
      <c r="D197" s="168">
        <v>280407</v>
      </c>
      <c r="E197" s="168">
        <v>87972</v>
      </c>
      <c r="F197" s="168">
        <v>143839</v>
      </c>
      <c r="G197" s="167">
        <v>48596</v>
      </c>
      <c r="H197" s="166">
        <v>46793878</v>
      </c>
      <c r="I197" s="168">
        <v>7338139</v>
      </c>
      <c r="J197" s="168">
        <v>14008821</v>
      </c>
      <c r="K197" s="176">
        <v>25446918</v>
      </c>
    </row>
    <row r="198" spans="2:11" ht="12.75">
      <c r="B198" s="184" t="s">
        <v>203</v>
      </c>
      <c r="C198" s="166">
        <f>SUM(D198+H198)</f>
        <v>46072566</v>
      </c>
      <c r="D198" s="168">
        <v>285761</v>
      </c>
      <c r="E198" s="168">
        <v>72051</v>
      </c>
      <c r="F198" s="168">
        <v>119761</v>
      </c>
      <c r="G198" s="168">
        <v>93949</v>
      </c>
      <c r="H198" s="167">
        <v>45786805</v>
      </c>
      <c r="I198" s="168">
        <v>7425733</v>
      </c>
      <c r="J198" s="168">
        <v>15007067</v>
      </c>
      <c r="K198" s="176">
        <v>23354005</v>
      </c>
    </row>
    <row r="199" spans="2:11" ht="12.75">
      <c r="B199" s="184" t="s">
        <v>204</v>
      </c>
      <c r="C199" s="166">
        <f>SUM(D199+H199)</f>
        <v>45343150</v>
      </c>
      <c r="D199" s="168">
        <v>221738</v>
      </c>
      <c r="E199" s="168">
        <v>51591</v>
      </c>
      <c r="F199" s="168">
        <v>93040</v>
      </c>
      <c r="G199" s="168">
        <v>77107</v>
      </c>
      <c r="H199" s="167">
        <v>45121412</v>
      </c>
      <c r="I199" s="168">
        <v>7075285</v>
      </c>
      <c r="J199" s="168">
        <v>15101194</v>
      </c>
      <c r="K199" s="176">
        <v>22944933</v>
      </c>
    </row>
    <row r="200" spans="2:11" ht="12.75">
      <c r="B200" s="184" t="s">
        <v>205</v>
      </c>
      <c r="C200" s="166">
        <f t="shared" si="30"/>
        <v>44112072</v>
      </c>
      <c r="D200" s="168">
        <v>209996</v>
      </c>
      <c r="E200" s="168">
        <v>59984</v>
      </c>
      <c r="F200" s="168">
        <v>84647</v>
      </c>
      <c r="G200" s="168">
        <v>65365</v>
      </c>
      <c r="H200" s="168">
        <v>43902076</v>
      </c>
      <c r="I200" s="168">
        <v>6509276</v>
      </c>
      <c r="J200" s="168">
        <v>14526488</v>
      </c>
      <c r="K200" s="176">
        <v>22866312</v>
      </c>
    </row>
    <row r="201" spans="2:11" ht="12.75">
      <c r="B201" s="154"/>
      <c r="C201" s="167"/>
      <c r="D201" s="167"/>
      <c r="E201" s="167"/>
      <c r="F201" s="167"/>
      <c r="G201" s="167"/>
      <c r="H201" s="167"/>
      <c r="I201" s="167"/>
      <c r="J201" s="167"/>
      <c r="K201" s="176"/>
    </row>
    <row r="202" spans="2:11" ht="12.75">
      <c r="B202" s="181">
        <v>2021</v>
      </c>
      <c r="C202" s="160">
        <f t="shared" ref="C202:K202" si="31">SUM(C189:C200)</f>
        <v>555521819</v>
      </c>
      <c r="D202" s="160">
        <f t="shared" si="31"/>
        <v>2922641</v>
      </c>
      <c r="E202" s="160">
        <f t="shared" si="31"/>
        <v>862062</v>
      </c>
      <c r="F202" s="160">
        <f t="shared" si="31"/>
        <v>1342010</v>
      </c>
      <c r="G202" s="160">
        <f t="shared" si="31"/>
        <v>718569</v>
      </c>
      <c r="H202" s="160">
        <f t="shared" si="31"/>
        <v>552599178</v>
      </c>
      <c r="I202" s="160">
        <f t="shared" si="31"/>
        <v>85962729</v>
      </c>
      <c r="J202" s="160">
        <f t="shared" si="31"/>
        <v>154681975</v>
      </c>
      <c r="K202" s="182">
        <f t="shared" si="31"/>
        <v>311954474</v>
      </c>
    </row>
    <row r="203" spans="2:11" ht="12.75">
      <c r="B203" s="185"/>
      <c r="C203" s="156"/>
      <c r="D203" s="156"/>
      <c r="E203" s="156"/>
      <c r="F203" s="156"/>
      <c r="G203" s="156"/>
      <c r="H203" s="156"/>
      <c r="I203" s="156"/>
      <c r="J203" s="156"/>
      <c r="K203" s="186"/>
    </row>
    <row r="204" spans="2:11" ht="12.75" customHeight="1">
      <c r="B204" s="1181" t="s">
        <v>186</v>
      </c>
      <c r="C204" s="1183" t="s">
        <v>18</v>
      </c>
      <c r="D204" s="1183" t="s">
        <v>187</v>
      </c>
      <c r="E204" s="1185" t="s">
        <v>188</v>
      </c>
      <c r="F204" s="1186"/>
      <c r="G204" s="1187"/>
      <c r="H204" s="1188" t="s">
        <v>189</v>
      </c>
      <c r="I204" s="1190" t="s">
        <v>190</v>
      </c>
      <c r="J204" s="1191"/>
      <c r="K204" s="1192"/>
    </row>
    <row r="205" spans="2:11" ht="11.25" customHeight="1">
      <c r="B205" s="1182"/>
      <c r="C205" s="1184"/>
      <c r="D205" s="1184"/>
      <c r="E205" s="1193" t="s">
        <v>209</v>
      </c>
      <c r="F205" s="1183" t="s">
        <v>210</v>
      </c>
      <c r="G205" s="1183" t="s">
        <v>211</v>
      </c>
      <c r="H205" s="1189"/>
      <c r="I205" s="1193" t="s">
        <v>191</v>
      </c>
      <c r="J205" s="1193" t="s">
        <v>20</v>
      </c>
      <c r="K205" s="1196" t="s">
        <v>192</v>
      </c>
    </row>
    <row r="206" spans="2:11" ht="11.25" customHeight="1">
      <c r="B206" s="1182"/>
      <c r="C206" s="1184"/>
      <c r="D206" s="1184"/>
      <c r="E206" s="1194"/>
      <c r="F206" s="1184"/>
      <c r="G206" s="1184"/>
      <c r="H206" s="1189"/>
      <c r="I206" s="1195"/>
      <c r="J206" s="1195"/>
      <c r="K206" s="1197"/>
    </row>
    <row r="207" spans="2:11" ht="12.75">
      <c r="B207" s="150">
        <v>0</v>
      </c>
      <c r="C207" s="157">
        <v>1</v>
      </c>
      <c r="D207" s="157">
        <v>2</v>
      </c>
      <c r="E207" s="158">
        <v>3</v>
      </c>
      <c r="F207" s="158">
        <v>4</v>
      </c>
      <c r="G207" s="157">
        <v>5</v>
      </c>
      <c r="H207" s="157">
        <v>6</v>
      </c>
      <c r="I207" s="157">
        <v>7</v>
      </c>
      <c r="J207" s="157">
        <v>8</v>
      </c>
      <c r="K207" s="187">
        <v>9</v>
      </c>
    </row>
    <row r="208" spans="2:11" ht="12.75">
      <c r="B208" s="152"/>
      <c r="C208" s="155"/>
      <c r="D208" s="155"/>
      <c r="E208" s="155"/>
      <c r="F208" s="155"/>
      <c r="G208" s="155"/>
      <c r="H208" s="155"/>
      <c r="I208" s="155"/>
      <c r="J208" s="155"/>
      <c r="K208" s="183"/>
    </row>
    <row r="209" spans="2:11" ht="12.75">
      <c r="B209" s="154"/>
      <c r="C209" s="1177" t="s">
        <v>207</v>
      </c>
      <c r="D209" s="1177"/>
      <c r="E209" s="1177"/>
      <c r="F209" s="1177"/>
      <c r="G209" s="1177"/>
      <c r="H209" s="1177"/>
      <c r="I209" s="1177"/>
      <c r="J209" s="1177"/>
      <c r="K209" s="1178"/>
    </row>
    <row r="210" spans="2:11" ht="12.75">
      <c r="B210" s="154"/>
      <c r="C210" s="159"/>
      <c r="D210" s="159"/>
      <c r="E210" s="159"/>
      <c r="F210" s="159"/>
      <c r="G210" s="159"/>
      <c r="H210" s="159"/>
      <c r="I210" s="159"/>
      <c r="J210" s="159"/>
      <c r="K210" s="188"/>
    </row>
    <row r="211" spans="2:11" ht="12.75">
      <c r="B211" s="184" t="s">
        <v>194</v>
      </c>
      <c r="C211" s="166">
        <f>SUM(D211+H211)</f>
        <v>78109600</v>
      </c>
      <c r="D211" s="166">
        <v>415757</v>
      </c>
      <c r="E211" s="166">
        <v>115249</v>
      </c>
      <c r="F211" s="166">
        <v>192404</v>
      </c>
      <c r="G211" s="166">
        <v>108104</v>
      </c>
      <c r="H211" s="166">
        <v>77693843</v>
      </c>
      <c r="I211" s="166">
        <v>11243403</v>
      </c>
      <c r="J211" s="166">
        <v>23582450</v>
      </c>
      <c r="K211" s="175">
        <v>42867990</v>
      </c>
    </row>
    <row r="212" spans="2:11" ht="12.75">
      <c r="B212" s="184" t="s">
        <v>195</v>
      </c>
      <c r="C212" s="166">
        <f t="shared" ref="C212:C222" si="32">SUM(D212+H212)</f>
        <v>84091107</v>
      </c>
      <c r="D212" s="166">
        <v>393972</v>
      </c>
      <c r="E212" s="166">
        <v>130879</v>
      </c>
      <c r="F212" s="166">
        <v>159588</v>
      </c>
      <c r="G212" s="166">
        <v>103505</v>
      </c>
      <c r="H212" s="166">
        <v>83697135</v>
      </c>
      <c r="I212" s="166">
        <v>12177076</v>
      </c>
      <c r="J212" s="166">
        <v>23317616</v>
      </c>
      <c r="K212" s="175">
        <v>48202443</v>
      </c>
    </row>
    <row r="213" spans="2:11" ht="12.75">
      <c r="B213" s="184" t="s">
        <v>196</v>
      </c>
      <c r="C213" s="166">
        <f t="shared" si="32"/>
        <v>102461148</v>
      </c>
      <c r="D213" s="168">
        <v>472364</v>
      </c>
      <c r="E213" s="168">
        <v>133618</v>
      </c>
      <c r="F213" s="168">
        <v>212699</v>
      </c>
      <c r="G213" s="167">
        <v>126047</v>
      </c>
      <c r="H213" s="166">
        <v>101988784</v>
      </c>
      <c r="I213" s="168">
        <v>15849028</v>
      </c>
      <c r="J213" s="168">
        <v>27673719</v>
      </c>
      <c r="K213" s="176">
        <v>58466037</v>
      </c>
    </row>
    <row r="214" spans="2:11" ht="12.75">
      <c r="B214" s="184" t="s">
        <v>197</v>
      </c>
      <c r="C214" s="166">
        <f t="shared" si="32"/>
        <v>89783783</v>
      </c>
      <c r="D214" s="166">
        <v>360230</v>
      </c>
      <c r="E214" s="167">
        <v>100047</v>
      </c>
      <c r="F214" s="167">
        <v>192268</v>
      </c>
      <c r="G214" s="167">
        <v>67915</v>
      </c>
      <c r="H214" s="166">
        <v>89423553</v>
      </c>
      <c r="I214" s="167">
        <v>13563784</v>
      </c>
      <c r="J214" s="167">
        <v>22215821</v>
      </c>
      <c r="K214" s="176">
        <v>53643948</v>
      </c>
    </row>
    <row r="215" spans="2:11" ht="12.75">
      <c r="B215" s="184" t="s">
        <v>198</v>
      </c>
      <c r="C215" s="166">
        <f t="shared" si="32"/>
        <v>91368131</v>
      </c>
      <c r="D215" s="170">
        <v>376395</v>
      </c>
      <c r="E215" s="170">
        <v>114763</v>
      </c>
      <c r="F215" s="170">
        <v>205460</v>
      </c>
      <c r="G215" s="170">
        <v>56172</v>
      </c>
      <c r="H215" s="170">
        <v>90991736</v>
      </c>
      <c r="I215" s="170">
        <v>14560960</v>
      </c>
      <c r="J215" s="170">
        <v>23348822</v>
      </c>
      <c r="K215" s="177">
        <v>53081954</v>
      </c>
    </row>
    <row r="216" spans="2:11" ht="12.75">
      <c r="B216" s="184" t="s">
        <v>199</v>
      </c>
      <c r="C216" s="166">
        <f t="shared" si="32"/>
        <v>99584261</v>
      </c>
      <c r="D216" s="166">
        <v>409711</v>
      </c>
      <c r="E216" s="167">
        <v>113176</v>
      </c>
      <c r="F216" s="167">
        <v>212213</v>
      </c>
      <c r="G216" s="167">
        <v>84322</v>
      </c>
      <c r="H216" s="166">
        <v>99174550</v>
      </c>
      <c r="I216" s="167">
        <v>16143401</v>
      </c>
      <c r="J216" s="167">
        <v>24372903</v>
      </c>
      <c r="K216" s="176">
        <v>58658246</v>
      </c>
    </row>
    <row r="217" spans="2:11" ht="12.75">
      <c r="B217" s="184" t="s">
        <v>200</v>
      </c>
      <c r="C217" s="166">
        <f>SUM(D217+H217)</f>
        <v>97936639</v>
      </c>
      <c r="D217" s="168">
        <v>463172</v>
      </c>
      <c r="E217" s="168">
        <v>157219</v>
      </c>
      <c r="F217" s="168">
        <v>221210</v>
      </c>
      <c r="G217" s="167">
        <v>84743</v>
      </c>
      <c r="H217" s="166">
        <v>97473467</v>
      </c>
      <c r="I217" s="168">
        <v>16134948</v>
      </c>
      <c r="J217" s="168">
        <v>29010696</v>
      </c>
      <c r="K217" s="176">
        <v>52327823</v>
      </c>
    </row>
    <row r="218" spans="2:11" ht="12.75">
      <c r="B218" s="184" t="s">
        <v>201</v>
      </c>
      <c r="C218" s="166">
        <f>SUM(D218+H218)</f>
        <v>90347661</v>
      </c>
      <c r="D218" s="168">
        <v>506165</v>
      </c>
      <c r="E218" s="168">
        <v>172138</v>
      </c>
      <c r="F218" s="168">
        <v>205839</v>
      </c>
      <c r="G218" s="167">
        <v>128188</v>
      </c>
      <c r="H218" s="166">
        <v>89841496</v>
      </c>
      <c r="I218" s="168">
        <v>13379420</v>
      </c>
      <c r="J218" s="168">
        <v>26379670</v>
      </c>
      <c r="K218" s="176">
        <v>50082406</v>
      </c>
    </row>
    <row r="219" spans="2:11" ht="12.75">
      <c r="B219" s="184" t="s">
        <v>202</v>
      </c>
      <c r="C219" s="166">
        <f t="shared" si="32"/>
        <v>92736838</v>
      </c>
      <c r="D219" s="166">
        <v>498464</v>
      </c>
      <c r="E219" s="167">
        <v>155328</v>
      </c>
      <c r="F219" s="167">
        <v>258397</v>
      </c>
      <c r="G219" s="167">
        <v>84739</v>
      </c>
      <c r="H219" s="166">
        <v>92238374</v>
      </c>
      <c r="I219" s="167">
        <v>14500535</v>
      </c>
      <c r="J219" s="167">
        <v>28611254</v>
      </c>
      <c r="K219" s="176">
        <v>49126585</v>
      </c>
    </row>
    <row r="220" spans="2:11" ht="12.75">
      <c r="B220" s="184" t="s">
        <v>203</v>
      </c>
      <c r="C220" s="166">
        <f t="shared" si="32"/>
        <v>91063370</v>
      </c>
      <c r="D220" s="168">
        <v>499340</v>
      </c>
      <c r="E220" s="168">
        <v>126691</v>
      </c>
      <c r="F220" s="168">
        <v>209408</v>
      </c>
      <c r="G220" s="168">
        <v>163241</v>
      </c>
      <c r="H220" s="167">
        <v>90564030</v>
      </c>
      <c r="I220" s="168">
        <v>14582999</v>
      </c>
      <c r="J220" s="168">
        <v>30907506</v>
      </c>
      <c r="K220" s="176">
        <v>45073525</v>
      </c>
    </row>
    <row r="221" spans="2:11" ht="12.75">
      <c r="B221" s="184" t="s">
        <v>204</v>
      </c>
      <c r="C221" s="166">
        <f t="shared" si="32"/>
        <v>90002890</v>
      </c>
      <c r="D221" s="168">
        <v>388410</v>
      </c>
      <c r="E221" s="168">
        <v>91354</v>
      </c>
      <c r="F221" s="168">
        <v>162741</v>
      </c>
      <c r="G221" s="168">
        <v>134315</v>
      </c>
      <c r="H221" s="167">
        <v>89614480</v>
      </c>
      <c r="I221" s="168">
        <v>13880364</v>
      </c>
      <c r="J221" s="168">
        <v>31315926</v>
      </c>
      <c r="K221" s="176">
        <v>44418190</v>
      </c>
    </row>
    <row r="222" spans="2:11" ht="12.75">
      <c r="B222" s="184" t="s">
        <v>205</v>
      </c>
      <c r="C222" s="166">
        <f t="shared" si="32"/>
        <v>87779993</v>
      </c>
      <c r="D222" s="168">
        <v>372490</v>
      </c>
      <c r="E222" s="168">
        <v>106517</v>
      </c>
      <c r="F222" s="168">
        <v>149483</v>
      </c>
      <c r="G222" s="167">
        <v>116490</v>
      </c>
      <c r="H222" s="169">
        <v>87407503</v>
      </c>
      <c r="I222" s="168">
        <v>13264826</v>
      </c>
      <c r="J222" s="168">
        <v>29875108</v>
      </c>
      <c r="K222" s="176">
        <v>44267569</v>
      </c>
    </row>
    <row r="223" spans="2:11" ht="12.75">
      <c r="B223" s="184"/>
      <c r="C223" s="165"/>
      <c r="D223" s="162"/>
      <c r="E223" s="163"/>
      <c r="F223" s="163"/>
      <c r="G223" s="163"/>
      <c r="H223" s="162"/>
      <c r="I223" s="163"/>
      <c r="J223" s="163"/>
      <c r="K223" s="189"/>
    </row>
    <row r="224" spans="2:11" ht="12.75">
      <c r="B224" s="181">
        <v>2021</v>
      </c>
      <c r="C224" s="164">
        <f t="shared" ref="C224:K224" si="33">SUM(C211:C222)</f>
        <v>1095265421</v>
      </c>
      <c r="D224" s="164">
        <f t="shared" si="33"/>
        <v>5156470</v>
      </c>
      <c r="E224" s="164">
        <f t="shared" si="33"/>
        <v>1516979</v>
      </c>
      <c r="F224" s="164">
        <f t="shared" si="33"/>
        <v>2381710</v>
      </c>
      <c r="G224" s="164">
        <f t="shared" si="33"/>
        <v>1257781</v>
      </c>
      <c r="H224" s="164">
        <f t="shared" si="33"/>
        <v>1090108951</v>
      </c>
      <c r="I224" s="164">
        <f t="shared" si="33"/>
        <v>169280744</v>
      </c>
      <c r="J224" s="164">
        <f t="shared" si="33"/>
        <v>320611491</v>
      </c>
      <c r="K224" s="190">
        <f t="shared" si="33"/>
        <v>600216716</v>
      </c>
    </row>
    <row r="225" spans="2:11">
      <c r="B225" s="8"/>
      <c r="K225" s="9"/>
    </row>
    <row r="226" spans="2:11">
      <c r="B226" s="8"/>
      <c r="K226" s="9"/>
    </row>
    <row r="227" spans="2:11" ht="19.5">
      <c r="B227" s="154"/>
      <c r="C227"/>
      <c r="D227"/>
      <c r="E227" s="191"/>
      <c r="F227" s="192" t="s">
        <v>208</v>
      </c>
      <c r="G227" s="192"/>
      <c r="H227" s="192"/>
      <c r="I227" s="192"/>
      <c r="J227" s="193"/>
      <c r="K227" s="194"/>
    </row>
    <row r="228" spans="2:11" ht="15.7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7">
        <f t="shared" si="34"/>
        <v>649.44611935097794</v>
      </c>
    </row>
    <row r="229" spans="2:11" ht="15.7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7">
        <f t="shared" si="35"/>
        <v>653.67221762655777</v>
      </c>
    </row>
    <row r="230" spans="2:11" ht="15.7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7">
        <f t="shared" si="35"/>
        <v>657.20236730289332</v>
      </c>
    </row>
    <row r="231" spans="2:11" ht="15.7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7">
        <f t="shared" si="35"/>
        <v>656.74136284615952</v>
      </c>
    </row>
    <row r="232" spans="2:11" ht="15.7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7">
        <f t="shared" si="35"/>
        <v>647.25407567277557</v>
      </c>
    </row>
    <row r="233" spans="2:11" ht="15.7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7">
        <f t="shared" si="36"/>
        <v>652.42521243938245</v>
      </c>
    </row>
    <row r="234" spans="2:11" ht="15.7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7">
        <f t="shared" si="37"/>
        <v>522.51535757793624</v>
      </c>
    </row>
    <row r="235" spans="2:11" ht="15.7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7">
        <f t="shared" si="38"/>
        <v>639.71191355107362</v>
      </c>
    </row>
    <row r="236" spans="2:11" ht="15.7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7">
        <f t="shared" si="39"/>
        <v>637.08919609394252</v>
      </c>
    </row>
    <row r="237" spans="2:11" ht="15.7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7">
        <f t="shared" si="40"/>
        <v>632.35349822528372</v>
      </c>
    </row>
    <row r="238" spans="2:11" ht="15.7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7">
        <f t="shared" si="41"/>
        <v>636.27259704913331</v>
      </c>
    </row>
    <row r="239" spans="2:11" ht="16.5"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9">
        <f t="shared" si="42"/>
        <v>638.00831603827976</v>
      </c>
    </row>
    <row r="243" spans="2:11" ht="18">
      <c r="B243" s="1217" t="s">
        <v>434</v>
      </c>
      <c r="C243" s="1217"/>
      <c r="D243" s="1217"/>
      <c r="E243" s="1217"/>
      <c r="F243" s="1217"/>
      <c r="G243" s="1217"/>
      <c r="H243" s="1217"/>
      <c r="I243" s="1217"/>
      <c r="J243" s="1217"/>
      <c r="K243" s="1217"/>
    </row>
    <row r="244" spans="2:11" ht="18.75" thickBot="1">
      <c r="B244" s="84"/>
      <c r="C244" s="84"/>
      <c r="D244" s="84"/>
      <c r="E244" s="84"/>
      <c r="F244" s="85" t="s">
        <v>185</v>
      </c>
      <c r="G244" s="84"/>
      <c r="H244" s="84"/>
      <c r="I244" s="84"/>
      <c r="J244" s="84"/>
      <c r="K244" s="84"/>
    </row>
    <row r="245" spans="2:11" ht="12.75">
      <c r="B245" s="1210" t="s">
        <v>186</v>
      </c>
      <c r="C245" s="1201" t="s">
        <v>18</v>
      </c>
      <c r="D245" s="1201" t="s">
        <v>187</v>
      </c>
      <c r="E245" s="1198" t="s">
        <v>188</v>
      </c>
      <c r="F245" s="1199"/>
      <c r="G245" s="1200"/>
      <c r="H245" s="1201" t="s">
        <v>189</v>
      </c>
      <c r="I245" s="1198" t="s">
        <v>190</v>
      </c>
      <c r="J245" s="1199"/>
      <c r="K245" s="1203"/>
    </row>
    <row r="246" spans="2:11">
      <c r="B246" s="1211"/>
      <c r="C246" s="1184"/>
      <c r="D246" s="1184"/>
      <c r="E246" s="1194" t="s">
        <v>209</v>
      </c>
      <c r="F246" s="1184" t="s">
        <v>210</v>
      </c>
      <c r="G246" s="1184" t="s">
        <v>211</v>
      </c>
      <c r="H246" s="1184"/>
      <c r="I246" s="1194" t="s">
        <v>191</v>
      </c>
      <c r="J246" s="1194" t="s">
        <v>20</v>
      </c>
      <c r="K246" s="1205" t="s">
        <v>245</v>
      </c>
    </row>
    <row r="247" spans="2:11" ht="12" thickBot="1">
      <c r="B247" s="1218"/>
      <c r="C247" s="1202"/>
      <c r="D247" s="1202"/>
      <c r="E247" s="1204"/>
      <c r="F247" s="1202"/>
      <c r="G247" s="1202"/>
      <c r="H247" s="1202"/>
      <c r="I247" s="1204"/>
      <c r="J247" s="1204"/>
      <c r="K247" s="1206"/>
    </row>
    <row r="248" spans="2:11" ht="13.5" thickBot="1">
      <c r="B248" s="253">
        <v>0</v>
      </c>
      <c r="C248" s="254">
        <v>1</v>
      </c>
      <c r="D248" s="254">
        <v>2</v>
      </c>
      <c r="E248" s="255">
        <v>3</v>
      </c>
      <c r="F248" s="255">
        <v>4</v>
      </c>
      <c r="G248" s="254">
        <v>5</v>
      </c>
      <c r="H248" s="254">
        <v>6</v>
      </c>
      <c r="I248" s="254">
        <v>7</v>
      </c>
      <c r="J248" s="254">
        <v>8</v>
      </c>
      <c r="K248" s="256">
        <v>9</v>
      </c>
    </row>
    <row r="249" spans="2:11" ht="12.75">
      <c r="B249" s="152"/>
      <c r="C249" s="68"/>
      <c r="D249" s="68"/>
      <c r="E249" s="68"/>
      <c r="F249" s="68"/>
      <c r="G249" s="68"/>
      <c r="H249" s="68"/>
      <c r="I249" s="68"/>
      <c r="J249" s="68"/>
      <c r="K249" s="153"/>
    </row>
    <row r="250" spans="2:11" ht="14.25">
      <c r="B250" s="154"/>
      <c r="C250" s="1179" t="s">
        <v>193</v>
      </c>
      <c r="D250" s="1179"/>
      <c r="E250" s="1179"/>
      <c r="F250" s="1179"/>
      <c r="G250" s="1179"/>
      <c r="H250" s="1179"/>
      <c r="I250" s="1179"/>
      <c r="J250" s="1179"/>
      <c r="K250" s="1180"/>
    </row>
    <row r="251" spans="2:11" ht="12.75">
      <c r="B251" s="152"/>
      <c r="C251" s="68"/>
      <c r="D251" s="68"/>
      <c r="E251" s="68"/>
      <c r="F251" s="68"/>
      <c r="G251" s="68"/>
      <c r="H251" s="68"/>
      <c r="I251" s="68"/>
      <c r="J251" s="68"/>
      <c r="K251" s="153"/>
    </row>
    <row r="252" spans="2:11" ht="12.75">
      <c r="B252" s="174" t="s">
        <v>194</v>
      </c>
      <c r="C252" s="166">
        <f>SUM(D252+H252)</f>
        <v>136548</v>
      </c>
      <c r="D252" s="166">
        <v>3929</v>
      </c>
      <c r="E252" s="166">
        <v>1797</v>
      </c>
      <c r="F252" s="166">
        <v>1634</v>
      </c>
      <c r="G252" s="166">
        <v>498</v>
      </c>
      <c r="H252" s="166">
        <v>132619</v>
      </c>
      <c r="I252" s="166">
        <v>22626</v>
      </c>
      <c r="J252" s="166">
        <v>43264</v>
      </c>
      <c r="K252" s="175">
        <v>66729</v>
      </c>
    </row>
    <row r="253" spans="2:11" ht="12.75">
      <c r="B253" s="174" t="s">
        <v>195</v>
      </c>
      <c r="C253" s="166">
        <f t="shared" ref="C253:C263" si="43">SUM(D253+H253)</f>
        <v>145755</v>
      </c>
      <c r="D253" s="166">
        <v>3630</v>
      </c>
      <c r="E253" s="166">
        <v>1663</v>
      </c>
      <c r="F253" s="166">
        <v>1564</v>
      </c>
      <c r="G253" s="166">
        <v>403</v>
      </c>
      <c r="H253" s="166">
        <v>142125</v>
      </c>
      <c r="I253" s="166">
        <v>25418</v>
      </c>
      <c r="J253" s="166">
        <v>42207</v>
      </c>
      <c r="K253" s="175">
        <v>74500</v>
      </c>
    </row>
    <row r="254" spans="2:11" ht="12.75">
      <c r="B254" s="174" t="s">
        <v>196</v>
      </c>
      <c r="C254" s="166">
        <f t="shared" si="43"/>
        <v>171713</v>
      </c>
      <c r="D254" s="168">
        <v>3501</v>
      </c>
      <c r="E254" s="168">
        <v>1634</v>
      </c>
      <c r="F254" s="168">
        <v>1235</v>
      </c>
      <c r="G254" s="167">
        <v>632</v>
      </c>
      <c r="H254" s="166">
        <v>168212</v>
      </c>
      <c r="I254" s="168">
        <v>29512</v>
      </c>
      <c r="J254" s="168">
        <v>49145</v>
      </c>
      <c r="K254" s="176">
        <v>89555</v>
      </c>
    </row>
    <row r="255" spans="2:11" ht="12.75">
      <c r="B255" s="174" t="s">
        <v>197</v>
      </c>
      <c r="C255" s="166">
        <f>SUM(D255+H255)</f>
        <v>145602</v>
      </c>
      <c r="D255" s="166">
        <v>3291</v>
      </c>
      <c r="E255" s="167">
        <v>1621</v>
      </c>
      <c r="F255" s="167">
        <v>1390</v>
      </c>
      <c r="G255" s="166">
        <v>280</v>
      </c>
      <c r="H255" s="166">
        <v>142311</v>
      </c>
      <c r="I255" s="166">
        <v>25191</v>
      </c>
      <c r="J255" s="166">
        <v>41794</v>
      </c>
      <c r="K255" s="175">
        <v>75326</v>
      </c>
    </row>
    <row r="256" spans="2:11" ht="12.75">
      <c r="B256" s="174" t="s">
        <v>198</v>
      </c>
      <c r="C256" s="166">
        <f>SUM(D256+H256)</f>
        <v>150373</v>
      </c>
      <c r="D256" s="70">
        <v>2826</v>
      </c>
      <c r="E256" s="170">
        <v>1233</v>
      </c>
      <c r="F256" s="161">
        <v>1118</v>
      </c>
      <c r="G256" s="161">
        <v>475</v>
      </c>
      <c r="H256" s="70">
        <v>147547</v>
      </c>
      <c r="I256" s="170">
        <v>28306</v>
      </c>
      <c r="J256" s="170">
        <v>40535</v>
      </c>
      <c r="K256" s="177">
        <v>78706</v>
      </c>
    </row>
    <row r="257" spans="2:11" ht="12.75">
      <c r="B257" s="174" t="s">
        <v>199</v>
      </c>
      <c r="C257" s="166">
        <f t="shared" si="43"/>
        <v>157880</v>
      </c>
      <c r="D257" s="166">
        <v>3242</v>
      </c>
      <c r="E257" s="167">
        <v>1632</v>
      </c>
      <c r="F257" s="167">
        <v>1361</v>
      </c>
      <c r="G257" s="166">
        <v>249</v>
      </c>
      <c r="H257" s="166">
        <v>154638</v>
      </c>
      <c r="I257" s="166">
        <v>30478</v>
      </c>
      <c r="J257" s="166">
        <v>43813</v>
      </c>
      <c r="K257" s="175">
        <v>80347</v>
      </c>
    </row>
    <row r="258" spans="2:11" ht="12.75">
      <c r="B258" s="174" t="s">
        <v>200</v>
      </c>
      <c r="C258" s="166">
        <f>SUM(D258+H258)</f>
        <v>143062</v>
      </c>
      <c r="D258" s="71">
        <v>3380</v>
      </c>
      <c r="E258" s="168">
        <v>1705</v>
      </c>
      <c r="F258" s="167">
        <v>1237</v>
      </c>
      <c r="G258" s="167">
        <v>438</v>
      </c>
      <c r="H258" s="166">
        <v>139682</v>
      </c>
      <c r="I258" s="168">
        <v>26891</v>
      </c>
      <c r="J258" s="168">
        <v>45026</v>
      </c>
      <c r="K258" s="176">
        <v>67765</v>
      </c>
    </row>
    <row r="259" spans="2:11" ht="12.75">
      <c r="B259" s="174" t="s">
        <v>201</v>
      </c>
      <c r="C259" s="166">
        <f t="shared" si="43"/>
        <v>150735</v>
      </c>
      <c r="D259" s="71">
        <v>3542</v>
      </c>
      <c r="E259" s="168">
        <v>1475</v>
      </c>
      <c r="F259" s="168">
        <v>1669</v>
      </c>
      <c r="G259" s="167">
        <v>398</v>
      </c>
      <c r="H259" s="166">
        <v>147193</v>
      </c>
      <c r="I259" s="168">
        <v>24660</v>
      </c>
      <c r="J259" s="168">
        <v>45770</v>
      </c>
      <c r="K259" s="176">
        <v>76763</v>
      </c>
    </row>
    <row r="260" spans="2:11" ht="12.75">
      <c r="B260" s="174" t="s">
        <v>202</v>
      </c>
      <c r="C260" s="166">
        <f t="shared" si="43"/>
        <v>153716</v>
      </c>
      <c r="D260" s="166">
        <v>3971</v>
      </c>
      <c r="E260" s="167">
        <v>1882</v>
      </c>
      <c r="F260" s="167">
        <v>1766</v>
      </c>
      <c r="G260" s="166">
        <v>323</v>
      </c>
      <c r="H260" s="166">
        <v>149745</v>
      </c>
      <c r="I260" s="166">
        <v>26122</v>
      </c>
      <c r="J260" s="166">
        <v>51264</v>
      </c>
      <c r="K260" s="175">
        <v>72359</v>
      </c>
    </row>
    <row r="261" spans="2:11" ht="12.75">
      <c r="B261" s="178" t="s">
        <v>203</v>
      </c>
      <c r="C261" s="166">
        <f>SUM(D261+H261)</f>
        <v>141811</v>
      </c>
      <c r="D261" s="71">
        <v>3613</v>
      </c>
      <c r="E261" s="168">
        <v>1762</v>
      </c>
      <c r="F261" s="168">
        <v>1478</v>
      </c>
      <c r="G261" s="168">
        <v>373</v>
      </c>
      <c r="H261" s="167">
        <v>138198</v>
      </c>
      <c r="I261" s="168">
        <v>24782</v>
      </c>
      <c r="J261" s="168">
        <v>47887</v>
      </c>
      <c r="K261" s="176">
        <v>65529</v>
      </c>
    </row>
    <row r="262" spans="2:11" ht="12.75">
      <c r="B262" s="179" t="s">
        <v>204</v>
      </c>
      <c r="C262" s="166">
        <f>SUM(D262+H262)</f>
        <v>160182</v>
      </c>
      <c r="D262" s="168">
        <v>3525</v>
      </c>
      <c r="E262" s="168">
        <v>1413</v>
      </c>
      <c r="F262" s="168">
        <v>1694</v>
      </c>
      <c r="G262" s="168">
        <v>418</v>
      </c>
      <c r="H262" s="168">
        <v>156657</v>
      </c>
      <c r="I262" s="168">
        <v>26273</v>
      </c>
      <c r="J262" s="168">
        <v>53250</v>
      </c>
      <c r="K262" s="176">
        <v>77134</v>
      </c>
    </row>
    <row r="263" spans="2:11" ht="12.75">
      <c r="B263" s="179" t="s">
        <v>205</v>
      </c>
      <c r="C263" s="166">
        <f t="shared" si="43"/>
        <v>132948</v>
      </c>
      <c r="D263" s="168">
        <v>4099</v>
      </c>
      <c r="E263" s="168">
        <v>2454</v>
      </c>
      <c r="F263" s="168">
        <v>1331</v>
      </c>
      <c r="G263" s="168">
        <v>314</v>
      </c>
      <c r="H263" s="168">
        <v>128849</v>
      </c>
      <c r="I263" s="168">
        <v>23103</v>
      </c>
      <c r="J263" s="168">
        <v>43279</v>
      </c>
      <c r="K263" s="176">
        <v>62467</v>
      </c>
    </row>
    <row r="264" spans="2:11" ht="15">
      <c r="B264" s="180"/>
      <c r="C264" s="167"/>
      <c r="D264" s="167"/>
      <c r="E264" s="167"/>
      <c r="F264" s="167"/>
      <c r="G264" s="167"/>
      <c r="H264" s="167"/>
      <c r="I264" s="167"/>
      <c r="J264" s="167"/>
      <c r="K264" s="176"/>
    </row>
    <row r="265" spans="2:11" ht="12.75">
      <c r="B265" s="181">
        <v>2022</v>
      </c>
      <c r="C265" s="160">
        <f t="shared" ref="C265:K265" si="44">SUM(C252:C263)</f>
        <v>1790325</v>
      </c>
      <c r="D265" s="160">
        <f>SUM(D252:D263)</f>
        <v>42549</v>
      </c>
      <c r="E265" s="160">
        <f t="shared" si="44"/>
        <v>20271</v>
      </c>
      <c r="F265" s="160">
        <f t="shared" si="44"/>
        <v>17477</v>
      </c>
      <c r="G265" s="160">
        <f>SUM(G252:G263)</f>
        <v>4801</v>
      </c>
      <c r="H265" s="160">
        <f t="shared" si="44"/>
        <v>1747776</v>
      </c>
      <c r="I265" s="160">
        <f t="shared" si="44"/>
        <v>313362</v>
      </c>
      <c r="J265" s="160">
        <f t="shared" si="44"/>
        <v>547234</v>
      </c>
      <c r="K265" s="182">
        <f t="shared" si="44"/>
        <v>887180</v>
      </c>
    </row>
    <row r="266" spans="2:11" ht="12.75">
      <c r="B266" s="154"/>
      <c r="C266" s="155"/>
      <c r="D266" s="155"/>
      <c r="E266" s="155"/>
      <c r="F266" s="155"/>
      <c r="G266" s="155"/>
      <c r="H266" s="155"/>
      <c r="I266" s="155"/>
      <c r="J266" s="155"/>
      <c r="K266" s="183"/>
    </row>
    <row r="267" spans="2:11" ht="12.75">
      <c r="B267" s="154"/>
      <c r="C267" s="1177" t="s">
        <v>206</v>
      </c>
      <c r="D267" s="1177"/>
      <c r="E267" s="1177"/>
      <c r="F267" s="1177"/>
      <c r="G267" s="1177"/>
      <c r="H267" s="1177"/>
      <c r="I267" s="1177"/>
      <c r="J267" s="1177"/>
      <c r="K267" s="1178"/>
    </row>
    <row r="268" spans="2:11" ht="12.75">
      <c r="B268" s="152"/>
      <c r="C268" s="155"/>
      <c r="D268" s="155"/>
      <c r="E268" s="155"/>
      <c r="F268" s="155"/>
      <c r="G268" s="155"/>
      <c r="H268" s="155"/>
      <c r="I268" s="155"/>
      <c r="J268" s="155"/>
      <c r="K268" s="183"/>
    </row>
    <row r="269" spans="2:11" ht="12.75">
      <c r="B269" s="184" t="s">
        <v>194</v>
      </c>
      <c r="C269" s="166">
        <f t="shared" ref="C269:C280" si="45">SUM(D269+H269)</f>
        <v>41417613</v>
      </c>
      <c r="D269" s="166">
        <v>218194</v>
      </c>
      <c r="E269" s="166">
        <v>60008</v>
      </c>
      <c r="F269" s="166">
        <v>88025</v>
      </c>
      <c r="G269" s="166">
        <v>70161</v>
      </c>
      <c r="H269" s="166">
        <v>41199419</v>
      </c>
      <c r="I269" s="166">
        <v>6311434</v>
      </c>
      <c r="J269" s="166">
        <v>12395663</v>
      </c>
      <c r="K269" s="175">
        <v>22492322</v>
      </c>
    </row>
    <row r="270" spans="2:11" ht="12.75">
      <c r="B270" s="184" t="s">
        <v>195</v>
      </c>
      <c r="C270" s="166">
        <f t="shared" si="45"/>
        <v>44315521</v>
      </c>
      <c r="D270" s="166">
        <v>207947</v>
      </c>
      <c r="E270" s="166">
        <v>57220</v>
      </c>
      <c r="F270" s="166">
        <v>93239</v>
      </c>
      <c r="G270" s="166">
        <v>57488</v>
      </c>
      <c r="H270" s="166">
        <v>44107574</v>
      </c>
      <c r="I270" s="166">
        <v>6984362</v>
      </c>
      <c r="J270" s="166">
        <v>12039817</v>
      </c>
      <c r="K270" s="175">
        <v>25083395</v>
      </c>
    </row>
    <row r="271" spans="2:11" ht="12.75">
      <c r="B271" s="184" t="s">
        <v>196</v>
      </c>
      <c r="C271" s="166">
        <f t="shared" si="45"/>
        <v>52715184</v>
      </c>
      <c r="D271" s="168">
        <v>217652</v>
      </c>
      <c r="E271" s="168">
        <v>55251</v>
      </c>
      <c r="F271" s="168">
        <v>71208</v>
      </c>
      <c r="G271" s="167">
        <v>91193</v>
      </c>
      <c r="H271" s="166">
        <v>52497532</v>
      </c>
      <c r="I271" s="168">
        <v>8127831</v>
      </c>
      <c r="J271" s="168">
        <v>14165091</v>
      </c>
      <c r="K271" s="176">
        <v>30204610</v>
      </c>
    </row>
    <row r="272" spans="2:11" ht="12.75">
      <c r="B272" s="184" t="s">
        <v>197</v>
      </c>
      <c r="C272" s="166">
        <f t="shared" si="45"/>
        <v>44374800</v>
      </c>
      <c r="D272" s="166">
        <v>186238</v>
      </c>
      <c r="E272" s="167">
        <v>54803</v>
      </c>
      <c r="F272" s="167">
        <v>88023</v>
      </c>
      <c r="G272" s="166">
        <v>43412</v>
      </c>
      <c r="H272" s="166">
        <v>44188562</v>
      </c>
      <c r="I272" s="166">
        <v>7004264</v>
      </c>
      <c r="J272" s="166">
        <v>12007379</v>
      </c>
      <c r="K272" s="175">
        <v>25176919</v>
      </c>
    </row>
    <row r="273" spans="2:11" ht="12.75">
      <c r="B273" s="184" t="s">
        <v>198</v>
      </c>
      <c r="C273" s="166">
        <f t="shared" si="45"/>
        <v>45801623</v>
      </c>
      <c r="D273" s="170">
        <v>173560</v>
      </c>
      <c r="E273" s="170">
        <v>41398</v>
      </c>
      <c r="F273" s="170">
        <v>64805</v>
      </c>
      <c r="G273" s="170">
        <v>67357</v>
      </c>
      <c r="H273" s="170">
        <v>45628063</v>
      </c>
      <c r="I273" s="170">
        <v>7902441</v>
      </c>
      <c r="J273" s="170">
        <v>11652113</v>
      </c>
      <c r="K273" s="177">
        <v>26073509</v>
      </c>
    </row>
    <row r="274" spans="2:11" ht="12.75">
      <c r="B274" s="184" t="s">
        <v>199</v>
      </c>
      <c r="C274" s="166">
        <f t="shared" si="45"/>
        <v>47759774</v>
      </c>
      <c r="D274" s="166">
        <v>179412</v>
      </c>
      <c r="E274" s="167">
        <v>55060</v>
      </c>
      <c r="F274" s="167">
        <v>84608</v>
      </c>
      <c r="G274" s="166">
        <v>39744</v>
      </c>
      <c r="H274" s="166">
        <v>47580362</v>
      </c>
      <c r="I274" s="166">
        <v>8498078</v>
      </c>
      <c r="J274" s="166">
        <v>12333698</v>
      </c>
      <c r="K274" s="175">
        <v>26748586</v>
      </c>
    </row>
    <row r="275" spans="2:11" ht="12.75">
      <c r="B275" s="184" t="s">
        <v>200</v>
      </c>
      <c r="C275" s="166">
        <f t="shared" si="45"/>
        <v>43234539</v>
      </c>
      <c r="D275" s="168">
        <v>195648</v>
      </c>
      <c r="E275" s="168">
        <v>59628</v>
      </c>
      <c r="F275" s="168">
        <v>73706</v>
      </c>
      <c r="G275" s="167">
        <v>62314</v>
      </c>
      <c r="H275" s="166">
        <v>43038891</v>
      </c>
      <c r="I275" s="168">
        <v>7333368</v>
      </c>
      <c r="J275" s="168">
        <v>12653809</v>
      </c>
      <c r="K275" s="176">
        <v>23051714</v>
      </c>
    </row>
    <row r="276" spans="2:11" ht="12.75">
      <c r="B276" s="184" t="s">
        <v>201</v>
      </c>
      <c r="C276" s="166">
        <f t="shared" si="45"/>
        <v>45662512</v>
      </c>
      <c r="D276" s="168">
        <v>200897</v>
      </c>
      <c r="E276" s="168">
        <v>49821</v>
      </c>
      <c r="F276" s="168">
        <v>95483</v>
      </c>
      <c r="G276" s="167">
        <v>55593</v>
      </c>
      <c r="H276" s="166">
        <v>45461615</v>
      </c>
      <c r="I276" s="168">
        <v>6651598</v>
      </c>
      <c r="J276" s="168">
        <v>12888844</v>
      </c>
      <c r="K276" s="176">
        <v>25921173</v>
      </c>
    </row>
    <row r="277" spans="2:11" ht="12.75">
      <c r="B277" s="184" t="s">
        <v>202</v>
      </c>
      <c r="C277" s="166">
        <f t="shared" si="45"/>
        <v>45320520</v>
      </c>
      <c r="D277" s="168">
        <v>216155</v>
      </c>
      <c r="E277" s="168">
        <v>63461</v>
      </c>
      <c r="F277" s="168">
        <v>105215</v>
      </c>
      <c r="G277" s="167">
        <v>47479</v>
      </c>
      <c r="H277" s="166">
        <v>45104365</v>
      </c>
      <c r="I277" s="168">
        <v>7009204</v>
      </c>
      <c r="J277" s="168">
        <v>13890386</v>
      </c>
      <c r="K277" s="176">
        <v>24204775</v>
      </c>
    </row>
    <row r="278" spans="2:11" ht="12.75">
      <c r="B278" s="184" t="s">
        <v>203</v>
      </c>
      <c r="C278" s="166">
        <f>SUM(D278+H278)</f>
        <v>42133413</v>
      </c>
      <c r="D278" s="168">
        <v>195121</v>
      </c>
      <c r="E278" s="168">
        <v>60390</v>
      </c>
      <c r="F278" s="168">
        <v>91985</v>
      </c>
      <c r="G278" s="168">
        <v>42746</v>
      </c>
      <c r="H278" s="167">
        <v>41938292</v>
      </c>
      <c r="I278" s="168">
        <v>6745125</v>
      </c>
      <c r="J278" s="168">
        <v>13325675</v>
      </c>
      <c r="K278" s="176">
        <v>21867492</v>
      </c>
    </row>
    <row r="279" spans="2:11" ht="12.75">
      <c r="B279" s="184" t="s">
        <v>204</v>
      </c>
      <c r="C279" s="166">
        <f>SUM(D279+H279)</f>
        <v>48529107</v>
      </c>
      <c r="D279" s="168">
        <v>215596</v>
      </c>
      <c r="E279" s="168">
        <v>48730</v>
      </c>
      <c r="F279" s="168">
        <v>104899</v>
      </c>
      <c r="G279" s="168">
        <v>61967</v>
      </c>
      <c r="H279" s="167">
        <v>48313511</v>
      </c>
      <c r="I279" s="168">
        <v>7047896</v>
      </c>
      <c r="J279" s="168">
        <v>15011518</v>
      </c>
      <c r="K279" s="176">
        <v>26254097</v>
      </c>
    </row>
    <row r="280" spans="2:11" ht="12.75">
      <c r="B280" s="184" t="s">
        <v>205</v>
      </c>
      <c r="C280" s="166">
        <f t="shared" si="45"/>
        <v>39712145</v>
      </c>
      <c r="D280" s="168">
        <v>218354</v>
      </c>
      <c r="E280" s="168">
        <v>83464</v>
      </c>
      <c r="F280" s="168">
        <v>85972</v>
      </c>
      <c r="G280" s="168">
        <v>48918</v>
      </c>
      <c r="H280" s="168">
        <v>39493791</v>
      </c>
      <c r="I280" s="168">
        <v>6317303</v>
      </c>
      <c r="J280" s="168">
        <v>12322075</v>
      </c>
      <c r="K280" s="176">
        <v>20854413</v>
      </c>
    </row>
    <row r="281" spans="2:11" ht="12.75">
      <c r="B281" s="154"/>
      <c r="C281" s="167"/>
      <c r="D281" s="167"/>
      <c r="E281" s="167"/>
      <c r="F281" s="167"/>
      <c r="G281" s="167"/>
      <c r="H281" s="167"/>
      <c r="I281" s="167"/>
      <c r="J281" s="167"/>
      <c r="K281" s="176"/>
    </row>
    <row r="282" spans="2:11" ht="12.75">
      <c r="B282" s="181">
        <v>2022</v>
      </c>
      <c r="C282" s="160">
        <f t="shared" ref="C282:K282" si="46">SUM(C269:C280)</f>
        <v>540976751</v>
      </c>
      <c r="D282" s="160">
        <f t="shared" si="46"/>
        <v>2424774</v>
      </c>
      <c r="E282" s="160">
        <f t="shared" si="46"/>
        <v>689234</v>
      </c>
      <c r="F282" s="160">
        <f t="shared" si="46"/>
        <v>1047168</v>
      </c>
      <c r="G282" s="160">
        <f t="shared" si="46"/>
        <v>688372</v>
      </c>
      <c r="H282" s="160">
        <f t="shared" si="46"/>
        <v>538551977</v>
      </c>
      <c r="I282" s="160">
        <f t="shared" si="46"/>
        <v>85932904</v>
      </c>
      <c r="J282" s="160">
        <f t="shared" si="46"/>
        <v>154686068</v>
      </c>
      <c r="K282" s="182">
        <f t="shared" si="46"/>
        <v>297933005</v>
      </c>
    </row>
    <row r="283" spans="2:11" ht="12.75">
      <c r="B283" s="185"/>
      <c r="C283" s="156"/>
      <c r="D283" s="156"/>
      <c r="E283" s="156"/>
      <c r="F283" s="156"/>
      <c r="G283" s="156"/>
      <c r="H283" s="156"/>
      <c r="I283" s="156"/>
      <c r="J283" s="156"/>
      <c r="K283" s="186"/>
    </row>
    <row r="284" spans="2:11" ht="12.75" customHeight="1">
      <c r="B284" s="1181" t="s">
        <v>186</v>
      </c>
      <c r="C284" s="1183" t="s">
        <v>18</v>
      </c>
      <c r="D284" s="1183" t="s">
        <v>187</v>
      </c>
      <c r="E284" s="1185" t="s">
        <v>188</v>
      </c>
      <c r="F284" s="1186"/>
      <c r="G284" s="1187"/>
      <c r="H284" s="1188" t="s">
        <v>189</v>
      </c>
      <c r="I284" s="1190" t="s">
        <v>190</v>
      </c>
      <c r="J284" s="1191"/>
      <c r="K284" s="1192"/>
    </row>
    <row r="285" spans="2:11" ht="11.25" customHeight="1">
      <c r="B285" s="1182"/>
      <c r="C285" s="1184"/>
      <c r="D285" s="1184"/>
      <c r="E285" s="1193" t="s">
        <v>209</v>
      </c>
      <c r="F285" s="1183" t="s">
        <v>210</v>
      </c>
      <c r="G285" s="1183" t="s">
        <v>211</v>
      </c>
      <c r="H285" s="1189"/>
      <c r="I285" s="1193" t="s">
        <v>191</v>
      </c>
      <c r="J285" s="1193" t="s">
        <v>20</v>
      </c>
      <c r="K285" s="1196" t="s">
        <v>192</v>
      </c>
    </row>
    <row r="286" spans="2:11" ht="11.25" customHeight="1">
      <c r="B286" s="1182"/>
      <c r="C286" s="1184"/>
      <c r="D286" s="1184"/>
      <c r="E286" s="1194"/>
      <c r="F286" s="1184"/>
      <c r="G286" s="1184"/>
      <c r="H286" s="1189"/>
      <c r="I286" s="1195"/>
      <c r="J286" s="1195"/>
      <c r="K286" s="1197"/>
    </row>
    <row r="287" spans="2:11" ht="12.75">
      <c r="B287" s="150">
        <v>0</v>
      </c>
      <c r="C287" s="157">
        <v>1</v>
      </c>
      <c r="D287" s="157">
        <v>2</v>
      </c>
      <c r="E287" s="158">
        <v>3</v>
      </c>
      <c r="F287" s="158">
        <v>4</v>
      </c>
      <c r="G287" s="157">
        <v>5</v>
      </c>
      <c r="H287" s="157">
        <v>6</v>
      </c>
      <c r="I287" s="157">
        <v>7</v>
      </c>
      <c r="J287" s="157">
        <v>8</v>
      </c>
      <c r="K287" s="187">
        <v>9</v>
      </c>
    </row>
    <row r="288" spans="2:11" ht="12.75">
      <c r="B288" s="152"/>
      <c r="C288" s="155"/>
      <c r="D288" s="155"/>
      <c r="E288" s="155"/>
      <c r="F288" s="155"/>
      <c r="G288" s="155"/>
      <c r="H288" s="155"/>
      <c r="I288" s="155"/>
      <c r="J288" s="155"/>
      <c r="K288" s="183"/>
    </row>
    <row r="289" spans="2:11" ht="12.75">
      <c r="B289" s="154"/>
      <c r="C289" s="1177" t="s">
        <v>207</v>
      </c>
      <c r="D289" s="1177"/>
      <c r="E289" s="1177"/>
      <c r="F289" s="1177"/>
      <c r="G289" s="1177"/>
      <c r="H289" s="1177"/>
      <c r="I289" s="1177"/>
      <c r="J289" s="1177"/>
      <c r="K289" s="1178"/>
    </row>
    <row r="290" spans="2:11" ht="12.75">
      <c r="B290" s="154"/>
      <c r="C290" s="159"/>
      <c r="D290" s="159"/>
      <c r="E290" s="159"/>
      <c r="F290" s="159"/>
      <c r="G290" s="159"/>
      <c r="H290" s="159"/>
      <c r="I290" s="159"/>
      <c r="J290" s="159"/>
      <c r="K290" s="188"/>
    </row>
    <row r="291" spans="2:11" ht="12.75">
      <c r="B291" s="184" t="s">
        <v>194</v>
      </c>
      <c r="C291" s="166">
        <f>SUM(D291+H291)</f>
        <v>81540312</v>
      </c>
      <c r="D291" s="166">
        <v>383441</v>
      </c>
      <c r="E291" s="166">
        <v>105618</v>
      </c>
      <c r="F291" s="166">
        <v>154926</v>
      </c>
      <c r="G291" s="166">
        <v>122897</v>
      </c>
      <c r="H291" s="166">
        <v>81156871</v>
      </c>
      <c r="I291" s="166">
        <v>12406999</v>
      </c>
      <c r="J291" s="166">
        <v>25423507</v>
      </c>
      <c r="K291" s="175">
        <v>43326365</v>
      </c>
    </row>
    <row r="292" spans="2:11" ht="12.75">
      <c r="B292" s="184" t="s">
        <v>195</v>
      </c>
      <c r="C292" s="166">
        <f t="shared" ref="C292:C302" si="47">SUM(D292+H292)</f>
        <v>86937401</v>
      </c>
      <c r="D292" s="166">
        <v>363670</v>
      </c>
      <c r="E292" s="166">
        <v>101110</v>
      </c>
      <c r="F292" s="166">
        <v>162776</v>
      </c>
      <c r="G292" s="166">
        <v>99784</v>
      </c>
      <c r="H292" s="166">
        <v>86573731</v>
      </c>
      <c r="I292" s="166">
        <v>13786907</v>
      </c>
      <c r="J292" s="166">
        <v>24464422</v>
      </c>
      <c r="K292" s="175">
        <v>48322402</v>
      </c>
    </row>
    <row r="293" spans="2:11" ht="12.75">
      <c r="B293" s="184" t="s">
        <v>196</v>
      </c>
      <c r="C293" s="166">
        <f t="shared" si="47"/>
        <v>103051210</v>
      </c>
      <c r="D293" s="168">
        <v>382119</v>
      </c>
      <c r="E293" s="168">
        <v>98278</v>
      </c>
      <c r="F293" s="168">
        <v>124804</v>
      </c>
      <c r="G293" s="167">
        <v>159037</v>
      </c>
      <c r="H293" s="166">
        <v>102669091</v>
      </c>
      <c r="I293" s="168">
        <v>15805014</v>
      </c>
      <c r="J293" s="168">
        <v>28954294</v>
      </c>
      <c r="K293" s="176">
        <v>57909783</v>
      </c>
    </row>
    <row r="294" spans="2:11" ht="12.75">
      <c r="B294" s="184" t="s">
        <v>197</v>
      </c>
      <c r="C294" s="166">
        <f t="shared" si="47"/>
        <v>87053121</v>
      </c>
      <c r="D294" s="166">
        <v>329773</v>
      </c>
      <c r="E294" s="167">
        <v>97499</v>
      </c>
      <c r="F294" s="167">
        <v>155766</v>
      </c>
      <c r="G294" s="167">
        <v>76508</v>
      </c>
      <c r="H294" s="166">
        <v>86723348</v>
      </c>
      <c r="I294" s="167">
        <v>13774817</v>
      </c>
      <c r="J294" s="167">
        <v>24579121</v>
      </c>
      <c r="K294" s="176">
        <v>48369410</v>
      </c>
    </row>
    <row r="295" spans="2:11" ht="12.75">
      <c r="B295" s="184" t="s">
        <v>198</v>
      </c>
      <c r="C295" s="166">
        <f t="shared" si="47"/>
        <v>89056072</v>
      </c>
      <c r="D295" s="170">
        <v>304934</v>
      </c>
      <c r="E295" s="170">
        <v>73562</v>
      </c>
      <c r="F295" s="170">
        <v>115029</v>
      </c>
      <c r="G295" s="170">
        <v>116343</v>
      </c>
      <c r="H295" s="170">
        <v>88751138</v>
      </c>
      <c r="I295" s="170">
        <v>15396025</v>
      </c>
      <c r="J295" s="170">
        <v>23625439</v>
      </c>
      <c r="K295" s="177">
        <v>49729674</v>
      </c>
    </row>
    <row r="296" spans="2:11" ht="12.75">
      <c r="B296" s="184" t="s">
        <v>199</v>
      </c>
      <c r="C296" s="166">
        <f t="shared" si="47"/>
        <v>93687430</v>
      </c>
      <c r="D296" s="166">
        <v>317337</v>
      </c>
      <c r="E296" s="167">
        <v>97932</v>
      </c>
      <c r="F296" s="167">
        <v>148082</v>
      </c>
      <c r="G296" s="167">
        <v>71323</v>
      </c>
      <c r="H296" s="166">
        <v>93370093</v>
      </c>
      <c r="I296" s="167">
        <v>16766104</v>
      </c>
      <c r="J296" s="167">
        <v>25076984</v>
      </c>
      <c r="K296" s="176">
        <v>51527005</v>
      </c>
    </row>
    <row r="297" spans="2:11" ht="12.75">
      <c r="B297" s="184" t="s">
        <v>200</v>
      </c>
      <c r="C297" s="166">
        <f>SUM(D297+H297)</f>
        <v>85038985</v>
      </c>
      <c r="D297" s="168">
        <v>342222</v>
      </c>
      <c r="E297" s="168">
        <v>103425</v>
      </c>
      <c r="F297" s="168">
        <v>128169</v>
      </c>
      <c r="G297" s="167">
        <v>110628</v>
      </c>
      <c r="H297" s="166">
        <v>84696763</v>
      </c>
      <c r="I297" s="168">
        <v>14565486</v>
      </c>
      <c r="J297" s="168">
        <v>25746411</v>
      </c>
      <c r="K297" s="176">
        <v>44384866</v>
      </c>
    </row>
    <row r="298" spans="2:11" ht="12.75">
      <c r="B298" s="184" t="s">
        <v>201</v>
      </c>
      <c r="C298" s="166">
        <f>SUM(D298+H298)</f>
        <v>89548694</v>
      </c>
      <c r="D298" s="168">
        <v>353745</v>
      </c>
      <c r="E298" s="168">
        <v>87553</v>
      </c>
      <c r="F298" s="168">
        <v>166829</v>
      </c>
      <c r="G298" s="167">
        <v>99363</v>
      </c>
      <c r="H298" s="166">
        <v>89194949</v>
      </c>
      <c r="I298" s="168">
        <v>13197437</v>
      </c>
      <c r="J298" s="168">
        <v>26156739</v>
      </c>
      <c r="K298" s="176">
        <v>49840773</v>
      </c>
    </row>
    <row r="299" spans="2:11" ht="12.75">
      <c r="B299" s="184" t="s">
        <v>202</v>
      </c>
      <c r="C299" s="166">
        <f t="shared" si="47"/>
        <v>89482874</v>
      </c>
      <c r="D299" s="166">
        <v>380405</v>
      </c>
      <c r="E299" s="167">
        <v>112486</v>
      </c>
      <c r="F299" s="167">
        <v>183824</v>
      </c>
      <c r="G299" s="167">
        <v>84095</v>
      </c>
      <c r="H299" s="166">
        <v>89102469</v>
      </c>
      <c r="I299" s="167">
        <v>13855411</v>
      </c>
      <c r="J299" s="167">
        <v>28815167</v>
      </c>
      <c r="K299" s="176">
        <v>46431891</v>
      </c>
    </row>
    <row r="300" spans="2:11" ht="12.75">
      <c r="B300" s="184" t="s">
        <v>203</v>
      </c>
      <c r="C300" s="166">
        <f t="shared" si="47"/>
        <v>82599771</v>
      </c>
      <c r="D300" s="168">
        <v>347817</v>
      </c>
      <c r="E300" s="168">
        <v>107294</v>
      </c>
      <c r="F300" s="168">
        <v>165045</v>
      </c>
      <c r="G300" s="168">
        <v>75478</v>
      </c>
      <c r="H300" s="167">
        <v>82251954</v>
      </c>
      <c r="I300" s="168">
        <v>13173978</v>
      </c>
      <c r="J300" s="168">
        <v>27140711</v>
      </c>
      <c r="K300" s="176">
        <v>41937265</v>
      </c>
    </row>
    <row r="301" spans="2:11" ht="12.75">
      <c r="B301" s="184" t="s">
        <v>204</v>
      </c>
      <c r="C301" s="166">
        <f t="shared" si="47"/>
        <v>95899993</v>
      </c>
      <c r="D301" s="168">
        <v>378723</v>
      </c>
      <c r="E301" s="168">
        <v>85883</v>
      </c>
      <c r="F301" s="168">
        <v>183907</v>
      </c>
      <c r="G301" s="168">
        <v>108933</v>
      </c>
      <c r="H301" s="167">
        <v>95521270</v>
      </c>
      <c r="I301" s="168">
        <v>14100167</v>
      </c>
      <c r="J301" s="168">
        <v>30680146</v>
      </c>
      <c r="K301" s="176">
        <v>50740957</v>
      </c>
    </row>
    <row r="302" spans="2:11" ht="12.75">
      <c r="B302" s="184" t="s">
        <v>205</v>
      </c>
      <c r="C302" s="166">
        <f t="shared" si="47"/>
        <v>78613452</v>
      </c>
      <c r="D302" s="168">
        <v>378787</v>
      </c>
      <c r="E302" s="168">
        <v>145111</v>
      </c>
      <c r="F302" s="168">
        <v>148850</v>
      </c>
      <c r="G302" s="167">
        <v>84826</v>
      </c>
      <c r="H302" s="169">
        <v>78234665</v>
      </c>
      <c r="I302" s="168">
        <v>12419798</v>
      </c>
      <c r="J302" s="168">
        <v>25385359</v>
      </c>
      <c r="K302" s="176">
        <v>40429508</v>
      </c>
    </row>
    <row r="303" spans="2:11" ht="12.75">
      <c r="B303" s="184"/>
      <c r="C303" s="165"/>
      <c r="D303" s="162"/>
      <c r="E303" s="163"/>
      <c r="F303" s="163"/>
      <c r="G303" s="163"/>
      <c r="H303" s="162"/>
      <c r="I303" s="163"/>
      <c r="J303" s="163"/>
      <c r="K303" s="189"/>
    </row>
    <row r="304" spans="2:11" ht="12.75">
      <c r="B304" s="181">
        <v>2022</v>
      </c>
      <c r="C304" s="164">
        <f t="shared" ref="C304:K304" si="48">SUM(C291:C302)</f>
        <v>1062509315</v>
      </c>
      <c r="D304" s="164">
        <f t="shared" si="48"/>
        <v>4262973</v>
      </c>
      <c r="E304" s="164">
        <f t="shared" si="48"/>
        <v>1215751</v>
      </c>
      <c r="F304" s="164">
        <f t="shared" si="48"/>
        <v>1838007</v>
      </c>
      <c r="G304" s="164">
        <f t="shared" si="48"/>
        <v>1209215</v>
      </c>
      <c r="H304" s="164">
        <f t="shared" si="48"/>
        <v>1058246342</v>
      </c>
      <c r="I304" s="164">
        <f t="shared" si="48"/>
        <v>169248143</v>
      </c>
      <c r="J304" s="164">
        <f t="shared" si="48"/>
        <v>316048300</v>
      </c>
      <c r="K304" s="190">
        <f t="shared" si="48"/>
        <v>572949899</v>
      </c>
    </row>
    <row r="305" spans="2:11">
      <c r="B305" s="8"/>
      <c r="K305" s="9"/>
    </row>
    <row r="306" spans="2:11">
      <c r="B306" s="8"/>
      <c r="K306" s="9"/>
    </row>
    <row r="307" spans="2:11" ht="19.5">
      <c r="B307" s="154"/>
      <c r="C307"/>
      <c r="D307"/>
      <c r="E307" s="191"/>
      <c r="F307" s="192" t="s">
        <v>208</v>
      </c>
      <c r="G307" s="192"/>
      <c r="H307" s="192"/>
      <c r="I307" s="192"/>
      <c r="J307" s="193"/>
      <c r="K307" s="194"/>
    </row>
    <row r="308" spans="2:11" ht="15.7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7">
        <f t="shared" si="49"/>
        <v>649.28839035501801</v>
      </c>
    </row>
    <row r="309" spans="2:11" ht="15.7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7">
        <f t="shared" si="50"/>
        <v>648.62284563758385</v>
      </c>
    </row>
    <row r="310" spans="2:11" ht="15.7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7">
        <f t="shared" si="51"/>
        <v>646.63930545474852</v>
      </c>
    </row>
    <row r="311" spans="2:11" ht="15.7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7">
        <f t="shared" si="52"/>
        <v>642.13432281018504</v>
      </c>
    </row>
    <row r="312" spans="2:11" ht="15.7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7">
        <f t="shared" si="53"/>
        <v>631.8409524051533</v>
      </c>
    </row>
    <row r="313" spans="2:11" ht="15.7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7">
        <f t="shared" si="54"/>
        <v>641.30589816670192</v>
      </c>
    </row>
    <row r="314" spans="2:11" ht="15.7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7">
        <f t="shared" si="55"/>
        <v>654.98215893160182</v>
      </c>
    </row>
    <row r="315" spans="2:11" ht="15.7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7">
        <f t="shared" si="56"/>
        <v>649.2812031838256</v>
      </c>
    </row>
    <row r="316" spans="2:11" ht="15.7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7">
        <f t="shared" si="57"/>
        <v>641.68784809076965</v>
      </c>
    </row>
    <row r="317" spans="2:11" ht="15.7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7">
        <f t="shared" si="58"/>
        <v>639.98023775732884</v>
      </c>
    </row>
    <row r="318" spans="2:11" ht="15.7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7">
        <f t="shared" si="59"/>
        <v>657.82867477377033</v>
      </c>
    </row>
    <row r="319" spans="2:11" ht="16.5"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9">
        <f t="shared" si="60"/>
        <v>647.21385691645185</v>
      </c>
    </row>
    <row r="322" spans="2:11" ht="12" thickBot="1"/>
    <row r="323" spans="2:11" ht="18.75" thickBot="1">
      <c r="B323" s="1219" t="s">
        <v>462</v>
      </c>
      <c r="C323" s="1220"/>
      <c r="D323" s="1220"/>
      <c r="E323" s="1220"/>
      <c r="F323" s="1220"/>
      <c r="G323" s="1220"/>
      <c r="H323" s="1220"/>
      <c r="I323" s="1220"/>
      <c r="J323" s="1220"/>
      <c r="K323" s="1221"/>
    </row>
    <row r="324" spans="2:11" ht="18">
      <c r="B324" s="760"/>
      <c r="C324" s="761"/>
      <c r="D324" s="761"/>
      <c r="E324" s="761"/>
      <c r="F324" s="480" t="s">
        <v>185</v>
      </c>
      <c r="G324" s="761"/>
      <c r="H324" s="761"/>
      <c r="I324" s="761"/>
      <c r="J324" s="761"/>
      <c r="K324" s="762"/>
    </row>
    <row r="325" spans="2:11" ht="12.75">
      <c r="B325" s="1222" t="s">
        <v>186</v>
      </c>
      <c r="C325" s="1183" t="s">
        <v>18</v>
      </c>
      <c r="D325" s="1183" t="s">
        <v>187</v>
      </c>
      <c r="E325" s="1185" t="s">
        <v>188</v>
      </c>
      <c r="F325" s="1186"/>
      <c r="G325" s="1187"/>
      <c r="H325" s="1188" t="s">
        <v>189</v>
      </c>
      <c r="I325" s="1185" t="s">
        <v>190</v>
      </c>
      <c r="J325" s="1186"/>
      <c r="K325" s="1209"/>
    </row>
    <row r="326" spans="2:11">
      <c r="B326" s="1211"/>
      <c r="C326" s="1184"/>
      <c r="D326" s="1184"/>
      <c r="E326" s="1193" t="s">
        <v>209</v>
      </c>
      <c r="F326" s="1183" t="s">
        <v>210</v>
      </c>
      <c r="G326" s="1183" t="s">
        <v>211</v>
      </c>
      <c r="H326" s="1189"/>
      <c r="I326" s="1193" t="s">
        <v>191</v>
      </c>
      <c r="J326" s="1193" t="s">
        <v>20</v>
      </c>
      <c r="K326" s="1196" t="s">
        <v>245</v>
      </c>
    </row>
    <row r="327" spans="2:11">
      <c r="B327" s="1211"/>
      <c r="C327" s="1184"/>
      <c r="D327" s="1184"/>
      <c r="E327" s="1194"/>
      <c r="F327" s="1184"/>
      <c r="G327" s="1184"/>
      <c r="H327" s="1189"/>
      <c r="I327" s="1194"/>
      <c r="J327" s="1194"/>
      <c r="K327" s="1205"/>
    </row>
    <row r="328" spans="2:11" ht="12.75">
      <c r="B328" s="150">
        <v>0</v>
      </c>
      <c r="C328" s="66">
        <v>1</v>
      </c>
      <c r="D328" s="66">
        <v>2</v>
      </c>
      <c r="E328" s="67">
        <v>3</v>
      </c>
      <c r="F328" s="67">
        <v>4</v>
      </c>
      <c r="G328" s="66">
        <v>5</v>
      </c>
      <c r="H328" s="66">
        <v>6</v>
      </c>
      <c r="I328" s="66">
        <v>7</v>
      </c>
      <c r="J328" s="66">
        <v>8</v>
      </c>
      <c r="K328" s="151">
        <v>9</v>
      </c>
    </row>
    <row r="329" spans="2:11" ht="12.75">
      <c r="B329" s="152"/>
      <c r="C329" s="68"/>
      <c r="D329" s="68"/>
      <c r="E329" s="68"/>
      <c r="F329" s="68"/>
      <c r="G329" s="68"/>
      <c r="H329" s="68"/>
      <c r="I329" s="68"/>
      <c r="J329" s="68"/>
      <c r="K329" s="153"/>
    </row>
    <row r="330" spans="2:11" ht="14.25">
      <c r="B330" s="154"/>
      <c r="C330" s="1179" t="s">
        <v>193</v>
      </c>
      <c r="D330" s="1179"/>
      <c r="E330" s="1179"/>
      <c r="F330" s="1179"/>
      <c r="G330" s="1179"/>
      <c r="H330" s="1179"/>
      <c r="I330" s="1179"/>
      <c r="J330" s="1179"/>
      <c r="K330" s="1180"/>
    </row>
    <row r="331" spans="2:11" ht="12.75">
      <c r="B331" s="152"/>
      <c r="C331" s="68"/>
      <c r="D331" s="68"/>
      <c r="E331" s="68"/>
      <c r="F331" s="68"/>
      <c r="G331" s="68"/>
      <c r="H331" s="68"/>
      <c r="I331" s="68"/>
      <c r="J331" s="68"/>
      <c r="K331" s="153"/>
    </row>
    <row r="332" spans="2:11" ht="12.75">
      <c r="B332" s="174" t="s">
        <v>194</v>
      </c>
      <c r="C332" s="166">
        <f>SUM(D332+H332)</f>
        <v>136406</v>
      </c>
      <c r="D332" s="166">
        <v>2862</v>
      </c>
      <c r="E332" s="166">
        <v>1106</v>
      </c>
      <c r="F332" s="166">
        <v>1311</v>
      </c>
      <c r="G332" s="166">
        <v>445</v>
      </c>
      <c r="H332" s="166">
        <v>133544</v>
      </c>
      <c r="I332" s="166">
        <v>24250</v>
      </c>
      <c r="J332" s="166">
        <v>40380</v>
      </c>
      <c r="K332" s="176">
        <v>68914</v>
      </c>
    </row>
    <row r="333" spans="2:11" ht="12.75">
      <c r="B333" s="174" t="s">
        <v>195</v>
      </c>
      <c r="C333" s="166">
        <f t="shared" ref="C333:C343" si="61">SUM(D333+H333)</f>
        <v>142255</v>
      </c>
      <c r="D333" s="166">
        <v>3597</v>
      </c>
      <c r="E333" s="166">
        <v>2031</v>
      </c>
      <c r="F333" s="166">
        <v>1290</v>
      </c>
      <c r="G333" s="166">
        <v>276</v>
      </c>
      <c r="H333" s="166">
        <v>138658</v>
      </c>
      <c r="I333" s="166">
        <v>24835</v>
      </c>
      <c r="J333" s="166">
        <v>39907</v>
      </c>
      <c r="K333" s="176">
        <v>73916</v>
      </c>
    </row>
    <row r="334" spans="2:11" ht="12.75">
      <c r="B334" s="174" t="s">
        <v>196</v>
      </c>
      <c r="C334" s="166">
        <f t="shared" si="61"/>
        <v>170008</v>
      </c>
      <c r="D334" s="168">
        <v>3972</v>
      </c>
      <c r="E334" s="168">
        <v>2161</v>
      </c>
      <c r="F334" s="168">
        <v>1402</v>
      </c>
      <c r="G334" s="167">
        <v>409</v>
      </c>
      <c r="H334" s="166">
        <v>166036</v>
      </c>
      <c r="I334" s="168">
        <v>28907</v>
      </c>
      <c r="J334" s="168">
        <v>44929</v>
      </c>
      <c r="K334" s="176">
        <v>92200</v>
      </c>
    </row>
    <row r="335" spans="2:11" ht="12.75">
      <c r="B335" s="174" t="s">
        <v>197</v>
      </c>
      <c r="C335" s="166">
        <f>SUM(D335+H335)</f>
        <v>124444</v>
      </c>
      <c r="D335" s="166">
        <v>2810</v>
      </c>
      <c r="E335" s="167">
        <v>1441</v>
      </c>
      <c r="F335" s="167">
        <v>987</v>
      </c>
      <c r="G335" s="166">
        <v>382</v>
      </c>
      <c r="H335" s="166">
        <v>121634</v>
      </c>
      <c r="I335" s="166">
        <v>20977</v>
      </c>
      <c r="J335" s="166">
        <v>36045</v>
      </c>
      <c r="K335" s="176">
        <v>64612</v>
      </c>
    </row>
    <row r="336" spans="2:11" ht="12.75">
      <c r="B336" s="174" t="s">
        <v>198</v>
      </c>
      <c r="C336" s="166">
        <f>SUM(D336+H336)</f>
        <v>151047</v>
      </c>
      <c r="D336" s="749">
        <v>2945</v>
      </c>
      <c r="E336" s="498">
        <v>1490</v>
      </c>
      <c r="F336" s="499">
        <v>1101</v>
      </c>
      <c r="G336" s="499">
        <v>354</v>
      </c>
      <c r="H336" s="749">
        <v>148102</v>
      </c>
      <c r="I336" s="498">
        <v>27100</v>
      </c>
      <c r="J336" s="498">
        <v>38353</v>
      </c>
      <c r="K336" s="750">
        <v>82649</v>
      </c>
    </row>
    <row r="337" spans="2:11" ht="12.75">
      <c r="B337" s="174" t="s">
        <v>199</v>
      </c>
      <c r="C337" s="166">
        <f t="shared" si="61"/>
        <v>147309</v>
      </c>
      <c r="D337" s="166">
        <v>3287</v>
      </c>
      <c r="E337" s="167">
        <v>1703</v>
      </c>
      <c r="F337" s="167">
        <v>1175</v>
      </c>
      <c r="G337" s="166">
        <v>409</v>
      </c>
      <c r="H337" s="166">
        <v>144022</v>
      </c>
      <c r="I337" s="166">
        <v>27906</v>
      </c>
      <c r="J337" s="166">
        <v>39280</v>
      </c>
      <c r="K337" s="176">
        <v>76836</v>
      </c>
    </row>
    <row r="338" spans="2:11" ht="12.75">
      <c r="B338" s="174" t="s">
        <v>200</v>
      </c>
      <c r="C338" s="166">
        <f>SUM(D338+H338)</f>
        <v>114652</v>
      </c>
      <c r="D338" s="71">
        <v>2668</v>
      </c>
      <c r="E338" s="168">
        <v>1596</v>
      </c>
      <c r="F338" s="167">
        <v>843</v>
      </c>
      <c r="G338" s="167">
        <v>229</v>
      </c>
      <c r="H338" s="166">
        <v>111984</v>
      </c>
      <c r="I338" s="168">
        <v>20935</v>
      </c>
      <c r="J338" s="168">
        <v>33872</v>
      </c>
      <c r="K338" s="176">
        <v>57177</v>
      </c>
    </row>
    <row r="339" spans="2:11" ht="12.75">
      <c r="B339" s="174" t="s">
        <v>201</v>
      </c>
      <c r="C339" s="166">
        <f t="shared" si="61"/>
        <v>153768</v>
      </c>
      <c r="D339" s="71">
        <v>4721</v>
      </c>
      <c r="E339" s="168">
        <v>2979</v>
      </c>
      <c r="F339" s="168">
        <v>1478</v>
      </c>
      <c r="G339" s="167">
        <v>264</v>
      </c>
      <c r="H339" s="166">
        <v>149047</v>
      </c>
      <c r="I339" s="168">
        <v>25537</v>
      </c>
      <c r="J339" s="168">
        <v>47842</v>
      </c>
      <c r="K339" s="176">
        <v>75668</v>
      </c>
    </row>
    <row r="340" spans="2:11" ht="12.75">
      <c r="B340" s="174" t="s">
        <v>202</v>
      </c>
      <c r="C340" s="166">
        <f t="shared" si="61"/>
        <v>147951</v>
      </c>
      <c r="D340" s="166">
        <v>4816</v>
      </c>
      <c r="E340" s="167">
        <v>2506</v>
      </c>
      <c r="F340" s="167">
        <v>2026</v>
      </c>
      <c r="G340" s="166">
        <v>284</v>
      </c>
      <c r="H340" s="166">
        <v>143135</v>
      </c>
      <c r="I340" s="166">
        <v>24522</v>
      </c>
      <c r="J340" s="166">
        <v>47621</v>
      </c>
      <c r="K340" s="176">
        <v>70992</v>
      </c>
    </row>
    <row r="341" spans="2:11" ht="12.75">
      <c r="B341" s="179" t="s">
        <v>203</v>
      </c>
      <c r="C341" s="166">
        <f>SUM(D341+H341)</f>
        <v>158309</v>
      </c>
      <c r="D341" s="71">
        <v>4413</v>
      </c>
      <c r="E341" s="168">
        <v>2190</v>
      </c>
      <c r="F341" s="168">
        <v>1960</v>
      </c>
      <c r="G341" s="168">
        <v>263</v>
      </c>
      <c r="H341" s="167">
        <v>153896</v>
      </c>
      <c r="I341" s="168">
        <v>26643</v>
      </c>
      <c r="J341" s="168">
        <v>52393</v>
      </c>
      <c r="K341" s="176">
        <v>74860</v>
      </c>
    </row>
    <row r="342" spans="2:11" ht="12.75">
      <c r="B342" s="179" t="s">
        <v>204</v>
      </c>
      <c r="C342" s="166">
        <f>SUM(D342+H342)</f>
        <v>150128</v>
      </c>
      <c r="D342" s="168">
        <v>4496</v>
      </c>
      <c r="E342" s="168">
        <v>2577</v>
      </c>
      <c r="F342" s="168">
        <v>1678</v>
      </c>
      <c r="G342" s="168">
        <v>241</v>
      </c>
      <c r="H342" s="168">
        <v>145632</v>
      </c>
      <c r="I342" s="168">
        <v>26044</v>
      </c>
      <c r="J342" s="168">
        <v>50043</v>
      </c>
      <c r="K342" s="176">
        <v>69545</v>
      </c>
    </row>
    <row r="343" spans="2:11" ht="12.75">
      <c r="B343" s="179" t="s">
        <v>205</v>
      </c>
      <c r="C343" s="166">
        <f t="shared" si="61"/>
        <v>127362</v>
      </c>
      <c r="D343" s="168">
        <v>4298</v>
      </c>
      <c r="E343" s="168">
        <v>2552</v>
      </c>
      <c r="F343" s="168">
        <v>1476</v>
      </c>
      <c r="G343" s="168">
        <v>270</v>
      </c>
      <c r="H343" s="168">
        <v>123064</v>
      </c>
      <c r="I343" s="168">
        <v>20572</v>
      </c>
      <c r="J343" s="168">
        <v>40956</v>
      </c>
      <c r="K343" s="176">
        <v>61536</v>
      </c>
    </row>
    <row r="344" spans="2:11" ht="15">
      <c r="B344" s="180"/>
      <c r="C344" s="167"/>
      <c r="D344" s="167"/>
      <c r="E344" s="167"/>
      <c r="F344" s="167"/>
      <c r="G344" s="167"/>
      <c r="H344" s="167"/>
      <c r="I344" s="167"/>
      <c r="J344" s="167"/>
      <c r="K344" s="176"/>
    </row>
    <row r="345" spans="2:11" ht="12.75">
      <c r="B345" s="181">
        <v>2023</v>
      </c>
      <c r="C345" s="160">
        <f t="shared" ref="C345:K345" si="62">SUM(C332:C343)</f>
        <v>1723639</v>
      </c>
      <c r="D345" s="160">
        <f>SUM(D332:D343)</f>
        <v>44885</v>
      </c>
      <c r="E345" s="160">
        <f t="shared" si="62"/>
        <v>24332</v>
      </c>
      <c r="F345" s="160">
        <f t="shared" si="62"/>
        <v>16727</v>
      </c>
      <c r="G345" s="160">
        <f>SUM(G332:G343)</f>
        <v>3826</v>
      </c>
      <c r="H345" s="160">
        <f t="shared" si="62"/>
        <v>1678754</v>
      </c>
      <c r="I345" s="160">
        <f t="shared" si="62"/>
        <v>298228</v>
      </c>
      <c r="J345" s="160">
        <f t="shared" si="62"/>
        <v>511621</v>
      </c>
      <c r="K345" s="182">
        <f t="shared" si="62"/>
        <v>868905</v>
      </c>
    </row>
    <row r="346" spans="2:11" ht="12.75">
      <c r="B346" s="154"/>
      <c r="C346" s="155"/>
      <c r="D346" s="155"/>
      <c r="E346" s="155"/>
      <c r="F346" s="155"/>
      <c r="G346" s="155"/>
      <c r="H346" s="155"/>
      <c r="I346" s="155"/>
      <c r="J346" s="155"/>
      <c r="K346" s="183"/>
    </row>
    <row r="347" spans="2:11" ht="12.75">
      <c r="B347" s="154"/>
      <c r="C347" s="1177" t="s">
        <v>206</v>
      </c>
      <c r="D347" s="1177"/>
      <c r="E347" s="1177"/>
      <c r="F347" s="1177"/>
      <c r="G347" s="1177"/>
      <c r="H347" s="1177"/>
      <c r="I347" s="1177"/>
      <c r="J347" s="1177"/>
      <c r="K347" s="1178"/>
    </row>
    <row r="348" spans="2:11" ht="12.75">
      <c r="B348" s="152"/>
      <c r="C348" s="155"/>
      <c r="D348" s="155"/>
      <c r="E348" s="155"/>
      <c r="F348" s="155"/>
      <c r="G348" s="155"/>
      <c r="H348" s="155"/>
      <c r="I348" s="155"/>
      <c r="J348" s="155"/>
      <c r="K348" s="183"/>
    </row>
    <row r="349" spans="2:11" ht="12.75">
      <c r="B349" s="184" t="s">
        <v>194</v>
      </c>
      <c r="C349" s="166">
        <f t="shared" ref="C349:C360" si="63">SUM(D349+H349)</f>
        <v>41875161</v>
      </c>
      <c r="D349" s="166">
        <v>166464</v>
      </c>
      <c r="E349" s="166">
        <v>37540</v>
      </c>
      <c r="F349" s="166">
        <v>69789</v>
      </c>
      <c r="G349" s="166">
        <v>59135</v>
      </c>
      <c r="H349" s="166">
        <v>41708697</v>
      </c>
      <c r="I349" s="166">
        <v>6589712</v>
      </c>
      <c r="J349" s="166">
        <v>11200727</v>
      </c>
      <c r="K349" s="176">
        <v>23918258</v>
      </c>
    </row>
    <row r="350" spans="2:11" ht="12.75">
      <c r="B350" s="184" t="s">
        <v>195</v>
      </c>
      <c r="C350" s="166">
        <f t="shared" si="63"/>
        <v>43603104</v>
      </c>
      <c r="D350" s="166">
        <v>190586</v>
      </c>
      <c r="E350" s="166">
        <v>71187</v>
      </c>
      <c r="F350" s="166">
        <v>81341</v>
      </c>
      <c r="G350" s="166">
        <v>38058</v>
      </c>
      <c r="H350" s="166">
        <v>43412518</v>
      </c>
      <c r="I350" s="166">
        <v>6818261</v>
      </c>
      <c r="J350" s="166">
        <v>11488074</v>
      </c>
      <c r="K350" s="176">
        <v>25106183</v>
      </c>
    </row>
    <row r="351" spans="2:11" ht="12.75">
      <c r="B351" s="184" t="s">
        <v>196</v>
      </c>
      <c r="C351" s="166">
        <f t="shared" si="63"/>
        <v>52008659</v>
      </c>
      <c r="D351" s="168">
        <v>219548</v>
      </c>
      <c r="E351" s="168">
        <v>73576</v>
      </c>
      <c r="F351" s="168">
        <v>84974</v>
      </c>
      <c r="G351" s="167">
        <v>60998</v>
      </c>
      <c r="H351" s="166">
        <v>51789111</v>
      </c>
      <c r="I351" s="168">
        <v>7941153</v>
      </c>
      <c r="J351" s="168">
        <v>12679449</v>
      </c>
      <c r="K351" s="176">
        <v>31168509</v>
      </c>
    </row>
    <row r="352" spans="2:11" ht="12.75">
      <c r="B352" s="184" t="s">
        <v>197</v>
      </c>
      <c r="C352" s="166">
        <f t="shared" si="63"/>
        <v>37386240</v>
      </c>
      <c r="D352" s="166">
        <v>157815</v>
      </c>
      <c r="E352" s="167">
        <v>49559</v>
      </c>
      <c r="F352" s="167">
        <v>55423</v>
      </c>
      <c r="G352" s="166">
        <v>52833</v>
      </c>
      <c r="H352" s="166">
        <v>37228425</v>
      </c>
      <c r="I352" s="166">
        <v>5723266</v>
      </c>
      <c r="J352" s="166">
        <v>10257464</v>
      </c>
      <c r="K352" s="176">
        <v>21247695</v>
      </c>
    </row>
    <row r="353" spans="2:11" ht="12.75">
      <c r="B353" s="184" t="s">
        <v>198</v>
      </c>
      <c r="C353" s="166">
        <f t="shared" si="63"/>
        <v>45856347</v>
      </c>
      <c r="D353" s="498">
        <v>162284</v>
      </c>
      <c r="E353" s="498">
        <v>51355</v>
      </c>
      <c r="F353" s="498">
        <v>63157</v>
      </c>
      <c r="G353" s="498">
        <v>47772</v>
      </c>
      <c r="H353" s="498">
        <v>45694063</v>
      </c>
      <c r="I353" s="498">
        <v>7461819</v>
      </c>
      <c r="J353" s="498">
        <v>10755546</v>
      </c>
      <c r="K353" s="750">
        <v>27476698</v>
      </c>
    </row>
    <row r="354" spans="2:11" ht="12.75">
      <c r="B354" s="184" t="s">
        <v>199</v>
      </c>
      <c r="C354" s="166">
        <f t="shared" si="63"/>
        <v>44416300</v>
      </c>
      <c r="D354" s="166">
        <v>186959</v>
      </c>
      <c r="E354" s="167">
        <v>59830</v>
      </c>
      <c r="F354" s="167">
        <v>66966</v>
      </c>
      <c r="G354" s="166">
        <v>60163</v>
      </c>
      <c r="H354" s="166">
        <v>44229341</v>
      </c>
      <c r="I354" s="166">
        <v>7717640</v>
      </c>
      <c r="J354" s="166">
        <v>10956225</v>
      </c>
      <c r="K354" s="176">
        <v>25555476</v>
      </c>
    </row>
    <row r="355" spans="2:11" ht="12.75">
      <c r="B355" s="184" t="s">
        <v>200</v>
      </c>
      <c r="C355" s="166">
        <f t="shared" si="63"/>
        <v>34088970</v>
      </c>
      <c r="D355" s="168">
        <v>145531</v>
      </c>
      <c r="E355" s="168">
        <v>56488</v>
      </c>
      <c r="F355" s="168">
        <v>54073</v>
      </c>
      <c r="G355" s="167">
        <v>34970</v>
      </c>
      <c r="H355" s="166">
        <v>33943439</v>
      </c>
      <c r="I355" s="168">
        <v>5731809</v>
      </c>
      <c r="J355" s="168">
        <v>9205678</v>
      </c>
      <c r="K355" s="176">
        <v>19005952</v>
      </c>
    </row>
    <row r="356" spans="2:11" ht="12.75">
      <c r="B356" s="184" t="s">
        <v>201</v>
      </c>
      <c r="C356" s="166">
        <f t="shared" si="63"/>
        <v>44345158</v>
      </c>
      <c r="D356" s="168">
        <v>235600</v>
      </c>
      <c r="E356" s="168">
        <v>104752</v>
      </c>
      <c r="F356" s="168">
        <v>89155</v>
      </c>
      <c r="G356" s="167">
        <v>41693</v>
      </c>
      <c r="H356" s="166">
        <v>44109558</v>
      </c>
      <c r="I356" s="168">
        <v>6929909</v>
      </c>
      <c r="J356" s="168">
        <v>13061277</v>
      </c>
      <c r="K356" s="176">
        <v>24118372</v>
      </c>
    </row>
    <row r="357" spans="2:11" ht="12.75">
      <c r="B357" s="184" t="s">
        <v>202</v>
      </c>
      <c r="C357" s="166">
        <f t="shared" si="63"/>
        <v>43014730</v>
      </c>
      <c r="D357" s="168">
        <v>238111</v>
      </c>
      <c r="E357" s="168">
        <v>85028</v>
      </c>
      <c r="F357" s="168">
        <v>112456</v>
      </c>
      <c r="G357" s="167">
        <v>40627</v>
      </c>
      <c r="H357" s="166">
        <v>42776619</v>
      </c>
      <c r="I357" s="168">
        <v>6581453</v>
      </c>
      <c r="J357" s="168">
        <v>13017944</v>
      </c>
      <c r="K357" s="176">
        <v>23177222</v>
      </c>
    </row>
    <row r="358" spans="2:11" ht="12.75">
      <c r="B358" s="184" t="s">
        <v>203</v>
      </c>
      <c r="C358" s="166">
        <f>SUM(D358+H358)</f>
        <v>45960353</v>
      </c>
      <c r="D358" s="168">
        <v>222743</v>
      </c>
      <c r="E358" s="168">
        <v>70275</v>
      </c>
      <c r="F358" s="168">
        <v>109087</v>
      </c>
      <c r="G358" s="168">
        <v>43381</v>
      </c>
      <c r="H358" s="167">
        <v>45737610</v>
      </c>
      <c r="I358" s="168">
        <v>6685809</v>
      </c>
      <c r="J358" s="168">
        <v>14432323</v>
      </c>
      <c r="K358" s="176">
        <v>24619478</v>
      </c>
    </row>
    <row r="359" spans="2:11" ht="12.75">
      <c r="B359" s="184" t="s">
        <v>204</v>
      </c>
      <c r="C359" s="166">
        <f>SUM(D359+H359)</f>
        <v>44707242</v>
      </c>
      <c r="D359" s="168">
        <v>210085</v>
      </c>
      <c r="E359" s="168">
        <v>80335</v>
      </c>
      <c r="F359" s="168">
        <v>97708</v>
      </c>
      <c r="G359" s="168">
        <v>32042</v>
      </c>
      <c r="H359" s="167">
        <v>44497157</v>
      </c>
      <c r="I359" s="168">
        <v>7112649</v>
      </c>
      <c r="J359" s="168">
        <v>14040276</v>
      </c>
      <c r="K359" s="176">
        <v>23344232</v>
      </c>
    </row>
    <row r="360" spans="2:11" ht="12.75">
      <c r="B360" s="184" t="s">
        <v>205</v>
      </c>
      <c r="C360" s="166">
        <f t="shared" si="63"/>
        <v>37780686</v>
      </c>
      <c r="D360" s="168">
        <v>203569</v>
      </c>
      <c r="E360" s="168">
        <v>80407</v>
      </c>
      <c r="F360" s="168">
        <v>86244</v>
      </c>
      <c r="G360" s="168">
        <v>36918</v>
      </c>
      <c r="H360" s="168">
        <v>37577117</v>
      </c>
      <c r="I360" s="168">
        <v>5545278</v>
      </c>
      <c r="J360" s="168">
        <v>11599745</v>
      </c>
      <c r="K360" s="176">
        <v>20432094</v>
      </c>
    </row>
    <row r="361" spans="2:11" ht="12.75">
      <c r="B361" s="154"/>
      <c r="C361" s="167"/>
      <c r="D361" s="167"/>
      <c r="E361" s="167"/>
      <c r="F361" s="167"/>
      <c r="G361" s="167"/>
      <c r="H361" s="167"/>
      <c r="I361" s="167"/>
      <c r="J361" s="167"/>
      <c r="K361" s="176"/>
    </row>
    <row r="362" spans="2:11" ht="12.75">
      <c r="B362" s="181">
        <v>2023</v>
      </c>
      <c r="C362" s="160">
        <f t="shared" ref="C362:K362" si="64">SUM(C349:C360)</f>
        <v>515042950</v>
      </c>
      <c r="D362" s="160">
        <f t="shared" si="64"/>
        <v>2339295</v>
      </c>
      <c r="E362" s="160">
        <f t="shared" si="64"/>
        <v>820332</v>
      </c>
      <c r="F362" s="160">
        <f t="shared" si="64"/>
        <v>970373</v>
      </c>
      <c r="G362" s="160">
        <f t="shared" si="64"/>
        <v>548590</v>
      </c>
      <c r="H362" s="160">
        <f t="shared" si="64"/>
        <v>512703655</v>
      </c>
      <c r="I362" s="160">
        <f t="shared" si="64"/>
        <v>80838758</v>
      </c>
      <c r="J362" s="160">
        <f t="shared" si="64"/>
        <v>142694728</v>
      </c>
      <c r="K362" s="182">
        <f t="shared" si="64"/>
        <v>289170169</v>
      </c>
    </row>
    <row r="363" spans="2:11" ht="12.75">
      <c r="B363" s="185"/>
      <c r="C363" s="156"/>
      <c r="D363" s="156"/>
      <c r="E363" s="156"/>
      <c r="F363" s="156"/>
      <c r="G363" s="156"/>
      <c r="H363" s="156"/>
      <c r="I363" s="156"/>
      <c r="J363" s="156"/>
      <c r="K363" s="186"/>
    </row>
    <row r="364" spans="2:11" ht="12.75" customHeight="1">
      <c r="B364" s="1181" t="s">
        <v>186</v>
      </c>
      <c r="C364" s="1183" t="s">
        <v>18</v>
      </c>
      <c r="D364" s="1183" t="s">
        <v>187</v>
      </c>
      <c r="E364" s="1185" t="s">
        <v>188</v>
      </c>
      <c r="F364" s="1186"/>
      <c r="G364" s="1187"/>
      <c r="H364" s="1188" t="s">
        <v>189</v>
      </c>
      <c r="I364" s="1190" t="s">
        <v>190</v>
      </c>
      <c r="J364" s="1191"/>
      <c r="K364" s="1192"/>
    </row>
    <row r="365" spans="2:11" ht="11.25" customHeight="1">
      <c r="B365" s="1182"/>
      <c r="C365" s="1184"/>
      <c r="D365" s="1184"/>
      <c r="E365" s="1193" t="s">
        <v>209</v>
      </c>
      <c r="F365" s="1183" t="s">
        <v>210</v>
      </c>
      <c r="G365" s="1183" t="s">
        <v>211</v>
      </c>
      <c r="H365" s="1189"/>
      <c r="I365" s="1193" t="s">
        <v>191</v>
      </c>
      <c r="J365" s="1193" t="s">
        <v>20</v>
      </c>
      <c r="K365" s="1196" t="s">
        <v>192</v>
      </c>
    </row>
    <row r="366" spans="2:11" ht="11.25" customHeight="1">
      <c r="B366" s="1182"/>
      <c r="C366" s="1184"/>
      <c r="D366" s="1184"/>
      <c r="E366" s="1194"/>
      <c r="F366" s="1184"/>
      <c r="G366" s="1184"/>
      <c r="H366" s="1189"/>
      <c r="I366" s="1195"/>
      <c r="J366" s="1195"/>
      <c r="K366" s="1197"/>
    </row>
    <row r="367" spans="2:11" ht="12.75">
      <c r="B367" s="150">
        <v>0</v>
      </c>
      <c r="C367" s="157">
        <v>1</v>
      </c>
      <c r="D367" s="157">
        <v>2</v>
      </c>
      <c r="E367" s="158">
        <v>3</v>
      </c>
      <c r="F367" s="158">
        <v>4</v>
      </c>
      <c r="G367" s="157">
        <v>5</v>
      </c>
      <c r="H367" s="157">
        <v>6</v>
      </c>
      <c r="I367" s="157">
        <v>7</v>
      </c>
      <c r="J367" s="157">
        <v>8</v>
      </c>
      <c r="K367" s="187">
        <v>9</v>
      </c>
    </row>
    <row r="368" spans="2:11" ht="12.75">
      <c r="B368" s="152"/>
      <c r="C368" s="155"/>
      <c r="D368" s="155"/>
      <c r="E368" s="155"/>
      <c r="F368" s="155"/>
      <c r="G368" s="155"/>
      <c r="H368" s="155"/>
      <c r="I368" s="155"/>
      <c r="J368" s="155"/>
      <c r="K368" s="183"/>
    </row>
    <row r="369" spans="2:11" ht="12.75">
      <c r="B369" s="154"/>
      <c r="C369" s="1177" t="s">
        <v>207</v>
      </c>
      <c r="D369" s="1177"/>
      <c r="E369" s="1177"/>
      <c r="F369" s="1177"/>
      <c r="G369" s="1177"/>
      <c r="H369" s="1177"/>
      <c r="I369" s="1177"/>
      <c r="J369" s="1177"/>
      <c r="K369" s="1178"/>
    </row>
    <row r="370" spans="2:11" ht="12.75">
      <c r="B370" s="154"/>
      <c r="C370" s="159"/>
      <c r="D370" s="159"/>
      <c r="E370" s="159"/>
      <c r="F370" s="159"/>
      <c r="G370" s="159"/>
      <c r="H370" s="159"/>
      <c r="I370" s="159"/>
      <c r="J370" s="159"/>
      <c r="K370" s="188"/>
    </row>
    <row r="371" spans="2:11" ht="12.75">
      <c r="B371" s="184" t="s">
        <v>194</v>
      </c>
      <c r="C371" s="166">
        <f>SUM(D371+H371)</f>
        <v>82232796</v>
      </c>
      <c r="D371" s="166">
        <v>292452</v>
      </c>
      <c r="E371" s="166">
        <v>66662</v>
      </c>
      <c r="F371" s="166">
        <v>122698</v>
      </c>
      <c r="G371" s="166">
        <v>103092</v>
      </c>
      <c r="H371" s="166">
        <v>81940344</v>
      </c>
      <c r="I371" s="166">
        <v>12916031</v>
      </c>
      <c r="J371" s="166">
        <v>23130603</v>
      </c>
      <c r="K371" s="176">
        <v>45893710</v>
      </c>
    </row>
    <row r="372" spans="2:11" ht="12.75">
      <c r="B372" s="184" t="s">
        <v>195</v>
      </c>
      <c r="C372" s="166">
        <f t="shared" ref="C372:C382" si="65">SUM(D372+H372)</f>
        <v>85559327</v>
      </c>
      <c r="D372" s="166">
        <v>333298</v>
      </c>
      <c r="E372" s="166">
        <v>123595</v>
      </c>
      <c r="F372" s="166">
        <v>142589</v>
      </c>
      <c r="G372" s="166">
        <v>67114</v>
      </c>
      <c r="H372" s="166">
        <v>85226029</v>
      </c>
      <c r="I372" s="166">
        <v>13445997</v>
      </c>
      <c r="J372" s="166">
        <v>23365433</v>
      </c>
      <c r="K372" s="176">
        <v>48414599</v>
      </c>
    </row>
    <row r="373" spans="2:11" ht="12.75">
      <c r="B373" s="184" t="s">
        <v>196</v>
      </c>
      <c r="C373" s="166">
        <f t="shared" si="65"/>
        <v>102255160</v>
      </c>
      <c r="D373" s="168">
        <v>388716</v>
      </c>
      <c r="E373" s="168">
        <v>131033</v>
      </c>
      <c r="F373" s="168">
        <v>150134</v>
      </c>
      <c r="G373" s="167">
        <v>107549</v>
      </c>
      <c r="H373" s="166">
        <v>101866444</v>
      </c>
      <c r="I373" s="168">
        <v>15571385</v>
      </c>
      <c r="J373" s="168">
        <v>26337677</v>
      </c>
      <c r="K373" s="176">
        <v>59957382</v>
      </c>
    </row>
    <row r="374" spans="2:11" ht="12.75">
      <c r="B374" s="184" t="s">
        <v>197</v>
      </c>
      <c r="C374" s="166">
        <f t="shared" si="65"/>
        <v>73943235</v>
      </c>
      <c r="D374" s="166">
        <v>280459</v>
      </c>
      <c r="E374" s="167">
        <v>88055</v>
      </c>
      <c r="F374" s="167">
        <v>98461</v>
      </c>
      <c r="G374" s="167">
        <v>93943</v>
      </c>
      <c r="H374" s="166">
        <v>73662776</v>
      </c>
      <c r="I374" s="167">
        <v>11314944</v>
      </c>
      <c r="J374" s="167">
        <v>20993447</v>
      </c>
      <c r="K374" s="176">
        <v>41354385</v>
      </c>
    </row>
    <row r="375" spans="2:11" ht="12.75">
      <c r="B375" s="184" t="s">
        <v>198</v>
      </c>
      <c r="C375" s="166">
        <f t="shared" si="65"/>
        <v>90424682</v>
      </c>
      <c r="D375" s="498">
        <v>286702</v>
      </c>
      <c r="E375" s="498">
        <v>91156</v>
      </c>
      <c r="F375" s="498">
        <v>111222</v>
      </c>
      <c r="G375" s="498">
        <v>84324</v>
      </c>
      <c r="H375" s="498">
        <v>90137980</v>
      </c>
      <c r="I375" s="498">
        <v>14710488</v>
      </c>
      <c r="J375" s="498">
        <v>22097348</v>
      </c>
      <c r="K375" s="750">
        <v>53330144</v>
      </c>
    </row>
    <row r="376" spans="2:11" ht="12.75">
      <c r="B376" s="184" t="s">
        <v>199</v>
      </c>
      <c r="C376" s="166">
        <f t="shared" si="65"/>
        <v>87226474</v>
      </c>
      <c r="D376" s="166">
        <v>327409</v>
      </c>
      <c r="E376" s="167">
        <v>105784</v>
      </c>
      <c r="F376" s="167">
        <v>117190</v>
      </c>
      <c r="G376" s="167">
        <v>104435</v>
      </c>
      <c r="H376" s="166">
        <v>86899065</v>
      </c>
      <c r="I376" s="167">
        <v>15181025</v>
      </c>
      <c r="J376" s="167">
        <v>22263181</v>
      </c>
      <c r="K376" s="176">
        <v>49454859</v>
      </c>
    </row>
    <row r="377" spans="2:11" ht="12.75">
      <c r="B377" s="184" t="s">
        <v>200</v>
      </c>
      <c r="C377" s="166">
        <f>SUM(D377+H377)</f>
        <v>67084106</v>
      </c>
      <c r="D377" s="168">
        <v>255222</v>
      </c>
      <c r="E377" s="168">
        <v>99432</v>
      </c>
      <c r="F377" s="168">
        <v>95147</v>
      </c>
      <c r="G377" s="167">
        <v>60643</v>
      </c>
      <c r="H377" s="166">
        <v>66828884</v>
      </c>
      <c r="I377" s="168">
        <v>11329513</v>
      </c>
      <c r="J377" s="168">
        <v>18691865</v>
      </c>
      <c r="K377" s="176">
        <v>36807506</v>
      </c>
    </row>
    <row r="378" spans="2:11" ht="12.75">
      <c r="B378" s="184" t="s">
        <v>201</v>
      </c>
      <c r="C378" s="166">
        <f>SUM(D378+H378)</f>
        <v>87504925</v>
      </c>
      <c r="D378" s="168">
        <v>408448</v>
      </c>
      <c r="E378" s="168">
        <v>181673</v>
      </c>
      <c r="F378" s="168">
        <v>154525</v>
      </c>
      <c r="G378" s="167">
        <v>72250</v>
      </c>
      <c r="H378" s="166">
        <v>87096477</v>
      </c>
      <c r="I378" s="168">
        <v>13609989</v>
      </c>
      <c r="J378" s="168">
        <v>27054053</v>
      </c>
      <c r="K378" s="176">
        <v>46432435</v>
      </c>
    </row>
    <row r="379" spans="2:11" ht="12.75">
      <c r="B379" s="184" t="s">
        <v>202</v>
      </c>
      <c r="C379" s="166">
        <f t="shared" si="65"/>
        <v>85307117</v>
      </c>
      <c r="D379" s="166">
        <v>416958</v>
      </c>
      <c r="E379" s="167">
        <v>148013</v>
      </c>
      <c r="F379" s="167">
        <v>195362</v>
      </c>
      <c r="G379" s="167">
        <v>73583</v>
      </c>
      <c r="H379" s="166">
        <v>84890159</v>
      </c>
      <c r="I379" s="167">
        <v>12993781</v>
      </c>
      <c r="J379" s="167">
        <v>26847702</v>
      </c>
      <c r="K379" s="176">
        <v>45048676</v>
      </c>
    </row>
    <row r="380" spans="2:11" ht="12.75">
      <c r="B380" s="184" t="s">
        <v>203</v>
      </c>
      <c r="C380" s="166">
        <f t="shared" si="65"/>
        <v>91912277</v>
      </c>
      <c r="D380" s="168">
        <v>395451</v>
      </c>
      <c r="E380" s="168">
        <v>124985</v>
      </c>
      <c r="F380" s="168">
        <v>194401</v>
      </c>
      <c r="G380" s="168">
        <v>76065</v>
      </c>
      <c r="H380" s="167">
        <v>91516826</v>
      </c>
      <c r="I380" s="168">
        <v>14059039</v>
      </c>
      <c r="J380" s="168">
        <v>29871706</v>
      </c>
      <c r="K380" s="176">
        <v>47586081</v>
      </c>
    </row>
    <row r="381" spans="2:11" ht="12.75">
      <c r="B381" s="184" t="s">
        <v>204</v>
      </c>
      <c r="C381" s="166">
        <f t="shared" si="65"/>
        <v>88278076</v>
      </c>
      <c r="D381" s="168">
        <v>371252</v>
      </c>
      <c r="E381" s="168">
        <v>142084</v>
      </c>
      <c r="F381" s="168">
        <v>171656</v>
      </c>
      <c r="G381" s="168">
        <v>57512</v>
      </c>
      <c r="H381" s="167">
        <v>87906824</v>
      </c>
      <c r="I381" s="168">
        <v>14008707</v>
      </c>
      <c r="J381" s="168">
        <v>28970586</v>
      </c>
      <c r="K381" s="176">
        <v>44927531</v>
      </c>
    </row>
    <row r="382" spans="2:11" ht="12.75">
      <c r="B382" s="184" t="s">
        <v>205</v>
      </c>
      <c r="C382" s="166">
        <f t="shared" si="65"/>
        <v>74782737</v>
      </c>
      <c r="D382" s="168">
        <v>359831</v>
      </c>
      <c r="E382" s="168">
        <v>141673</v>
      </c>
      <c r="F382" s="168">
        <v>151764</v>
      </c>
      <c r="G382" s="167">
        <v>66394</v>
      </c>
      <c r="H382" s="169">
        <v>74422906</v>
      </c>
      <c r="I382" s="168">
        <v>11017729</v>
      </c>
      <c r="J382" s="168">
        <v>23778326</v>
      </c>
      <c r="K382" s="176">
        <v>39626851</v>
      </c>
    </row>
    <row r="383" spans="2:11" ht="12.75">
      <c r="B383" s="184"/>
      <c r="C383" s="165"/>
      <c r="D383" s="162"/>
      <c r="E383" s="163"/>
      <c r="F383" s="163"/>
      <c r="G383" s="163"/>
      <c r="H383" s="162"/>
      <c r="I383" s="163"/>
      <c r="J383" s="163"/>
      <c r="K383" s="189"/>
    </row>
    <row r="384" spans="2:11" ht="13.5" thickBot="1">
      <c r="B384" s="181">
        <v>2023</v>
      </c>
      <c r="C384" s="164">
        <f>SUM(C371:C382)</f>
        <v>1016510912</v>
      </c>
      <c r="D384" s="164">
        <f t="shared" ref="D384:K384" si="66">SUM(D371:D382)</f>
        <v>4116198</v>
      </c>
      <c r="E384" s="164">
        <f t="shared" si="66"/>
        <v>1444145</v>
      </c>
      <c r="F384" s="164">
        <f t="shared" si="66"/>
        <v>1705149</v>
      </c>
      <c r="G384" s="164">
        <f t="shared" si="66"/>
        <v>966904</v>
      </c>
      <c r="H384" s="164">
        <f t="shared" si="66"/>
        <v>1012394714</v>
      </c>
      <c r="I384" s="164">
        <f t="shared" si="66"/>
        <v>160158628</v>
      </c>
      <c r="J384" s="164">
        <f t="shared" si="66"/>
        <v>293401927</v>
      </c>
      <c r="K384" s="190">
        <f t="shared" si="66"/>
        <v>558834159</v>
      </c>
    </row>
    <row r="385" spans="2:11">
      <c r="B385" s="481"/>
      <c r="C385" s="7"/>
      <c r="D385" s="7"/>
      <c r="E385" s="7"/>
      <c r="F385" s="7"/>
      <c r="G385" s="7"/>
      <c r="H385" s="7"/>
      <c r="I385" s="7"/>
      <c r="J385" s="7"/>
      <c r="K385" s="482"/>
    </row>
    <row r="386" spans="2:11" ht="19.5">
      <c r="B386" s="154"/>
      <c r="C386"/>
      <c r="D386"/>
      <c r="E386" s="191"/>
      <c r="F386" s="192" t="s">
        <v>208</v>
      </c>
      <c r="G386" s="192"/>
      <c r="H386" s="192"/>
      <c r="I386" s="192"/>
      <c r="J386" s="193"/>
      <c r="K386" s="194"/>
    </row>
    <row r="387" spans="2:11" ht="15.7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7">
        <f t="shared" si="67"/>
        <v>665.95626432945414</v>
      </c>
    </row>
    <row r="388" spans="2:11" ht="15.7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7">
        <f t="shared" si="68"/>
        <v>654.99484550029763</v>
      </c>
    </row>
    <row r="389" spans="2:11" ht="15.7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7">
        <f t="shared" si="69"/>
        <v>650.2969848156182</v>
      </c>
    </row>
    <row r="390" spans="2:11" ht="15.7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7">
        <f t="shared" si="69"/>
        <v>640.04186528818173</v>
      </c>
    </row>
    <row r="391" spans="2:11" ht="15.7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7">
        <f t="shared" si="69"/>
        <v>645.26060811383081</v>
      </c>
    </row>
    <row r="392" spans="2:11" ht="15.7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7">
        <f t="shared" si="69"/>
        <v>643.64176948305487</v>
      </c>
    </row>
    <row r="393" spans="2:11" ht="15.7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7">
        <f t="shared" si="69"/>
        <v>643.7467163369887</v>
      </c>
    </row>
    <row r="394" spans="2:11" ht="15.7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7">
        <f t="shared" si="69"/>
        <v>613.63370248982392</v>
      </c>
    </row>
    <row r="395" spans="2:11" ht="15.7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7">
        <f t="shared" si="69"/>
        <v>634.55989407257152</v>
      </c>
    </row>
    <row r="396" spans="2:11" ht="15.7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7">
        <f t="shared" si="69"/>
        <v>635.66765963131184</v>
      </c>
    </row>
    <row r="397" spans="2:11" ht="15.7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7">
        <f t="shared" si="69"/>
        <v>646.02100798044432</v>
      </c>
    </row>
    <row r="398" spans="2:11" ht="16.5"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9">
        <f t="shared" si="69"/>
        <v>643.96208723348934</v>
      </c>
    </row>
    <row r="402" spans="2:11" ht="18">
      <c r="B402" s="1217" t="s">
        <v>510</v>
      </c>
      <c r="C402" s="1217"/>
      <c r="D402" s="1217"/>
      <c r="E402" s="1217"/>
      <c r="F402" s="1217"/>
      <c r="G402" s="1217"/>
      <c r="H402" s="1217"/>
      <c r="I402" s="1217"/>
      <c r="J402" s="1217"/>
      <c r="K402" s="1217"/>
    </row>
    <row r="403" spans="2:11" ht="18.75" thickBot="1">
      <c r="B403" s="84"/>
      <c r="C403" s="84"/>
      <c r="D403" s="84"/>
      <c r="E403" s="84"/>
      <c r="F403" s="85" t="s">
        <v>185</v>
      </c>
      <c r="G403" s="84"/>
      <c r="H403" s="84"/>
      <c r="I403" s="84"/>
      <c r="J403" s="84"/>
      <c r="K403" s="84"/>
    </row>
    <row r="404" spans="2:11" ht="12.6" customHeight="1">
      <c r="B404" s="1210" t="s">
        <v>186</v>
      </c>
      <c r="C404" s="1201" t="s">
        <v>18</v>
      </c>
      <c r="D404" s="1201" t="s">
        <v>187</v>
      </c>
      <c r="E404" s="1212" t="s">
        <v>188</v>
      </c>
      <c r="F404" s="1213"/>
      <c r="G404" s="1214"/>
      <c r="H404" s="1201" t="s">
        <v>189</v>
      </c>
      <c r="I404" s="1212" t="s">
        <v>190</v>
      </c>
      <c r="J404" s="1213"/>
      <c r="K404" s="1216"/>
    </row>
    <row r="405" spans="2:11" ht="10.5" customHeight="1">
      <c r="B405" s="1211"/>
      <c r="C405" s="1184"/>
      <c r="D405" s="1184"/>
      <c r="E405" s="1193" t="s">
        <v>209</v>
      </c>
      <c r="F405" s="1183" t="s">
        <v>210</v>
      </c>
      <c r="G405" s="1183" t="s">
        <v>211</v>
      </c>
      <c r="H405" s="1184"/>
      <c r="I405" s="1193" t="s">
        <v>191</v>
      </c>
      <c r="J405" s="1193" t="s">
        <v>20</v>
      </c>
      <c r="K405" s="1196" t="s">
        <v>245</v>
      </c>
    </row>
    <row r="406" spans="2:11" ht="10.5" customHeight="1">
      <c r="B406" s="1223"/>
      <c r="C406" s="1208"/>
      <c r="D406" s="1208"/>
      <c r="E406" s="1195"/>
      <c r="F406" s="1208"/>
      <c r="G406" s="1208"/>
      <c r="H406" s="1208"/>
      <c r="I406" s="1195"/>
      <c r="J406" s="1195"/>
      <c r="K406" s="1197"/>
    </row>
    <row r="407" spans="2:11" ht="10.5" customHeight="1">
      <c r="B407" s="150">
        <v>0</v>
      </c>
      <c r="C407" s="66">
        <v>1</v>
      </c>
      <c r="D407" s="66">
        <v>2</v>
      </c>
      <c r="E407" s="67">
        <v>3</v>
      </c>
      <c r="F407" s="67">
        <v>4</v>
      </c>
      <c r="G407" s="66">
        <v>5</v>
      </c>
      <c r="H407" s="66">
        <v>6</v>
      </c>
      <c r="I407" s="66">
        <v>7</v>
      </c>
      <c r="J407" s="66">
        <v>8</v>
      </c>
      <c r="K407" s="151">
        <v>9</v>
      </c>
    </row>
    <row r="408" spans="2:11" ht="10.5" customHeight="1">
      <c r="B408" s="152"/>
      <c r="C408" s="68"/>
      <c r="D408" s="68"/>
      <c r="E408" s="68"/>
      <c r="F408" s="68"/>
      <c r="G408" s="68"/>
      <c r="H408" s="68"/>
      <c r="I408" s="68"/>
      <c r="J408" s="68"/>
      <c r="K408" s="153"/>
    </row>
    <row r="409" spans="2:11" ht="14.25">
      <c r="B409" s="154"/>
      <c r="C409" s="1179" t="s">
        <v>193</v>
      </c>
      <c r="D409" s="1179"/>
      <c r="E409" s="1179"/>
      <c r="F409" s="1179"/>
      <c r="G409" s="1179"/>
      <c r="H409" s="1179"/>
      <c r="I409" s="1179"/>
      <c r="J409" s="1179"/>
      <c r="K409" s="1180"/>
    </row>
    <row r="410" spans="2:11" ht="12.75">
      <c r="B410" s="152"/>
      <c r="C410" s="68"/>
      <c r="D410" s="68"/>
      <c r="E410" s="68"/>
      <c r="F410" s="68"/>
      <c r="G410" s="68"/>
      <c r="H410" s="68"/>
      <c r="I410" s="68"/>
      <c r="J410" s="68"/>
      <c r="K410" s="153"/>
    </row>
    <row r="411" spans="2:11" ht="12.75">
      <c r="B411" s="174" t="s">
        <v>194</v>
      </c>
      <c r="C411" s="166">
        <v>174252</v>
      </c>
      <c r="D411" s="166">
        <v>4925</v>
      </c>
      <c r="E411" s="166">
        <v>3069</v>
      </c>
      <c r="F411" s="166">
        <v>1526</v>
      </c>
      <c r="G411" s="166">
        <v>330</v>
      </c>
      <c r="H411" s="166">
        <v>169327</v>
      </c>
      <c r="I411" s="166">
        <v>29858</v>
      </c>
      <c r="J411" s="166">
        <v>58031</v>
      </c>
      <c r="K411" s="176">
        <v>81438</v>
      </c>
    </row>
    <row r="412" spans="2:11" ht="12.75">
      <c r="B412" s="174" t="s">
        <v>195</v>
      </c>
      <c r="C412" s="166">
        <v>177518</v>
      </c>
      <c r="D412" s="166">
        <v>4260</v>
      </c>
      <c r="E412" s="166">
        <v>2676</v>
      </c>
      <c r="F412" s="166">
        <v>1293</v>
      </c>
      <c r="G412" s="166">
        <v>291</v>
      </c>
      <c r="H412" s="166">
        <v>173258</v>
      </c>
      <c r="I412" s="166">
        <v>32673</v>
      </c>
      <c r="J412" s="166">
        <v>56573</v>
      </c>
      <c r="K412" s="176">
        <v>84012</v>
      </c>
    </row>
    <row r="413" spans="2:11" ht="12.75">
      <c r="B413" s="174" t="s">
        <v>196</v>
      </c>
      <c r="C413" s="166">
        <v>183998</v>
      </c>
      <c r="D413" s="168">
        <v>4569</v>
      </c>
      <c r="E413" s="168">
        <v>2727</v>
      </c>
      <c r="F413" s="168">
        <v>1451</v>
      </c>
      <c r="G413" s="167">
        <v>391</v>
      </c>
      <c r="H413" s="166">
        <v>179429</v>
      </c>
      <c r="I413" s="168">
        <v>32809</v>
      </c>
      <c r="J413" s="168">
        <v>57757</v>
      </c>
      <c r="K413" s="176">
        <v>88863</v>
      </c>
    </row>
    <row r="414" spans="2:11" ht="12.75">
      <c r="B414" s="174" t="s">
        <v>197</v>
      </c>
      <c r="C414" s="166">
        <v>176668</v>
      </c>
      <c r="D414" s="166">
        <v>3806</v>
      </c>
      <c r="E414" s="167">
        <v>2084</v>
      </c>
      <c r="F414" s="167">
        <v>1468</v>
      </c>
      <c r="G414" s="166">
        <v>254</v>
      </c>
      <c r="H414" s="166">
        <v>172862</v>
      </c>
      <c r="I414" s="166">
        <v>32080</v>
      </c>
      <c r="J414" s="166">
        <v>54887</v>
      </c>
      <c r="K414" s="176">
        <v>85895</v>
      </c>
    </row>
    <row r="415" spans="2:11" ht="12.75">
      <c r="B415" s="174" t="s">
        <v>198</v>
      </c>
      <c r="C415" s="166">
        <v>171464</v>
      </c>
      <c r="D415" s="749">
        <v>3619</v>
      </c>
      <c r="E415" s="498">
        <v>2145</v>
      </c>
      <c r="F415" s="499">
        <v>1237</v>
      </c>
      <c r="G415" s="499">
        <v>237</v>
      </c>
      <c r="H415" s="749">
        <v>167845</v>
      </c>
      <c r="I415" s="498">
        <v>30928</v>
      </c>
      <c r="J415" s="498">
        <v>49276</v>
      </c>
      <c r="K415" s="750">
        <v>87641</v>
      </c>
    </row>
    <row r="416" spans="2:11" ht="12.75">
      <c r="B416" s="174" t="s">
        <v>199</v>
      </c>
      <c r="C416" s="166">
        <v>171114</v>
      </c>
      <c r="D416" s="166">
        <v>3515</v>
      </c>
      <c r="E416" s="167">
        <v>1893</v>
      </c>
      <c r="F416" s="167">
        <v>1261</v>
      </c>
      <c r="G416" s="166">
        <v>361</v>
      </c>
      <c r="H416" s="166">
        <v>167599</v>
      </c>
      <c r="I416" s="166">
        <v>32455</v>
      </c>
      <c r="J416" s="166">
        <v>50357</v>
      </c>
      <c r="K416" s="176">
        <v>84787</v>
      </c>
    </row>
    <row r="417" spans="2:11" ht="12.75">
      <c r="B417" s="174" t="s">
        <v>200</v>
      </c>
      <c r="C417" s="166"/>
      <c r="D417" s="71"/>
      <c r="E417" s="168"/>
      <c r="F417" s="167"/>
      <c r="G417" s="167"/>
      <c r="H417" s="166"/>
      <c r="I417" s="168"/>
      <c r="J417" s="168"/>
      <c r="K417" s="176"/>
    </row>
    <row r="418" spans="2:11" ht="12.75">
      <c r="B418" s="174" t="s">
        <v>201</v>
      </c>
      <c r="C418" s="166"/>
      <c r="D418" s="71"/>
      <c r="E418" s="168"/>
      <c r="F418" s="168"/>
      <c r="G418" s="167"/>
      <c r="H418" s="166"/>
      <c r="I418" s="168"/>
      <c r="J418" s="168"/>
      <c r="K418" s="176"/>
    </row>
    <row r="419" spans="2:11" ht="12.75">
      <c r="B419" s="174" t="s">
        <v>202</v>
      </c>
      <c r="C419" s="166"/>
      <c r="D419" s="166"/>
      <c r="E419" s="167"/>
      <c r="F419" s="167"/>
      <c r="G419" s="166"/>
      <c r="H419" s="166"/>
      <c r="I419" s="166"/>
      <c r="J419" s="166"/>
      <c r="K419" s="176"/>
    </row>
    <row r="420" spans="2:11" ht="12.75">
      <c r="B420" s="178" t="s">
        <v>203</v>
      </c>
      <c r="C420" s="166"/>
      <c r="D420" s="71"/>
      <c r="E420" s="168"/>
      <c r="F420" s="168"/>
      <c r="G420" s="168"/>
      <c r="H420" s="167"/>
      <c r="I420" s="168"/>
      <c r="J420" s="168"/>
      <c r="K420" s="176"/>
    </row>
    <row r="421" spans="2:11" ht="12.75">
      <c r="B421" s="179" t="s">
        <v>204</v>
      </c>
      <c r="C421" s="166"/>
      <c r="D421" s="168"/>
      <c r="E421" s="168"/>
      <c r="F421" s="168"/>
      <c r="G421" s="168"/>
      <c r="H421" s="168"/>
      <c r="I421" s="168"/>
      <c r="J421" s="168"/>
      <c r="K421" s="176"/>
    </row>
    <row r="422" spans="2:11" ht="12.75">
      <c r="B422" s="179" t="s">
        <v>205</v>
      </c>
      <c r="C422" s="166"/>
      <c r="D422" s="168"/>
      <c r="E422" s="168"/>
      <c r="F422" s="168"/>
      <c r="G422" s="168"/>
      <c r="H422" s="168"/>
      <c r="I422" s="168"/>
      <c r="J422" s="168"/>
      <c r="K422" s="176"/>
    </row>
    <row r="423" spans="2:11" ht="15">
      <c r="B423" s="180"/>
      <c r="C423" s="167"/>
      <c r="D423" s="167"/>
      <c r="E423" s="167"/>
      <c r="F423" s="167"/>
      <c r="G423" s="167"/>
      <c r="H423" s="167"/>
      <c r="I423" s="167"/>
      <c r="J423" s="167"/>
      <c r="K423" s="176"/>
    </row>
    <row r="424" spans="2:11" ht="12.75">
      <c r="B424" s="181">
        <v>2024</v>
      </c>
      <c r="C424" s="160">
        <v>1055014</v>
      </c>
      <c r="D424" s="160">
        <v>24694</v>
      </c>
      <c r="E424" s="160">
        <v>14594</v>
      </c>
      <c r="F424" s="160">
        <v>8236</v>
      </c>
      <c r="G424" s="160">
        <v>1864</v>
      </c>
      <c r="H424" s="160">
        <v>1030320</v>
      </c>
      <c r="I424" s="160">
        <v>190803</v>
      </c>
      <c r="J424" s="160">
        <v>326881</v>
      </c>
      <c r="K424" s="182">
        <v>512636</v>
      </c>
    </row>
    <row r="425" spans="2:11" ht="12.75">
      <c r="B425" s="154"/>
      <c r="C425" s="155"/>
      <c r="D425" s="155"/>
      <c r="E425" s="155"/>
      <c r="F425" s="155"/>
      <c r="G425" s="155"/>
      <c r="H425" s="155"/>
      <c r="I425" s="155"/>
      <c r="J425" s="155"/>
      <c r="K425" s="183"/>
    </row>
    <row r="426" spans="2:11" ht="12.75">
      <c r="B426" s="154"/>
      <c r="C426" s="1177" t="s">
        <v>206</v>
      </c>
      <c r="D426" s="1177"/>
      <c r="E426" s="1177"/>
      <c r="F426" s="1177"/>
      <c r="G426" s="1177"/>
      <c r="H426" s="1177"/>
      <c r="I426" s="1177"/>
      <c r="J426" s="1177"/>
      <c r="K426" s="1178"/>
    </row>
    <row r="427" spans="2:11" ht="12.75">
      <c r="B427" s="152"/>
      <c r="C427" s="155"/>
      <c r="D427" s="155"/>
      <c r="E427" s="155"/>
      <c r="F427" s="155"/>
      <c r="G427" s="155"/>
      <c r="H427" s="155"/>
      <c r="I427" s="155"/>
      <c r="J427" s="155"/>
      <c r="K427" s="183"/>
    </row>
    <row r="428" spans="2:11" ht="12.75">
      <c r="B428" s="184" t="s">
        <v>194</v>
      </c>
      <c r="C428" s="166">
        <v>50872946</v>
      </c>
      <c r="D428" s="166">
        <v>233913</v>
      </c>
      <c r="E428" s="166">
        <v>102165</v>
      </c>
      <c r="F428" s="166">
        <v>87957</v>
      </c>
      <c r="G428" s="166">
        <v>43791</v>
      </c>
      <c r="H428" s="166">
        <v>50639033</v>
      </c>
      <c r="I428" s="166">
        <v>8042563</v>
      </c>
      <c r="J428" s="166">
        <v>16247972</v>
      </c>
      <c r="K428" s="176">
        <v>26348498</v>
      </c>
    </row>
    <row r="429" spans="2:11" ht="12.75">
      <c r="B429" s="184" t="s">
        <v>195</v>
      </c>
      <c r="C429" s="166">
        <v>52984301</v>
      </c>
      <c r="D429" s="166">
        <v>216787</v>
      </c>
      <c r="E429" s="166">
        <v>90499</v>
      </c>
      <c r="F429" s="166">
        <v>83162</v>
      </c>
      <c r="G429" s="166">
        <v>43126</v>
      </c>
      <c r="H429" s="166">
        <v>52767514</v>
      </c>
      <c r="I429" s="166">
        <v>8943124</v>
      </c>
      <c r="J429" s="166">
        <v>15497438</v>
      </c>
      <c r="K429" s="176">
        <v>28326952</v>
      </c>
    </row>
    <row r="430" spans="2:11" ht="12.75">
      <c r="B430" s="184" t="s">
        <v>196</v>
      </c>
      <c r="C430" s="166">
        <v>55519500</v>
      </c>
      <c r="D430" s="168">
        <v>231743</v>
      </c>
      <c r="E430" s="168">
        <v>94320</v>
      </c>
      <c r="F430" s="168">
        <v>85025</v>
      </c>
      <c r="G430" s="167">
        <v>52398</v>
      </c>
      <c r="H430" s="166">
        <v>55287757</v>
      </c>
      <c r="I430" s="168">
        <v>8980360</v>
      </c>
      <c r="J430" s="168">
        <v>16377632</v>
      </c>
      <c r="K430" s="176">
        <v>29929765</v>
      </c>
    </row>
    <row r="431" spans="2:11" ht="12.75">
      <c r="B431" s="184" t="s">
        <v>197</v>
      </c>
      <c r="C431" s="166">
        <v>53890313</v>
      </c>
      <c r="D431" s="166">
        <v>195378</v>
      </c>
      <c r="E431" s="167">
        <v>72023</v>
      </c>
      <c r="F431" s="167">
        <v>82864</v>
      </c>
      <c r="G431" s="166">
        <v>40491</v>
      </c>
      <c r="H431" s="166">
        <v>53694935</v>
      </c>
      <c r="I431" s="166">
        <v>8842345</v>
      </c>
      <c r="J431" s="166">
        <v>15372754</v>
      </c>
      <c r="K431" s="176">
        <v>29479836</v>
      </c>
    </row>
    <row r="432" spans="2:11" ht="12.75">
      <c r="B432" s="184" t="s">
        <v>198</v>
      </c>
      <c r="C432" s="166">
        <v>52248200</v>
      </c>
      <c r="D432" s="498">
        <v>178559</v>
      </c>
      <c r="E432" s="498">
        <v>73246</v>
      </c>
      <c r="F432" s="498">
        <v>74351</v>
      </c>
      <c r="G432" s="498">
        <v>30962</v>
      </c>
      <c r="H432" s="498">
        <v>52069641</v>
      </c>
      <c r="I432" s="498">
        <v>8568539</v>
      </c>
      <c r="J432" s="498">
        <v>13978628</v>
      </c>
      <c r="K432" s="750">
        <v>29522474</v>
      </c>
    </row>
    <row r="433" spans="2:11" ht="12.75">
      <c r="B433" s="184" t="s">
        <v>199</v>
      </c>
      <c r="C433" s="166">
        <v>51782055</v>
      </c>
      <c r="D433" s="166">
        <v>193103</v>
      </c>
      <c r="E433" s="167">
        <v>67424</v>
      </c>
      <c r="F433" s="167">
        <v>72796</v>
      </c>
      <c r="G433" s="166">
        <v>52883</v>
      </c>
      <c r="H433" s="166">
        <v>51588952</v>
      </c>
      <c r="I433" s="166">
        <v>8996917</v>
      </c>
      <c r="J433" s="166">
        <v>13831440</v>
      </c>
      <c r="K433" s="176">
        <v>28760595</v>
      </c>
    </row>
    <row r="434" spans="2:11" ht="12.75">
      <c r="B434" s="184" t="s">
        <v>200</v>
      </c>
      <c r="C434" s="166"/>
      <c r="D434" s="168"/>
      <c r="E434" s="168"/>
      <c r="F434" s="168"/>
      <c r="G434" s="167"/>
      <c r="H434" s="166"/>
      <c r="I434" s="168"/>
      <c r="J434" s="168"/>
      <c r="K434" s="176"/>
    </row>
    <row r="435" spans="2:11" ht="12.75">
      <c r="B435" s="184" t="s">
        <v>201</v>
      </c>
      <c r="C435" s="166"/>
      <c r="D435" s="168"/>
      <c r="E435" s="168"/>
      <c r="F435" s="168"/>
      <c r="G435" s="167"/>
      <c r="H435" s="166"/>
      <c r="I435" s="168"/>
      <c r="J435" s="168"/>
      <c r="K435" s="176"/>
    </row>
    <row r="436" spans="2:11" ht="12.75">
      <c r="B436" s="184" t="s">
        <v>202</v>
      </c>
      <c r="C436" s="166"/>
      <c r="D436" s="168"/>
      <c r="E436" s="168"/>
      <c r="F436" s="168"/>
      <c r="G436" s="167"/>
      <c r="H436" s="166"/>
      <c r="I436" s="168"/>
      <c r="J436" s="168"/>
      <c r="K436" s="176"/>
    </row>
    <row r="437" spans="2:11" ht="12.75">
      <c r="B437" s="184" t="s">
        <v>203</v>
      </c>
      <c r="C437" s="166"/>
      <c r="D437" s="168"/>
      <c r="E437" s="168"/>
      <c r="F437" s="168"/>
      <c r="G437" s="168"/>
      <c r="H437" s="167"/>
      <c r="I437" s="168"/>
      <c r="J437" s="168"/>
      <c r="K437" s="176"/>
    </row>
    <row r="438" spans="2:11" ht="12.75">
      <c r="B438" s="184" t="s">
        <v>204</v>
      </c>
      <c r="C438" s="166"/>
      <c r="D438" s="168"/>
      <c r="E438" s="168"/>
      <c r="F438" s="168"/>
      <c r="G438" s="168"/>
      <c r="H438" s="167"/>
      <c r="I438" s="168"/>
      <c r="J438" s="168"/>
      <c r="K438" s="176"/>
    </row>
    <row r="439" spans="2:11" ht="12.75">
      <c r="B439" s="184" t="s">
        <v>205</v>
      </c>
      <c r="C439" s="166"/>
      <c r="D439" s="168"/>
      <c r="E439" s="168"/>
      <c r="F439" s="168"/>
      <c r="G439" s="168"/>
      <c r="H439" s="168"/>
      <c r="I439" s="168"/>
      <c r="J439" s="168"/>
      <c r="K439" s="176"/>
    </row>
    <row r="440" spans="2:11" ht="12.75">
      <c r="B440" s="154"/>
      <c r="C440" s="167"/>
      <c r="D440" s="167"/>
      <c r="E440" s="167"/>
      <c r="F440" s="167"/>
      <c r="G440" s="167"/>
      <c r="H440" s="167"/>
      <c r="I440" s="167"/>
      <c r="J440" s="167"/>
      <c r="K440" s="176"/>
    </row>
    <row r="441" spans="2:11" ht="12.75">
      <c r="B441" s="181">
        <v>2024</v>
      </c>
      <c r="C441" s="160">
        <v>317297315</v>
      </c>
      <c r="D441" s="160">
        <v>1249483</v>
      </c>
      <c r="E441" s="160">
        <v>499677</v>
      </c>
      <c r="F441" s="160">
        <v>486155</v>
      </c>
      <c r="G441" s="160">
        <v>263651</v>
      </c>
      <c r="H441" s="160">
        <v>316047832</v>
      </c>
      <c r="I441" s="160">
        <v>52373848</v>
      </c>
      <c r="J441" s="160">
        <v>91305864</v>
      </c>
      <c r="K441" s="182">
        <v>172368120</v>
      </c>
    </row>
    <row r="442" spans="2:11" ht="12.75">
      <c r="B442" s="185"/>
      <c r="C442" s="156"/>
      <c r="D442" s="156"/>
      <c r="E442" s="156"/>
      <c r="F442" s="156"/>
      <c r="G442" s="156"/>
      <c r="H442" s="156"/>
      <c r="I442" s="156"/>
      <c r="J442" s="156"/>
      <c r="K442" s="186"/>
    </row>
    <row r="443" spans="2:11" ht="12.6" customHeight="1">
      <c r="B443" s="1181" t="s">
        <v>186</v>
      </c>
      <c r="C443" s="1183" t="s">
        <v>18</v>
      </c>
      <c r="D443" s="1183" t="s">
        <v>187</v>
      </c>
      <c r="E443" s="1185" t="s">
        <v>188</v>
      </c>
      <c r="F443" s="1186"/>
      <c r="G443" s="1187"/>
      <c r="H443" s="1188" t="s">
        <v>189</v>
      </c>
      <c r="I443" s="1190" t="s">
        <v>190</v>
      </c>
      <c r="J443" s="1191"/>
      <c r="K443" s="1192"/>
    </row>
    <row r="444" spans="2:11" ht="10.5" customHeight="1">
      <c r="B444" s="1182"/>
      <c r="C444" s="1184"/>
      <c r="D444" s="1184"/>
      <c r="E444" s="1193" t="s">
        <v>209</v>
      </c>
      <c r="F444" s="1183" t="s">
        <v>210</v>
      </c>
      <c r="G444" s="1183" t="s">
        <v>211</v>
      </c>
      <c r="H444" s="1189"/>
      <c r="I444" s="1193" t="s">
        <v>191</v>
      </c>
      <c r="J444" s="1193" t="s">
        <v>20</v>
      </c>
      <c r="K444" s="1196" t="s">
        <v>192</v>
      </c>
    </row>
    <row r="445" spans="2:11" ht="10.5" customHeight="1">
      <c r="B445" s="1182"/>
      <c r="C445" s="1184"/>
      <c r="D445" s="1184"/>
      <c r="E445" s="1194"/>
      <c r="F445" s="1184"/>
      <c r="G445" s="1184"/>
      <c r="H445" s="1189"/>
      <c r="I445" s="1195"/>
      <c r="J445" s="1195"/>
      <c r="K445" s="1197"/>
    </row>
    <row r="446" spans="2:11" ht="10.5" customHeight="1">
      <c r="B446" s="150">
        <v>0</v>
      </c>
      <c r="C446" s="157">
        <v>1</v>
      </c>
      <c r="D446" s="157">
        <v>2</v>
      </c>
      <c r="E446" s="158">
        <v>3</v>
      </c>
      <c r="F446" s="158">
        <v>4</v>
      </c>
      <c r="G446" s="157">
        <v>5</v>
      </c>
      <c r="H446" s="157">
        <v>6</v>
      </c>
      <c r="I446" s="157">
        <v>7</v>
      </c>
      <c r="J446" s="157">
        <v>8</v>
      </c>
      <c r="K446" s="187">
        <v>9</v>
      </c>
    </row>
    <row r="447" spans="2:11" ht="10.5" customHeight="1">
      <c r="B447" s="152"/>
      <c r="C447" s="155"/>
      <c r="D447" s="155"/>
      <c r="E447" s="155"/>
      <c r="F447" s="155"/>
      <c r="G447" s="155"/>
      <c r="H447" s="155"/>
      <c r="I447" s="155"/>
      <c r="J447" s="155"/>
      <c r="K447" s="183"/>
    </row>
    <row r="448" spans="2:11" ht="12.75">
      <c r="B448" s="154"/>
      <c r="C448" s="1177" t="s">
        <v>207</v>
      </c>
      <c r="D448" s="1177"/>
      <c r="E448" s="1177"/>
      <c r="F448" s="1177"/>
      <c r="G448" s="1177"/>
      <c r="H448" s="1177"/>
      <c r="I448" s="1177"/>
      <c r="J448" s="1177"/>
      <c r="K448" s="1178"/>
    </row>
    <row r="449" spans="2:11" ht="12.75">
      <c r="B449" s="154"/>
      <c r="C449" s="159"/>
      <c r="D449" s="159"/>
      <c r="E449" s="159"/>
      <c r="F449" s="159"/>
      <c r="G449" s="159"/>
      <c r="H449" s="159"/>
      <c r="I449" s="159"/>
      <c r="J449" s="159"/>
      <c r="K449" s="188"/>
    </row>
    <row r="450" spans="2:11" ht="12.75">
      <c r="B450" s="184" t="s">
        <v>194</v>
      </c>
      <c r="C450" s="166">
        <v>100214844</v>
      </c>
      <c r="D450" s="166">
        <v>412116</v>
      </c>
      <c r="E450" s="166">
        <v>179040</v>
      </c>
      <c r="F450" s="166">
        <v>155244</v>
      </c>
      <c r="G450" s="166">
        <v>77832</v>
      </c>
      <c r="H450" s="166">
        <v>99802728</v>
      </c>
      <c r="I450" s="166">
        <v>15895241</v>
      </c>
      <c r="J450" s="166">
        <v>33215038</v>
      </c>
      <c r="K450" s="176">
        <v>50692449</v>
      </c>
    </row>
    <row r="451" spans="2:11" ht="12.75">
      <c r="B451" s="184" t="s">
        <v>195</v>
      </c>
      <c r="C451" s="166">
        <v>105321244</v>
      </c>
      <c r="D451" s="166">
        <v>379264</v>
      </c>
      <c r="E451" s="166">
        <v>158473</v>
      </c>
      <c r="F451" s="166">
        <v>145542</v>
      </c>
      <c r="G451" s="166">
        <v>75249</v>
      </c>
      <c r="H451" s="166">
        <v>104941980</v>
      </c>
      <c r="I451" s="166">
        <v>17723888</v>
      </c>
      <c r="J451" s="166">
        <v>32336697</v>
      </c>
      <c r="K451" s="176">
        <v>54881395</v>
      </c>
    </row>
    <row r="452" spans="2:11" ht="12.75">
      <c r="B452" s="184" t="s">
        <v>196</v>
      </c>
      <c r="C452" s="166">
        <v>109461933</v>
      </c>
      <c r="D452" s="168">
        <v>410883</v>
      </c>
      <c r="E452" s="168">
        <v>166496</v>
      </c>
      <c r="F452" s="168">
        <v>151070</v>
      </c>
      <c r="G452" s="167">
        <v>93317</v>
      </c>
      <c r="H452" s="166">
        <v>109051050</v>
      </c>
      <c r="I452" s="168">
        <v>17731808</v>
      </c>
      <c r="J452" s="168">
        <v>33444590</v>
      </c>
      <c r="K452" s="176">
        <v>57874652</v>
      </c>
    </row>
    <row r="453" spans="2:11" ht="12.75">
      <c r="B453" s="184" t="s">
        <v>197</v>
      </c>
      <c r="C453" s="166">
        <v>106113753</v>
      </c>
      <c r="D453" s="166">
        <v>346638</v>
      </c>
      <c r="E453" s="167">
        <v>126834</v>
      </c>
      <c r="F453" s="167">
        <v>148077</v>
      </c>
      <c r="G453" s="167">
        <v>71727</v>
      </c>
      <c r="H453" s="166">
        <v>105767115</v>
      </c>
      <c r="I453" s="167">
        <v>17394591</v>
      </c>
      <c r="J453" s="167">
        <v>31657087</v>
      </c>
      <c r="K453" s="176">
        <v>56715437</v>
      </c>
    </row>
    <row r="454" spans="2:11" ht="12.75">
      <c r="B454" s="184" t="s">
        <v>198</v>
      </c>
      <c r="C454" s="166">
        <v>103066539</v>
      </c>
      <c r="D454" s="498">
        <v>315882</v>
      </c>
      <c r="E454" s="498">
        <v>128517</v>
      </c>
      <c r="F454" s="498">
        <v>130959</v>
      </c>
      <c r="G454" s="498">
        <v>56406</v>
      </c>
      <c r="H454" s="498">
        <v>102750657</v>
      </c>
      <c r="I454" s="498">
        <v>16922016</v>
      </c>
      <c r="J454" s="498">
        <v>28384842</v>
      </c>
      <c r="K454" s="750">
        <v>57443799</v>
      </c>
    </row>
    <row r="455" spans="2:11" ht="12.75">
      <c r="B455" s="184" t="s">
        <v>199</v>
      </c>
      <c r="C455" s="166">
        <v>101945798</v>
      </c>
      <c r="D455" s="166">
        <v>338042</v>
      </c>
      <c r="E455" s="167">
        <v>118122</v>
      </c>
      <c r="F455" s="167">
        <v>127692</v>
      </c>
      <c r="G455" s="167">
        <v>92228</v>
      </c>
      <c r="H455" s="166">
        <v>101607756</v>
      </c>
      <c r="I455" s="167">
        <v>17649304</v>
      </c>
      <c r="J455" s="167">
        <v>28233898</v>
      </c>
      <c r="K455" s="176">
        <v>55724554</v>
      </c>
    </row>
    <row r="456" spans="2:11" ht="12.75">
      <c r="B456" s="184" t="s">
        <v>200</v>
      </c>
      <c r="C456" s="166"/>
      <c r="D456" s="168"/>
      <c r="E456" s="168"/>
      <c r="F456" s="168"/>
      <c r="G456" s="167"/>
      <c r="H456" s="166"/>
      <c r="I456" s="168"/>
      <c r="J456" s="168"/>
      <c r="K456" s="176"/>
    </row>
    <row r="457" spans="2:11" ht="12.75">
      <c r="B457" s="184" t="s">
        <v>201</v>
      </c>
      <c r="C457" s="166"/>
      <c r="D457" s="168"/>
      <c r="E457" s="168"/>
      <c r="F457" s="168"/>
      <c r="G457" s="167"/>
      <c r="H457" s="166"/>
      <c r="I457" s="168"/>
      <c r="J457" s="168"/>
      <c r="K457" s="176"/>
    </row>
    <row r="458" spans="2:11" ht="12.75">
      <c r="B458" s="184" t="s">
        <v>202</v>
      </c>
      <c r="C458" s="166"/>
      <c r="D458" s="166"/>
      <c r="E458" s="167"/>
      <c r="F458" s="167"/>
      <c r="G458" s="167"/>
      <c r="H458" s="166"/>
      <c r="I458" s="167"/>
      <c r="J458" s="167"/>
      <c r="K458" s="176"/>
    </row>
    <row r="459" spans="2:11" ht="12.75">
      <c r="B459" s="184" t="s">
        <v>203</v>
      </c>
      <c r="C459" s="166"/>
      <c r="D459" s="168"/>
      <c r="E459" s="168"/>
      <c r="F459" s="168"/>
      <c r="G459" s="168"/>
      <c r="H459" s="167"/>
      <c r="I459" s="168"/>
      <c r="J459" s="168"/>
      <c r="K459" s="176"/>
    </row>
    <row r="460" spans="2:11" ht="12.75">
      <c r="B460" s="184" t="s">
        <v>204</v>
      </c>
      <c r="C460" s="166"/>
      <c r="D460" s="168"/>
      <c r="E460" s="168"/>
      <c r="F460" s="168"/>
      <c r="G460" s="168"/>
      <c r="H460" s="167"/>
      <c r="I460" s="168"/>
      <c r="J460" s="168"/>
      <c r="K460" s="176"/>
    </row>
    <row r="461" spans="2:11" ht="12.75">
      <c r="B461" s="184" t="s">
        <v>205</v>
      </c>
      <c r="C461" s="166"/>
      <c r="D461" s="168"/>
      <c r="E461" s="168"/>
      <c r="F461" s="168"/>
      <c r="G461" s="167"/>
      <c r="H461" s="169"/>
      <c r="I461" s="168"/>
      <c r="J461" s="168"/>
      <c r="K461" s="176"/>
    </row>
    <row r="462" spans="2:11" ht="12.75">
      <c r="B462" s="184"/>
      <c r="C462" s="165"/>
      <c r="D462" s="162"/>
      <c r="E462" s="163"/>
      <c r="F462" s="163"/>
      <c r="G462" s="163"/>
      <c r="H462" s="162"/>
      <c r="I462" s="163"/>
      <c r="J462" s="163"/>
      <c r="K462" s="189"/>
    </row>
    <row r="463" spans="2:11" ht="12.75">
      <c r="B463" s="181">
        <v>2024</v>
      </c>
      <c r="C463" s="164">
        <v>626124111</v>
      </c>
      <c r="D463" s="164">
        <v>2202825</v>
      </c>
      <c r="E463" s="164">
        <v>877482</v>
      </c>
      <c r="F463" s="164">
        <v>858584</v>
      </c>
      <c r="G463" s="164">
        <v>466759</v>
      </c>
      <c r="H463" s="164">
        <v>623921286</v>
      </c>
      <c r="I463" s="164">
        <v>103316848</v>
      </c>
      <c r="J463" s="164">
        <v>187272152</v>
      </c>
      <c r="K463" s="190">
        <v>333332286</v>
      </c>
    </row>
    <row r="464" spans="2:11" ht="20.25">
      <c r="B464" s="8"/>
      <c r="F464" s="1006" t="s">
        <v>208</v>
      </c>
      <c r="G464" s="1006"/>
      <c r="H464" s="1006"/>
      <c r="I464" s="1007"/>
      <c r="J464" s="1007"/>
      <c r="K464" s="9"/>
    </row>
    <row r="465" spans="2:11">
      <c r="B465" s="8" t="s">
        <v>194</v>
      </c>
      <c r="C465" s="1008">
        <f>C450/C411</f>
        <v>575.11445492734663</v>
      </c>
      <c r="D465" s="1008">
        <f t="shared" ref="D465:K466" si="70">D450/D411</f>
        <v>83.678375634517764</v>
      </c>
      <c r="E465" s="1008">
        <f t="shared" si="70"/>
        <v>58.338220918866078</v>
      </c>
      <c r="F465" s="1008">
        <f t="shared" si="70"/>
        <v>101.73263433813892</v>
      </c>
      <c r="G465" s="1008">
        <f t="shared" si="70"/>
        <v>235.85454545454544</v>
      </c>
      <c r="H465" s="1008">
        <f t="shared" si="70"/>
        <v>589.40823377252298</v>
      </c>
      <c r="I465" s="1008">
        <f t="shared" si="70"/>
        <v>532.36120972603658</v>
      </c>
      <c r="J465" s="1008">
        <f t="shared" si="70"/>
        <v>572.36714859299343</v>
      </c>
      <c r="K465" s="930">
        <f t="shared" si="70"/>
        <v>622.46677226847419</v>
      </c>
    </row>
    <row r="466" spans="2:11">
      <c r="B466" s="8" t="s">
        <v>195</v>
      </c>
      <c r="C466" s="1008">
        <f>C451/C412</f>
        <v>593.29895559886882</v>
      </c>
      <c r="D466" s="1008">
        <f t="shared" si="70"/>
        <v>89.029107981220662</v>
      </c>
      <c r="E466" s="1008">
        <f t="shared" si="70"/>
        <v>59.220104633781766</v>
      </c>
      <c r="F466" s="1008">
        <f t="shared" si="70"/>
        <v>112.5614849187935</v>
      </c>
      <c r="G466" s="1008">
        <f t="shared" si="70"/>
        <v>258.58762886597935</v>
      </c>
      <c r="H466" s="1008">
        <f t="shared" si="70"/>
        <v>605.6977455586466</v>
      </c>
      <c r="I466" s="1008">
        <f t="shared" si="70"/>
        <v>542.4628286352646</v>
      </c>
      <c r="J466" s="1008">
        <f t="shared" si="70"/>
        <v>571.59240273628768</v>
      </c>
      <c r="K466" s="930">
        <f t="shared" si="70"/>
        <v>653.25661810217593</v>
      </c>
    </row>
    <row r="467" spans="2:11">
      <c r="B467" s="8" t="s">
        <v>196</v>
      </c>
      <c r="C467" s="1008">
        <f t="shared" ref="C467:K476" si="71">C452/C413</f>
        <v>594.90827617691491</v>
      </c>
      <c r="D467" s="1008">
        <f t="shared" si="71"/>
        <v>89.928430728824694</v>
      </c>
      <c r="E467" s="1008">
        <f t="shared" si="71"/>
        <v>61.054638797213052</v>
      </c>
      <c r="F467" s="1008">
        <f t="shared" si="71"/>
        <v>104.1144038594073</v>
      </c>
      <c r="G467" s="1008">
        <f t="shared" si="71"/>
        <v>238.66240409207163</v>
      </c>
      <c r="H467" s="1008">
        <f t="shared" si="71"/>
        <v>607.76713909122827</v>
      </c>
      <c r="I467" s="1008">
        <f t="shared" si="71"/>
        <v>540.4556066932854</v>
      </c>
      <c r="J467" s="1008">
        <f t="shared" si="71"/>
        <v>579.05691085063279</v>
      </c>
      <c r="K467" s="930">
        <f t="shared" si="71"/>
        <v>651.27952016024665</v>
      </c>
    </row>
    <row r="468" spans="2:11">
      <c r="B468" s="8" t="s">
        <v>197</v>
      </c>
      <c r="C468" s="1008">
        <f t="shared" si="71"/>
        <v>600.63935177847713</v>
      </c>
      <c r="D468" s="1008">
        <f t="shared" si="71"/>
        <v>91.076720966894371</v>
      </c>
      <c r="E468" s="1008">
        <f t="shared" si="71"/>
        <v>60.86084452975048</v>
      </c>
      <c r="F468" s="1008">
        <f t="shared" si="71"/>
        <v>100.86989100817439</v>
      </c>
      <c r="G468" s="1008">
        <f t="shared" si="71"/>
        <v>282.38976377952758</v>
      </c>
      <c r="H468" s="1008">
        <f t="shared" si="71"/>
        <v>611.85867917760993</v>
      </c>
      <c r="I468" s="1008">
        <f t="shared" si="71"/>
        <v>542.2254052369077</v>
      </c>
      <c r="J468" s="1008">
        <f t="shared" si="71"/>
        <v>576.76839688815198</v>
      </c>
      <c r="K468" s="930">
        <f t="shared" si="71"/>
        <v>660.28799115198785</v>
      </c>
    </row>
    <row r="469" spans="2:11">
      <c r="B469" s="8" t="s">
        <v>198</v>
      </c>
      <c r="C469" s="1008">
        <f t="shared" si="71"/>
        <v>601.0972507348481</v>
      </c>
      <c r="D469" s="1008">
        <f t="shared" si="71"/>
        <v>87.284332688588009</v>
      </c>
      <c r="E469" s="1008">
        <f t="shared" si="71"/>
        <v>59.914685314685315</v>
      </c>
      <c r="F469" s="1008">
        <f t="shared" si="71"/>
        <v>105.86822958771221</v>
      </c>
      <c r="G469" s="1008">
        <f t="shared" si="71"/>
        <v>238</v>
      </c>
      <c r="H469" s="1008">
        <f t="shared" si="71"/>
        <v>612.17585867913851</v>
      </c>
      <c r="I469" s="1008">
        <f t="shared" si="71"/>
        <v>547.1422659079152</v>
      </c>
      <c r="J469" s="1008">
        <f t="shared" si="71"/>
        <v>576.03786833346862</v>
      </c>
      <c r="K469" s="930">
        <f t="shared" si="71"/>
        <v>655.44435823415984</v>
      </c>
    </row>
    <row r="470" spans="2:11">
      <c r="B470" s="8" t="s">
        <v>199</v>
      </c>
      <c r="C470" s="1008">
        <f t="shared" si="71"/>
        <v>595.77707259487829</v>
      </c>
      <c r="D470" s="1008">
        <f t="shared" si="71"/>
        <v>96.171266002844945</v>
      </c>
      <c r="E470" s="1008">
        <f t="shared" si="71"/>
        <v>62.39936608557845</v>
      </c>
      <c r="F470" s="1008">
        <f t="shared" si="71"/>
        <v>101.26249008723235</v>
      </c>
      <c r="G470" s="1008">
        <f t="shared" si="71"/>
        <v>255.47922437673131</v>
      </c>
      <c r="H470" s="1008">
        <f t="shared" si="71"/>
        <v>606.25514472043392</v>
      </c>
      <c r="I470" s="1008">
        <f t="shared" si="71"/>
        <v>543.8084732706825</v>
      </c>
      <c r="J470" s="1008">
        <f t="shared" si="71"/>
        <v>560.6747423396946</v>
      </c>
      <c r="K470" s="930">
        <f t="shared" si="71"/>
        <v>657.22992911649192</v>
      </c>
    </row>
    <row r="471" spans="2:11">
      <c r="B471" s="8" t="s">
        <v>200</v>
      </c>
      <c r="C471" s="1008" t="e">
        <f t="shared" si="71"/>
        <v>#DIV/0!</v>
      </c>
      <c r="D471" s="1008" t="e">
        <f t="shared" si="71"/>
        <v>#DIV/0!</v>
      </c>
      <c r="E471" s="1008" t="e">
        <f t="shared" si="71"/>
        <v>#DIV/0!</v>
      </c>
      <c r="F471" s="1008" t="e">
        <f t="shared" si="71"/>
        <v>#DIV/0!</v>
      </c>
      <c r="G471" s="1008" t="e">
        <f t="shared" si="71"/>
        <v>#DIV/0!</v>
      </c>
      <c r="H471" s="1008" t="e">
        <f t="shared" si="71"/>
        <v>#DIV/0!</v>
      </c>
      <c r="I471" s="1008" t="e">
        <f t="shared" si="71"/>
        <v>#DIV/0!</v>
      </c>
      <c r="J471" s="1008" t="e">
        <f t="shared" si="71"/>
        <v>#DIV/0!</v>
      </c>
      <c r="K471" s="930" t="e">
        <f t="shared" si="71"/>
        <v>#DIV/0!</v>
      </c>
    </row>
    <row r="472" spans="2:11">
      <c r="B472" s="8" t="s">
        <v>201</v>
      </c>
      <c r="C472" s="1008" t="e">
        <f t="shared" si="71"/>
        <v>#DIV/0!</v>
      </c>
      <c r="D472" s="1008" t="e">
        <f t="shared" si="71"/>
        <v>#DIV/0!</v>
      </c>
      <c r="E472" s="1008" t="e">
        <f t="shared" si="71"/>
        <v>#DIV/0!</v>
      </c>
      <c r="F472" s="1008" t="e">
        <f t="shared" si="71"/>
        <v>#DIV/0!</v>
      </c>
      <c r="G472" s="1008" t="e">
        <f t="shared" si="71"/>
        <v>#DIV/0!</v>
      </c>
      <c r="H472" s="1008" t="e">
        <f t="shared" si="71"/>
        <v>#DIV/0!</v>
      </c>
      <c r="I472" s="1008" t="e">
        <f t="shared" si="71"/>
        <v>#DIV/0!</v>
      </c>
      <c r="J472" s="1008" t="e">
        <f t="shared" si="71"/>
        <v>#DIV/0!</v>
      </c>
      <c r="K472" s="930" t="e">
        <f t="shared" si="71"/>
        <v>#DIV/0!</v>
      </c>
    </row>
    <row r="473" spans="2:11">
      <c r="B473" s="8" t="s">
        <v>202</v>
      </c>
      <c r="C473" s="1008" t="e">
        <f t="shared" si="71"/>
        <v>#DIV/0!</v>
      </c>
      <c r="D473" s="1008" t="e">
        <f t="shared" si="71"/>
        <v>#DIV/0!</v>
      </c>
      <c r="E473" s="1008" t="e">
        <f t="shared" si="71"/>
        <v>#DIV/0!</v>
      </c>
      <c r="F473" s="1008" t="e">
        <f t="shared" si="71"/>
        <v>#DIV/0!</v>
      </c>
      <c r="G473" s="1008" t="e">
        <f t="shared" si="71"/>
        <v>#DIV/0!</v>
      </c>
      <c r="H473" s="1008" t="e">
        <f t="shared" si="71"/>
        <v>#DIV/0!</v>
      </c>
      <c r="I473" s="1008" t="e">
        <f t="shared" si="71"/>
        <v>#DIV/0!</v>
      </c>
      <c r="J473" s="1008" t="e">
        <f t="shared" si="71"/>
        <v>#DIV/0!</v>
      </c>
      <c r="K473" s="930" t="e">
        <f t="shared" si="71"/>
        <v>#DIV/0!</v>
      </c>
    </row>
    <row r="474" spans="2:11">
      <c r="B474" s="8" t="s">
        <v>203</v>
      </c>
      <c r="C474" s="1008" t="e">
        <f t="shared" si="71"/>
        <v>#DIV/0!</v>
      </c>
      <c r="D474" s="1008" t="e">
        <f t="shared" si="71"/>
        <v>#DIV/0!</v>
      </c>
      <c r="E474" s="1008" t="e">
        <f t="shared" si="71"/>
        <v>#DIV/0!</v>
      </c>
      <c r="F474" s="1008" t="e">
        <f t="shared" si="71"/>
        <v>#DIV/0!</v>
      </c>
      <c r="G474" s="1008" t="e">
        <f t="shared" si="71"/>
        <v>#DIV/0!</v>
      </c>
      <c r="H474" s="1008" t="e">
        <f t="shared" si="71"/>
        <v>#DIV/0!</v>
      </c>
      <c r="I474" s="1008" t="e">
        <f t="shared" si="71"/>
        <v>#DIV/0!</v>
      </c>
      <c r="J474" s="1008" t="e">
        <f t="shared" si="71"/>
        <v>#DIV/0!</v>
      </c>
      <c r="K474" s="930" t="e">
        <f t="shared" si="71"/>
        <v>#DIV/0!</v>
      </c>
    </row>
    <row r="475" spans="2:11">
      <c r="B475" s="8" t="s">
        <v>204</v>
      </c>
      <c r="C475" s="1008" t="e">
        <f t="shared" si="71"/>
        <v>#DIV/0!</v>
      </c>
      <c r="D475" s="1008" t="e">
        <f t="shared" si="71"/>
        <v>#DIV/0!</v>
      </c>
      <c r="E475" s="1008" t="e">
        <f t="shared" si="71"/>
        <v>#DIV/0!</v>
      </c>
      <c r="F475" s="1008" t="e">
        <f t="shared" si="71"/>
        <v>#DIV/0!</v>
      </c>
      <c r="G475" s="1008" t="e">
        <f t="shared" si="71"/>
        <v>#DIV/0!</v>
      </c>
      <c r="H475" s="1008" t="e">
        <f t="shared" si="71"/>
        <v>#DIV/0!</v>
      </c>
      <c r="I475" s="1008" t="e">
        <f t="shared" si="71"/>
        <v>#DIV/0!</v>
      </c>
      <c r="J475" s="1008" t="e">
        <f t="shared" si="71"/>
        <v>#DIV/0!</v>
      </c>
      <c r="K475" s="930" t="e">
        <f t="shared" si="71"/>
        <v>#DIV/0!</v>
      </c>
    </row>
    <row r="476" spans="2:11" ht="12" thickBot="1">
      <c r="B476" s="931" t="s">
        <v>205</v>
      </c>
      <c r="C476" s="943" t="e">
        <f t="shared" si="71"/>
        <v>#DIV/0!</v>
      </c>
      <c r="D476" s="943" t="e">
        <f t="shared" si="71"/>
        <v>#DIV/0!</v>
      </c>
      <c r="E476" s="943" t="e">
        <f t="shared" si="71"/>
        <v>#DIV/0!</v>
      </c>
      <c r="F476" s="943" t="e">
        <f t="shared" si="71"/>
        <v>#DIV/0!</v>
      </c>
      <c r="G476" s="943" t="e">
        <f t="shared" si="71"/>
        <v>#DIV/0!</v>
      </c>
      <c r="H476" s="943" t="e">
        <f t="shared" si="71"/>
        <v>#DIV/0!</v>
      </c>
      <c r="I476" s="943" t="e">
        <f t="shared" si="71"/>
        <v>#DIV/0!</v>
      </c>
      <c r="J476" s="943" t="e">
        <f t="shared" si="71"/>
        <v>#DIV/0!</v>
      </c>
      <c r="K476" s="944" t="e">
        <f t="shared" si="71"/>
        <v>#DIV/0!</v>
      </c>
    </row>
  </sheetData>
  <mergeCells count="167">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sqref="A1:XFD1048576"/>
    </sheetView>
  </sheetViews>
  <sheetFormatPr defaultRowHeight="15"/>
  <cols>
    <col min="1" max="1" width="13.7109375" style="455" customWidth="1"/>
    <col min="2" max="17" width="8.7109375" style="455"/>
    <col min="18" max="18" width="16" style="455" customWidth="1"/>
    <col min="19" max="256" width="8.7109375" style="455"/>
    <col min="257" max="257" width="13.7109375" style="455" customWidth="1"/>
    <col min="258" max="512" width="8.7109375" style="455"/>
    <col min="513" max="513" width="13.7109375" style="455" customWidth="1"/>
    <col min="514" max="768" width="8.7109375" style="455"/>
    <col min="769" max="769" width="13.7109375" style="455" customWidth="1"/>
    <col min="770" max="1024" width="8.7109375" style="455"/>
    <col min="1025" max="1025" width="13.7109375" style="455" customWidth="1"/>
    <col min="1026" max="1280" width="8.7109375" style="455"/>
    <col min="1281" max="1281" width="13.7109375" style="455" customWidth="1"/>
    <col min="1282" max="1536" width="8.7109375" style="455"/>
    <col min="1537" max="1537" width="13.7109375" style="455" customWidth="1"/>
    <col min="1538" max="1792" width="8.7109375" style="455"/>
    <col min="1793" max="1793" width="13.7109375" style="455" customWidth="1"/>
    <col min="1794" max="2048" width="8.7109375" style="455"/>
    <col min="2049" max="2049" width="13.7109375" style="455" customWidth="1"/>
    <col min="2050" max="2304" width="8.7109375" style="455"/>
    <col min="2305" max="2305" width="13.7109375" style="455" customWidth="1"/>
    <col min="2306" max="2560" width="8.7109375" style="455"/>
    <col min="2561" max="2561" width="13.7109375" style="455" customWidth="1"/>
    <col min="2562" max="2816" width="8.7109375" style="455"/>
    <col min="2817" max="2817" width="13.7109375" style="455" customWidth="1"/>
    <col min="2818" max="3072" width="8.7109375" style="455"/>
    <col min="3073" max="3073" width="13.7109375" style="455" customWidth="1"/>
    <col min="3074" max="3328" width="8.7109375" style="455"/>
    <col min="3329" max="3329" width="13.7109375" style="455" customWidth="1"/>
    <col min="3330" max="3584" width="8.7109375" style="455"/>
    <col min="3585" max="3585" width="13.7109375" style="455" customWidth="1"/>
    <col min="3586" max="3840" width="8.7109375" style="455"/>
    <col min="3841" max="3841" width="13.7109375" style="455" customWidth="1"/>
    <col min="3842" max="4096" width="8.7109375" style="455"/>
    <col min="4097" max="4097" width="13.7109375" style="455" customWidth="1"/>
    <col min="4098" max="4352" width="8.7109375" style="455"/>
    <col min="4353" max="4353" width="13.7109375" style="455" customWidth="1"/>
    <col min="4354" max="4608" width="8.7109375" style="455"/>
    <col min="4609" max="4609" width="13.7109375" style="455" customWidth="1"/>
    <col min="4610" max="4864" width="8.7109375" style="455"/>
    <col min="4865" max="4865" width="13.7109375" style="455" customWidth="1"/>
    <col min="4866" max="5120" width="8.7109375" style="455"/>
    <col min="5121" max="5121" width="13.7109375" style="455" customWidth="1"/>
    <col min="5122" max="5376" width="8.7109375" style="455"/>
    <col min="5377" max="5377" width="13.7109375" style="455" customWidth="1"/>
    <col min="5378" max="5632" width="8.7109375" style="455"/>
    <col min="5633" max="5633" width="13.7109375" style="455" customWidth="1"/>
    <col min="5634" max="5888" width="8.7109375" style="455"/>
    <col min="5889" max="5889" width="13.7109375" style="455" customWidth="1"/>
    <col min="5890" max="6144" width="8.7109375" style="455"/>
    <col min="6145" max="6145" width="13.7109375" style="455" customWidth="1"/>
    <col min="6146" max="6400" width="8.7109375" style="455"/>
    <col min="6401" max="6401" width="13.7109375" style="455" customWidth="1"/>
    <col min="6402" max="6656" width="8.7109375" style="455"/>
    <col min="6657" max="6657" width="13.7109375" style="455" customWidth="1"/>
    <col min="6658" max="6912" width="8.7109375" style="455"/>
    <col min="6913" max="6913" width="13.7109375" style="455" customWidth="1"/>
    <col min="6914" max="7168" width="8.7109375" style="455"/>
    <col min="7169" max="7169" width="13.7109375" style="455" customWidth="1"/>
    <col min="7170" max="7424" width="8.7109375" style="455"/>
    <col min="7425" max="7425" width="13.7109375" style="455" customWidth="1"/>
    <col min="7426" max="7680" width="8.7109375" style="455"/>
    <col min="7681" max="7681" width="13.7109375" style="455" customWidth="1"/>
    <col min="7682" max="7936" width="8.7109375" style="455"/>
    <col min="7937" max="7937" width="13.7109375" style="455" customWidth="1"/>
    <col min="7938" max="8192" width="8.7109375" style="455"/>
    <col min="8193" max="8193" width="13.7109375" style="455" customWidth="1"/>
    <col min="8194" max="8448" width="8.7109375" style="455"/>
    <col min="8449" max="8449" width="13.7109375" style="455" customWidth="1"/>
    <col min="8450" max="8704" width="8.7109375" style="455"/>
    <col min="8705" max="8705" width="13.7109375" style="455" customWidth="1"/>
    <col min="8706" max="8960" width="8.7109375" style="455"/>
    <col min="8961" max="8961" width="13.7109375" style="455" customWidth="1"/>
    <col min="8962" max="9216" width="8.7109375" style="455"/>
    <col min="9217" max="9217" width="13.7109375" style="455" customWidth="1"/>
    <col min="9218" max="9472" width="8.7109375" style="455"/>
    <col min="9473" max="9473" width="13.7109375" style="455" customWidth="1"/>
    <col min="9474" max="9728" width="8.7109375" style="455"/>
    <col min="9729" max="9729" width="13.7109375" style="455" customWidth="1"/>
    <col min="9730" max="9984" width="8.7109375" style="455"/>
    <col min="9985" max="9985" width="13.7109375" style="455" customWidth="1"/>
    <col min="9986" max="10240" width="8.7109375" style="455"/>
    <col min="10241" max="10241" width="13.7109375" style="455" customWidth="1"/>
    <col min="10242" max="10496" width="8.7109375" style="455"/>
    <col min="10497" max="10497" width="13.7109375" style="455" customWidth="1"/>
    <col min="10498" max="10752" width="8.7109375" style="455"/>
    <col min="10753" max="10753" width="13.7109375" style="455" customWidth="1"/>
    <col min="10754" max="11008" width="8.7109375" style="455"/>
    <col min="11009" max="11009" width="13.7109375" style="455" customWidth="1"/>
    <col min="11010" max="11264" width="8.7109375" style="455"/>
    <col min="11265" max="11265" width="13.7109375" style="455" customWidth="1"/>
    <col min="11266" max="11520" width="8.7109375" style="455"/>
    <col min="11521" max="11521" width="13.7109375" style="455" customWidth="1"/>
    <col min="11522" max="11776" width="8.7109375" style="455"/>
    <col min="11777" max="11777" width="13.7109375" style="455" customWidth="1"/>
    <col min="11778" max="12032" width="8.7109375" style="455"/>
    <col min="12033" max="12033" width="13.7109375" style="455" customWidth="1"/>
    <col min="12034" max="12288" width="8.7109375" style="455"/>
    <col min="12289" max="12289" width="13.7109375" style="455" customWidth="1"/>
    <col min="12290" max="12544" width="8.7109375" style="455"/>
    <col min="12545" max="12545" width="13.7109375" style="455" customWidth="1"/>
    <col min="12546" max="12800" width="8.7109375" style="455"/>
    <col min="12801" max="12801" width="13.7109375" style="455" customWidth="1"/>
    <col min="12802" max="13056" width="8.7109375" style="455"/>
    <col min="13057" max="13057" width="13.7109375" style="455" customWidth="1"/>
    <col min="13058" max="13312" width="8.7109375" style="455"/>
    <col min="13313" max="13313" width="13.7109375" style="455" customWidth="1"/>
    <col min="13314" max="13568" width="8.7109375" style="455"/>
    <col min="13569" max="13569" width="13.7109375" style="455" customWidth="1"/>
    <col min="13570" max="13824" width="8.7109375" style="455"/>
    <col min="13825" max="13825" width="13.7109375" style="455" customWidth="1"/>
    <col min="13826" max="14080" width="8.7109375" style="455"/>
    <col min="14081" max="14081" width="13.7109375" style="455" customWidth="1"/>
    <col min="14082" max="14336" width="8.7109375" style="455"/>
    <col min="14337" max="14337" width="13.7109375" style="455" customWidth="1"/>
    <col min="14338" max="14592" width="8.7109375" style="455"/>
    <col min="14593" max="14593" width="13.7109375" style="455" customWidth="1"/>
    <col min="14594" max="14848" width="8.7109375" style="455"/>
    <col min="14849" max="14849" width="13.7109375" style="455" customWidth="1"/>
    <col min="14850" max="15104" width="8.7109375" style="455"/>
    <col min="15105" max="15105" width="13.7109375" style="455" customWidth="1"/>
    <col min="15106" max="15360" width="8.7109375" style="455"/>
    <col min="15361" max="15361" width="13.7109375" style="455" customWidth="1"/>
    <col min="15362" max="15616" width="8.7109375" style="455"/>
    <col min="15617" max="15617" width="13.7109375" style="455" customWidth="1"/>
    <col min="15618" max="15872" width="8.7109375" style="455"/>
    <col min="15873" max="15873" width="13.7109375" style="455" customWidth="1"/>
    <col min="15874" max="16128" width="8.7109375" style="455"/>
    <col min="16129" max="16129" width="13.7109375" style="455" customWidth="1"/>
    <col min="16130" max="16384" width="8.7109375" style="455"/>
  </cols>
  <sheetData>
    <row r="1" spans="1:21">
      <c r="A1" s="1224" t="s">
        <v>473</v>
      </c>
      <c r="B1" s="1224"/>
      <c r="C1" s="1224"/>
      <c r="D1" s="1224"/>
      <c r="E1" s="1224"/>
      <c r="F1" s="1224"/>
      <c r="G1" s="1224"/>
      <c r="H1" s="1224"/>
      <c r="I1" s="1224"/>
      <c r="J1" s="1224"/>
      <c r="K1" s="1224"/>
      <c r="L1" s="1224"/>
      <c r="M1" s="1224"/>
      <c r="N1" s="1224"/>
    </row>
    <row r="2" spans="1:21" ht="15.75" thickBot="1">
      <c r="G2" s="665" t="s">
        <v>240</v>
      </c>
    </row>
    <row r="3" spans="1:21">
      <c r="A3" s="666" t="s">
        <v>241</v>
      </c>
      <c r="B3" s="667" t="s">
        <v>161</v>
      </c>
      <c r="C3" s="667" t="s">
        <v>162</v>
      </c>
      <c r="D3" s="667" t="s">
        <v>163</v>
      </c>
      <c r="E3" s="667" t="s">
        <v>164</v>
      </c>
      <c r="F3" s="667" t="s">
        <v>165</v>
      </c>
      <c r="G3" s="667" t="s">
        <v>166</v>
      </c>
      <c r="H3" s="667" t="s">
        <v>167</v>
      </c>
      <c r="I3" s="667" t="s">
        <v>168</v>
      </c>
      <c r="J3" s="667" t="s">
        <v>169</v>
      </c>
      <c r="K3" s="667" t="s">
        <v>170</v>
      </c>
      <c r="L3" s="667" t="s">
        <v>171</v>
      </c>
      <c r="M3" s="667" t="s">
        <v>172</v>
      </c>
      <c r="N3" s="667" t="s">
        <v>173</v>
      </c>
    </row>
    <row r="4" spans="1:21">
      <c r="A4" s="669">
        <v>2019</v>
      </c>
      <c r="B4" s="670">
        <v>354.37491656654714</v>
      </c>
      <c r="C4" s="670">
        <v>356.43838796545651</v>
      </c>
      <c r="D4" s="670">
        <v>357.2969949465724</v>
      </c>
      <c r="E4" s="670">
        <v>357.47446683623537</v>
      </c>
      <c r="F4" s="670">
        <v>361.2054005838466</v>
      </c>
      <c r="G4" s="670">
        <v>357.93540852897377</v>
      </c>
      <c r="H4" s="670">
        <v>354.2490676912646</v>
      </c>
      <c r="I4" s="670">
        <v>353.13528487554794</v>
      </c>
      <c r="J4" s="670">
        <v>352.05841293166753</v>
      </c>
      <c r="K4" s="670">
        <v>345</v>
      </c>
      <c r="L4" s="670">
        <v>349.6</v>
      </c>
      <c r="M4" s="670">
        <v>354.4</v>
      </c>
      <c r="N4" s="671">
        <v>354.2</v>
      </c>
    </row>
    <row r="5" spans="1:21">
      <c r="A5" s="669">
        <v>2020</v>
      </c>
      <c r="B5" s="670">
        <v>354.8</v>
      </c>
      <c r="C5" s="670">
        <v>355</v>
      </c>
      <c r="D5" s="670">
        <v>356.13</v>
      </c>
      <c r="E5" s="670">
        <v>354.02</v>
      </c>
      <c r="F5" s="670">
        <v>356.2</v>
      </c>
      <c r="G5" s="670">
        <v>358.1</v>
      </c>
      <c r="H5" s="670">
        <v>352.8</v>
      </c>
      <c r="I5" s="670">
        <v>350.8</v>
      </c>
      <c r="J5" s="670">
        <v>346.7</v>
      </c>
      <c r="K5" s="670">
        <v>345</v>
      </c>
      <c r="L5" s="670">
        <v>347.8</v>
      </c>
      <c r="M5" s="670">
        <v>347.4</v>
      </c>
      <c r="N5" s="671">
        <v>352.3</v>
      </c>
    </row>
    <row r="6" spans="1:21">
      <c r="A6" s="669">
        <v>2021</v>
      </c>
      <c r="B6" s="670">
        <v>350.5</v>
      </c>
      <c r="C6" s="670">
        <v>354.1</v>
      </c>
      <c r="D6" s="670">
        <v>354.1</v>
      </c>
      <c r="E6" s="670">
        <v>354.4</v>
      </c>
      <c r="F6" s="670">
        <v>353.4</v>
      </c>
      <c r="G6" s="670">
        <v>352.5</v>
      </c>
      <c r="H6" s="670">
        <v>348.2</v>
      </c>
      <c r="I6" s="670">
        <v>348.4</v>
      </c>
      <c r="J6" s="670">
        <v>343.2</v>
      </c>
      <c r="K6" s="670">
        <v>402.6</v>
      </c>
      <c r="L6" s="670">
        <v>345.6</v>
      </c>
      <c r="M6" s="670">
        <v>347</v>
      </c>
      <c r="N6" s="671">
        <v>349.8</v>
      </c>
    </row>
    <row r="7" spans="1:21" ht="18.75">
      <c r="A7" s="669">
        <v>2022</v>
      </c>
      <c r="B7" s="670">
        <v>350.1</v>
      </c>
      <c r="C7" s="670">
        <v>354.4</v>
      </c>
      <c r="D7" s="670">
        <v>351</v>
      </c>
      <c r="E7" s="670">
        <v>354.6</v>
      </c>
      <c r="F7" s="670">
        <v>353.3</v>
      </c>
      <c r="G7" s="670">
        <v>351.4</v>
      </c>
      <c r="H7" s="670">
        <v>352</v>
      </c>
      <c r="I7" s="670">
        <v>350.9</v>
      </c>
      <c r="J7" s="670">
        <v>347.5</v>
      </c>
      <c r="K7" s="670">
        <v>349.1</v>
      </c>
      <c r="L7" s="670">
        <v>348</v>
      </c>
      <c r="M7" s="670">
        <v>348.7</v>
      </c>
      <c r="N7" s="671">
        <v>351</v>
      </c>
      <c r="Q7" s="366"/>
      <c r="R7" s="367"/>
      <c r="S7" s="367"/>
      <c r="T7" s="367"/>
      <c r="U7" s="367"/>
    </row>
    <row r="8" spans="1:21" ht="18.75">
      <c r="A8" s="669">
        <v>2023</v>
      </c>
      <c r="B8" s="670">
        <v>352.3</v>
      </c>
      <c r="C8" s="670">
        <v>353.3</v>
      </c>
      <c r="D8" s="670">
        <v>354.9</v>
      </c>
      <c r="E8" s="670">
        <v>351.4</v>
      </c>
      <c r="F8" s="670">
        <v>285.10000000000002</v>
      </c>
      <c r="G8" s="670">
        <v>350</v>
      </c>
      <c r="H8" s="670">
        <v>343.9</v>
      </c>
      <c r="I8" s="670">
        <v>349.2</v>
      </c>
      <c r="J8" s="670">
        <v>346.2</v>
      </c>
      <c r="K8" s="670">
        <v>347.6</v>
      </c>
      <c r="L8" s="670">
        <v>349.6</v>
      </c>
      <c r="M8" s="670">
        <v>347.9</v>
      </c>
      <c r="N8" s="671">
        <v>350.3</v>
      </c>
      <c r="Q8" s="366"/>
      <c r="R8" s="367"/>
      <c r="S8" s="367"/>
      <c r="T8" s="367"/>
      <c r="U8" s="367"/>
    </row>
    <row r="9" spans="1:21" ht="15.75" thickBot="1">
      <c r="A9" s="672">
        <v>2024</v>
      </c>
      <c r="B9" s="673">
        <v>352</v>
      </c>
      <c r="C9" s="673">
        <v>352.4</v>
      </c>
      <c r="D9" s="673">
        <v>353.5</v>
      </c>
      <c r="E9" s="673">
        <v>354.7</v>
      </c>
      <c r="F9" s="673"/>
      <c r="G9" s="673"/>
      <c r="H9" s="673"/>
      <c r="I9" s="673"/>
      <c r="J9" s="673"/>
      <c r="K9" s="673"/>
      <c r="L9" s="673"/>
      <c r="M9" s="673"/>
      <c r="N9" s="674"/>
    </row>
    <row r="11" spans="1:21" ht="15.75" thickBot="1">
      <c r="G11" s="675" t="s">
        <v>242</v>
      </c>
      <c r="N11" s="676"/>
    </row>
    <row r="12" spans="1:21">
      <c r="A12" s="666" t="s">
        <v>241</v>
      </c>
      <c r="B12" s="667" t="s">
        <v>161</v>
      </c>
      <c r="C12" s="667" t="s">
        <v>162</v>
      </c>
      <c r="D12" s="667" t="s">
        <v>163</v>
      </c>
      <c r="E12" s="667" t="s">
        <v>164</v>
      </c>
      <c r="F12" s="667" t="s">
        <v>165</v>
      </c>
      <c r="G12" s="667" t="s">
        <v>166</v>
      </c>
      <c r="H12" s="667" t="s">
        <v>167</v>
      </c>
      <c r="I12" s="667" t="s">
        <v>168</v>
      </c>
      <c r="J12" s="667" t="s">
        <v>169</v>
      </c>
      <c r="K12" s="667" t="s">
        <v>170</v>
      </c>
      <c r="L12" s="667" t="s">
        <v>171</v>
      </c>
      <c r="M12" s="667" t="s">
        <v>172</v>
      </c>
      <c r="N12" s="667" t="s">
        <v>173</v>
      </c>
    </row>
    <row r="13" spans="1:21">
      <c r="A13" s="669">
        <v>2019</v>
      </c>
      <c r="B13" s="670">
        <v>281.27826336739287</v>
      </c>
      <c r="C13" s="670">
        <v>284.30536717690359</v>
      </c>
      <c r="D13" s="670">
        <v>286.22046450702811</v>
      </c>
      <c r="E13" s="670">
        <v>290.8767352564733</v>
      </c>
      <c r="F13" s="670">
        <v>285.31500572737696</v>
      </c>
      <c r="G13" s="670">
        <v>281.29946839929153</v>
      </c>
      <c r="H13" s="670">
        <v>274.8623926185175</v>
      </c>
      <c r="I13" s="670">
        <v>271.9152332887009</v>
      </c>
      <c r="J13" s="670">
        <v>273.41321243523339</v>
      </c>
      <c r="K13" s="670">
        <v>276.3</v>
      </c>
      <c r="L13" s="670">
        <v>279.2</v>
      </c>
      <c r="M13" s="670">
        <v>286.5</v>
      </c>
      <c r="N13" s="671">
        <v>286.2</v>
      </c>
    </row>
    <row r="14" spans="1:21">
      <c r="A14" s="669">
        <v>2020</v>
      </c>
      <c r="B14" s="670">
        <v>286.2</v>
      </c>
      <c r="C14" s="670">
        <v>288.2</v>
      </c>
      <c r="D14" s="670">
        <v>287.13</v>
      </c>
      <c r="E14" s="670">
        <v>286.24</v>
      </c>
      <c r="F14" s="670">
        <v>285.8</v>
      </c>
      <c r="G14" s="670">
        <v>286</v>
      </c>
      <c r="H14" s="670">
        <v>280.5</v>
      </c>
      <c r="I14" s="670">
        <v>277.2</v>
      </c>
      <c r="J14" s="670">
        <v>277.2</v>
      </c>
      <c r="K14" s="670">
        <v>277.7</v>
      </c>
      <c r="L14" s="670">
        <v>281.60000000000002</v>
      </c>
      <c r="M14" s="670">
        <v>284.8</v>
      </c>
      <c r="N14" s="671">
        <v>282.8</v>
      </c>
    </row>
    <row r="15" spans="1:21">
      <c r="A15" s="669">
        <v>2021</v>
      </c>
      <c r="B15" s="670">
        <v>288.3</v>
      </c>
      <c r="C15" s="670">
        <v>294.5</v>
      </c>
      <c r="D15" s="670">
        <v>289.10000000000002</v>
      </c>
      <c r="E15" s="670">
        <v>288.5</v>
      </c>
      <c r="F15" s="670">
        <v>287.5</v>
      </c>
      <c r="G15" s="670">
        <v>281.89999999999998</v>
      </c>
      <c r="H15" s="670">
        <v>275.89999999999998</v>
      </c>
      <c r="I15" s="670">
        <v>274.10000000000002</v>
      </c>
      <c r="J15" s="670">
        <v>275.2</v>
      </c>
      <c r="K15" s="670">
        <v>279.5</v>
      </c>
      <c r="L15" s="670">
        <v>281.5</v>
      </c>
      <c r="M15" s="670">
        <v>283</v>
      </c>
      <c r="N15" s="671">
        <v>283</v>
      </c>
    </row>
    <row r="16" spans="1:21">
      <c r="A16" s="669">
        <v>2022</v>
      </c>
      <c r="B16" s="670">
        <v>285.2</v>
      </c>
      <c r="C16" s="670">
        <v>286.8</v>
      </c>
      <c r="D16" s="670">
        <v>286.5</v>
      </c>
      <c r="E16" s="670">
        <v>288.10000000000002</v>
      </c>
      <c r="F16" s="670">
        <v>285.7</v>
      </c>
      <c r="G16" s="670">
        <v>281.39999999999998</v>
      </c>
      <c r="H16" s="670">
        <v>278</v>
      </c>
      <c r="I16" s="670">
        <v>274.3</v>
      </c>
      <c r="J16" s="670">
        <v>275.60000000000002</v>
      </c>
      <c r="K16" s="670">
        <v>279.60000000000002</v>
      </c>
      <c r="L16" s="670">
        <v>281.3</v>
      </c>
      <c r="M16" s="670">
        <v>283</v>
      </c>
      <c r="N16" s="671">
        <v>281.89999999999998</v>
      </c>
    </row>
    <row r="17" spans="1:14">
      <c r="A17" s="669">
        <v>2023</v>
      </c>
      <c r="B17" s="670">
        <v>287</v>
      </c>
      <c r="C17" s="670">
        <v>289.5</v>
      </c>
      <c r="D17" s="670">
        <v>286.60000000000002</v>
      </c>
      <c r="E17" s="670">
        <v>285.39999999999998</v>
      </c>
      <c r="F17" s="670">
        <v>285.10000000000002</v>
      </c>
      <c r="G17" s="670">
        <v>281.89999999999998</v>
      </c>
      <c r="H17" s="670">
        <v>277.39999999999998</v>
      </c>
      <c r="I17" s="670">
        <v>273.5</v>
      </c>
      <c r="J17" s="670">
        <v>277.10000000000002</v>
      </c>
      <c r="K17" s="670">
        <v>277.5</v>
      </c>
      <c r="L17" s="670">
        <v>280.8</v>
      </c>
      <c r="M17" s="670">
        <v>282.60000000000002</v>
      </c>
      <c r="N17" s="671">
        <v>281.89999999999998</v>
      </c>
    </row>
    <row r="18" spans="1:14" ht="15.75" thickBot="1">
      <c r="A18" s="672">
        <v>2024</v>
      </c>
      <c r="B18" s="673">
        <v>286.3</v>
      </c>
      <c r="C18" s="673">
        <v>289.3</v>
      </c>
      <c r="D18" s="673">
        <v>287.89999999999998</v>
      </c>
      <c r="E18" s="673">
        <v>286.7</v>
      </c>
      <c r="F18" s="673"/>
      <c r="G18" s="673"/>
      <c r="H18" s="673"/>
      <c r="I18" s="673"/>
      <c r="J18" s="673"/>
      <c r="K18" s="673"/>
      <c r="L18" s="673"/>
      <c r="M18" s="673"/>
      <c r="N18" s="674"/>
    </row>
    <row r="20" spans="1:14" ht="15.75" thickBot="1">
      <c r="G20" s="675" t="s">
        <v>243</v>
      </c>
      <c r="N20" s="676"/>
    </row>
    <row r="21" spans="1:14">
      <c r="A21" s="666" t="s">
        <v>241</v>
      </c>
      <c r="B21" s="667" t="s">
        <v>161</v>
      </c>
      <c r="C21" s="667" t="s">
        <v>162</v>
      </c>
      <c r="D21" s="667" t="s">
        <v>163</v>
      </c>
      <c r="E21" s="667" t="s">
        <v>164</v>
      </c>
      <c r="F21" s="667" t="s">
        <v>165</v>
      </c>
      <c r="G21" s="667" t="s">
        <v>166</v>
      </c>
      <c r="H21" s="667" t="s">
        <v>167</v>
      </c>
      <c r="I21" s="667" t="s">
        <v>168</v>
      </c>
      <c r="J21" s="667" t="s">
        <v>169</v>
      </c>
      <c r="K21" s="667" t="s">
        <v>170</v>
      </c>
      <c r="L21" s="667" t="s">
        <v>171</v>
      </c>
      <c r="M21" s="667" t="s">
        <v>172</v>
      </c>
      <c r="N21" s="667" t="s">
        <v>173</v>
      </c>
    </row>
    <row r="22" spans="1:14">
      <c r="A22" s="669">
        <v>2019</v>
      </c>
      <c r="B22" s="670">
        <v>287.03444832750858</v>
      </c>
      <c r="C22" s="670">
        <v>289.1459538749898</v>
      </c>
      <c r="D22" s="670">
        <v>288.5072199817875</v>
      </c>
      <c r="E22" s="670">
        <v>290.10412746204969</v>
      </c>
      <c r="F22" s="670">
        <v>292.71949231485786</v>
      </c>
      <c r="G22" s="670">
        <v>289.1722528130237</v>
      </c>
      <c r="H22" s="670">
        <v>284.60732456803191</v>
      </c>
      <c r="I22" s="670">
        <v>281.83476394849748</v>
      </c>
      <c r="J22" s="670">
        <v>281.74347936186393</v>
      </c>
      <c r="K22" s="670">
        <v>280</v>
      </c>
      <c r="L22" s="670">
        <v>283.39999999999998</v>
      </c>
      <c r="M22" s="670">
        <v>281.7</v>
      </c>
      <c r="N22" s="671">
        <v>280.2</v>
      </c>
    </row>
    <row r="23" spans="1:14">
      <c r="A23" s="669">
        <v>2020</v>
      </c>
      <c r="B23" s="670">
        <v>288.10000000000002</v>
      </c>
      <c r="C23" s="670">
        <v>289.7</v>
      </c>
      <c r="D23" s="670">
        <v>291.47000000000003</v>
      </c>
      <c r="E23" s="670">
        <v>290.86</v>
      </c>
      <c r="F23" s="670">
        <v>294.3</v>
      </c>
      <c r="G23" s="670">
        <v>295</v>
      </c>
      <c r="H23" s="670">
        <v>291.7</v>
      </c>
      <c r="I23" s="670">
        <v>288</v>
      </c>
      <c r="J23" s="670">
        <v>285</v>
      </c>
      <c r="K23" s="670">
        <v>289.7</v>
      </c>
      <c r="L23" s="670">
        <v>286</v>
      </c>
      <c r="M23" s="670">
        <v>288.2</v>
      </c>
      <c r="N23" s="671">
        <v>289.89999999999998</v>
      </c>
    </row>
    <row r="24" spans="1:14">
      <c r="A24" s="668">
        <v>2021</v>
      </c>
      <c r="B24" s="677">
        <v>291.3</v>
      </c>
      <c r="C24" s="677">
        <v>293.10000000000002</v>
      </c>
      <c r="D24" s="677">
        <v>291.60000000000002</v>
      </c>
      <c r="E24" s="677">
        <v>294.10000000000002</v>
      </c>
      <c r="F24" s="677">
        <v>295.60000000000002</v>
      </c>
      <c r="G24" s="677">
        <v>294.60000000000002</v>
      </c>
      <c r="H24" s="677">
        <v>290.5</v>
      </c>
      <c r="I24" s="677">
        <v>288.2</v>
      </c>
      <c r="J24" s="677">
        <v>286.10000000000002</v>
      </c>
      <c r="K24" s="677">
        <v>286</v>
      </c>
      <c r="L24" s="677">
        <v>287.7</v>
      </c>
      <c r="M24" s="677">
        <v>289.5</v>
      </c>
      <c r="N24" s="678">
        <v>290.60000000000002</v>
      </c>
    </row>
    <row r="25" spans="1:14">
      <c r="A25" s="669">
        <v>2022</v>
      </c>
      <c r="B25" s="670">
        <v>292.2</v>
      </c>
      <c r="C25" s="670">
        <v>293.10000000000002</v>
      </c>
      <c r="D25" s="670">
        <v>290.8</v>
      </c>
      <c r="E25" s="670">
        <v>293.3</v>
      </c>
      <c r="F25" s="670">
        <v>295.8</v>
      </c>
      <c r="G25" s="670">
        <v>295.2</v>
      </c>
      <c r="H25" s="670">
        <v>290.10000000000002</v>
      </c>
      <c r="I25" s="670">
        <v>287.8</v>
      </c>
      <c r="J25" s="670">
        <v>288.10000000000002</v>
      </c>
      <c r="K25" s="670">
        <v>288.5</v>
      </c>
      <c r="L25" s="670">
        <v>292.5</v>
      </c>
      <c r="M25" s="670">
        <v>291.5</v>
      </c>
      <c r="N25" s="671">
        <v>291.7</v>
      </c>
    </row>
    <row r="26" spans="1:14">
      <c r="A26" s="669">
        <v>2023</v>
      </c>
      <c r="B26" s="670">
        <v>292.2</v>
      </c>
      <c r="C26" s="670">
        <v>296.10000000000002</v>
      </c>
      <c r="D26" s="670">
        <v>294.5</v>
      </c>
      <c r="E26" s="670">
        <v>293.3</v>
      </c>
      <c r="F26" s="670">
        <v>295.7</v>
      </c>
      <c r="G26" s="670">
        <v>292.39999999999998</v>
      </c>
      <c r="H26" s="670">
        <v>289.8</v>
      </c>
      <c r="I26" s="670">
        <v>288.39999999999998</v>
      </c>
      <c r="J26" s="670">
        <v>289.39999999999998</v>
      </c>
      <c r="K26" s="670">
        <v>289.3</v>
      </c>
      <c r="L26" s="670">
        <v>289.39999999999998</v>
      </c>
      <c r="M26" s="670">
        <v>290.5</v>
      </c>
      <c r="N26" s="671">
        <v>292.10000000000002</v>
      </c>
    </row>
    <row r="27" spans="1:14" ht="15.75" thickBot="1">
      <c r="A27" s="672">
        <v>2024</v>
      </c>
      <c r="B27" s="673">
        <v>292.89999999999998</v>
      </c>
      <c r="C27" s="673">
        <v>293.10000000000002</v>
      </c>
      <c r="D27" s="673">
        <v>293.5</v>
      </c>
      <c r="E27" s="673">
        <v>295.3</v>
      </c>
      <c r="F27" s="673"/>
      <c r="G27" s="673"/>
      <c r="H27" s="673"/>
      <c r="I27" s="673"/>
      <c r="J27" s="673"/>
      <c r="K27" s="673"/>
      <c r="L27" s="673"/>
      <c r="M27" s="673"/>
      <c r="N27" s="674"/>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zoomScale="75" workbookViewId="0">
      <selection activeCell="V11" sqref="V11"/>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225" t="s">
        <v>472</v>
      </c>
      <c r="B1" s="1225"/>
      <c r="C1" s="1225"/>
      <c r="D1" s="1225"/>
      <c r="E1" s="1225"/>
      <c r="F1" s="1225"/>
      <c r="G1" s="1225"/>
      <c r="H1" s="1225"/>
      <c r="I1" s="1225"/>
      <c r="J1" s="1225"/>
      <c r="K1" s="1225"/>
      <c r="L1" s="1225"/>
      <c r="M1" s="1225"/>
      <c r="N1" s="763"/>
      <c r="O1" s="763"/>
      <c r="P1" s="763"/>
      <c r="Q1" s="763"/>
    </row>
    <row r="2" spans="1:25" ht="12.75" hidden="1" customHeight="1">
      <c r="A2" s="1225"/>
      <c r="B2" s="1225"/>
      <c r="C2" s="1225"/>
      <c r="D2" s="1225"/>
      <c r="E2" s="1225"/>
      <c r="F2" s="1225"/>
      <c r="G2" s="1225"/>
      <c r="H2" s="1225"/>
      <c r="I2" s="1225"/>
      <c r="J2" s="1225"/>
      <c r="K2" s="1225"/>
      <c r="L2" s="1225"/>
      <c r="M2" s="1225"/>
      <c r="N2" s="763"/>
      <c r="O2" s="763"/>
      <c r="P2" s="763"/>
      <c r="Q2" s="763"/>
    </row>
    <row r="3" spans="1:25" ht="12.75" hidden="1" customHeight="1">
      <c r="A3" s="1225"/>
      <c r="B3" s="1225"/>
      <c r="C3" s="1225"/>
      <c r="D3" s="1225"/>
      <c r="E3" s="1225"/>
      <c r="F3" s="1225"/>
      <c r="G3" s="1225"/>
      <c r="H3" s="1225"/>
      <c r="I3" s="1225"/>
      <c r="J3" s="1225"/>
      <c r="K3" s="1225"/>
      <c r="L3" s="1225"/>
      <c r="M3" s="1225"/>
      <c r="N3" s="763"/>
      <c r="O3" s="763"/>
      <c r="P3" s="763"/>
      <c r="Q3" s="763"/>
    </row>
    <row r="4" spans="1:25" ht="21">
      <c r="A4" s="764" t="s">
        <v>477</v>
      </c>
      <c r="B4" s="765"/>
      <c r="C4" s="765"/>
      <c r="D4" s="765"/>
      <c r="E4" s="763"/>
      <c r="F4" s="763"/>
      <c r="G4" s="763"/>
      <c r="H4" s="763"/>
      <c r="I4" s="763"/>
      <c r="J4" s="763"/>
      <c r="K4" s="763"/>
      <c r="L4" s="763"/>
      <c r="M4" s="763"/>
      <c r="N4" s="763"/>
      <c r="O4" s="763"/>
      <c r="P4" s="763"/>
      <c r="Q4" s="763"/>
    </row>
    <row r="5" spans="1:25">
      <c r="A5" s="763"/>
      <c r="B5" s="763"/>
      <c r="C5" s="763"/>
      <c r="D5" s="763"/>
      <c r="E5" s="763"/>
      <c r="F5" s="763"/>
      <c r="G5" s="763"/>
      <c r="H5" s="763"/>
      <c r="I5" s="763"/>
      <c r="J5" s="763"/>
      <c r="K5" s="763"/>
      <c r="L5" s="763"/>
      <c r="M5" s="763"/>
      <c r="N5" s="763"/>
      <c r="O5" s="763"/>
      <c r="P5" s="763"/>
      <c r="Q5" s="763"/>
    </row>
    <row r="6" spans="1:25">
      <c r="A6" s="763"/>
      <c r="B6" s="763"/>
      <c r="C6" s="763"/>
      <c r="D6" s="763"/>
      <c r="E6" s="763"/>
      <c r="F6" s="763"/>
      <c r="G6" s="763"/>
      <c r="H6" s="763"/>
      <c r="I6" s="763"/>
      <c r="J6" s="763"/>
      <c r="K6" s="763"/>
      <c r="L6" s="763"/>
      <c r="M6" s="763"/>
      <c r="N6" s="763"/>
      <c r="O6" s="763"/>
      <c r="P6" s="763"/>
      <c r="Q6" s="763"/>
      <c r="R6"/>
      <c r="S6"/>
      <c r="T6"/>
      <c r="U6"/>
      <c r="V6"/>
      <c r="W6"/>
      <c r="X6"/>
      <c r="Y6"/>
    </row>
    <row r="7" spans="1:25" ht="16.5" thickBot="1">
      <c r="A7" s="766">
        <v>2019</v>
      </c>
      <c r="B7" s="767"/>
      <c r="C7" s="767"/>
      <c r="D7" s="767"/>
      <c r="E7" s="767"/>
      <c r="F7" s="767"/>
      <c r="G7" s="767"/>
      <c r="H7" s="767"/>
      <c r="I7" s="767"/>
      <c r="J7" s="767"/>
      <c r="K7" s="767"/>
      <c r="L7" s="768" t="s">
        <v>160</v>
      </c>
      <c r="M7" s="767"/>
      <c r="N7" s="769"/>
      <c r="O7" s="767"/>
      <c r="P7" s="770">
        <v>2019</v>
      </c>
      <c r="Q7" s="767"/>
      <c r="R7"/>
      <c r="S7"/>
      <c r="T7"/>
      <c r="U7"/>
      <c r="V7"/>
      <c r="W7"/>
      <c r="X7"/>
      <c r="Y7"/>
    </row>
    <row r="8" spans="1:25" ht="13.5" thickBot="1">
      <c r="A8" s="771"/>
      <c r="B8" s="772" t="s">
        <v>161</v>
      </c>
      <c r="C8" s="772" t="s">
        <v>162</v>
      </c>
      <c r="D8" s="772" t="s">
        <v>163</v>
      </c>
      <c r="E8" s="772" t="s">
        <v>164</v>
      </c>
      <c r="F8" s="772" t="s">
        <v>165</v>
      </c>
      <c r="G8" s="772" t="s">
        <v>166</v>
      </c>
      <c r="H8" s="772" t="s">
        <v>167</v>
      </c>
      <c r="I8" s="772" t="s">
        <v>168</v>
      </c>
      <c r="J8" s="772" t="s">
        <v>169</v>
      </c>
      <c r="K8" s="772" t="s">
        <v>170</v>
      </c>
      <c r="L8" s="772" t="s">
        <v>171</v>
      </c>
      <c r="M8" s="773" t="s">
        <v>172</v>
      </c>
      <c r="N8" s="769"/>
      <c r="O8" s="767"/>
      <c r="P8" s="774"/>
      <c r="Q8" s="775" t="s">
        <v>173</v>
      </c>
      <c r="R8"/>
      <c r="S8"/>
      <c r="T8"/>
      <c r="U8"/>
      <c r="V8"/>
      <c r="W8"/>
      <c r="X8"/>
      <c r="Y8"/>
    </row>
    <row r="9" spans="1:25" ht="13.5" thickBot="1">
      <c r="A9" s="776" t="s">
        <v>174</v>
      </c>
      <c r="B9" s="777">
        <v>13097.004154604951</v>
      </c>
      <c r="C9" s="778">
        <v>12684.171057134958</v>
      </c>
      <c r="D9" s="777">
        <v>12703.509633034411</v>
      </c>
      <c r="E9" s="777">
        <v>12436.800440153134</v>
      </c>
      <c r="F9" s="777">
        <v>12345.728489197405</v>
      </c>
      <c r="G9" s="777">
        <v>11989.180954677902</v>
      </c>
      <c r="H9" s="777">
        <v>11291.15714648953</v>
      </c>
      <c r="I9" s="777">
        <v>11799.833529820378</v>
      </c>
      <c r="J9" s="779">
        <v>11695.57156423378</v>
      </c>
      <c r="K9" s="777">
        <v>11797.730210590606</v>
      </c>
      <c r="L9" s="777">
        <v>12118.735934309996</v>
      </c>
      <c r="M9" s="780">
        <v>12222.309074775932</v>
      </c>
      <c r="N9" s="769"/>
      <c r="O9" s="767"/>
      <c r="P9" s="781" t="s">
        <v>174</v>
      </c>
      <c r="Q9" s="782">
        <v>12171.089276441808</v>
      </c>
      <c r="R9"/>
      <c r="S9"/>
      <c r="T9"/>
      <c r="U9"/>
      <c r="V9"/>
      <c r="W9"/>
      <c r="X9"/>
      <c r="Y9"/>
    </row>
    <row r="10" spans="1:25">
      <c r="A10" s="783" t="s">
        <v>179</v>
      </c>
      <c r="B10" s="784">
        <v>12988.229233268361</v>
      </c>
      <c r="C10" s="785">
        <v>13031.089618528611</v>
      </c>
      <c r="D10" s="786">
        <v>12400.045892682925</v>
      </c>
      <c r="E10" s="784">
        <v>12497.066246851389</v>
      </c>
      <c r="F10" s="784">
        <v>12312.575788643535</v>
      </c>
      <c r="G10" s="784">
        <v>11785.570106907893</v>
      </c>
      <c r="H10" s="784">
        <v>11145.261363102236</v>
      </c>
      <c r="I10" s="784">
        <v>12014.568933508892</v>
      </c>
      <c r="J10" s="787">
        <v>11566.950929507175</v>
      </c>
      <c r="K10" s="784">
        <v>12060.398568329721</v>
      </c>
      <c r="L10" s="784">
        <v>12325.822063492065</v>
      </c>
      <c r="M10" s="788">
        <v>12211.818032159268</v>
      </c>
      <c r="N10" s="769"/>
      <c r="O10" s="767"/>
      <c r="P10" s="789" t="s">
        <v>179</v>
      </c>
      <c r="Q10" s="790">
        <v>12139.562253413582</v>
      </c>
      <c r="R10"/>
      <c r="S10"/>
      <c r="T10"/>
      <c r="U10"/>
      <c r="V10"/>
      <c r="W10"/>
      <c r="X10"/>
      <c r="Y10"/>
    </row>
    <row r="11" spans="1:25">
      <c r="A11" s="791" t="s">
        <v>175</v>
      </c>
      <c r="B11" s="792">
        <v>14030.74154673591</v>
      </c>
      <c r="C11" s="793">
        <v>13423.206102042845</v>
      </c>
      <c r="D11" s="792">
        <v>13350.258566551605</v>
      </c>
      <c r="E11" s="792">
        <v>12952.008674739422</v>
      </c>
      <c r="F11" s="792">
        <v>12714.496786649555</v>
      </c>
      <c r="G11" s="792">
        <v>12228.876814192541</v>
      </c>
      <c r="H11" s="792">
        <v>11570.90485622989</v>
      </c>
      <c r="I11" s="792">
        <v>12338.817183187308</v>
      </c>
      <c r="J11" s="792">
        <v>12128.42545753275</v>
      </c>
      <c r="K11" s="792">
        <v>12399.186362800923</v>
      </c>
      <c r="L11" s="792">
        <v>12795.433149533852</v>
      </c>
      <c r="M11" s="794">
        <v>12921.228396700371</v>
      </c>
      <c r="N11" s="769"/>
      <c r="O11" s="767"/>
      <c r="P11" s="789" t="s">
        <v>175</v>
      </c>
      <c r="Q11" s="795">
        <v>12736.926723981092</v>
      </c>
      <c r="R11"/>
      <c r="S11"/>
      <c r="T11"/>
      <c r="U11"/>
      <c r="V11"/>
      <c r="W11"/>
      <c r="X11"/>
      <c r="Y11"/>
    </row>
    <row r="12" spans="1:25">
      <c r="A12" s="791" t="s">
        <v>176</v>
      </c>
      <c r="B12" s="792">
        <v>13875.267566076433</v>
      </c>
      <c r="C12" s="793">
        <v>13191.644451674416</v>
      </c>
      <c r="D12" s="792">
        <v>13160.242283296824</v>
      </c>
      <c r="E12" s="792">
        <v>12736.915408507588</v>
      </c>
      <c r="F12" s="792">
        <v>12414.167473994701</v>
      </c>
      <c r="G12" s="792">
        <v>11811.682069144254</v>
      </c>
      <c r="H12" s="792">
        <v>11216.262367325109</v>
      </c>
      <c r="I12" s="792">
        <v>12121.702664273735</v>
      </c>
      <c r="J12" s="792">
        <v>11851.896939155471</v>
      </c>
      <c r="K12" s="792">
        <v>12310.877136839459</v>
      </c>
      <c r="L12" s="792">
        <v>12715.43545872936</v>
      </c>
      <c r="M12" s="794">
        <v>12877.909602187496</v>
      </c>
      <c r="N12" s="769"/>
      <c r="O12" s="767"/>
      <c r="P12" s="789" t="s">
        <v>176</v>
      </c>
      <c r="Q12" s="795">
        <v>12496.86604352695</v>
      </c>
      <c r="R12"/>
      <c r="S12"/>
      <c r="T12"/>
      <c r="U12" s="117"/>
      <c r="V12"/>
      <c r="W12"/>
      <c r="X12"/>
      <c r="Y12"/>
    </row>
    <row r="13" spans="1:25">
      <c r="A13" s="791" t="s">
        <v>177</v>
      </c>
      <c r="B13" s="792"/>
      <c r="C13" s="796"/>
      <c r="D13" s="792"/>
      <c r="E13" s="792"/>
      <c r="F13" s="792"/>
      <c r="G13" s="792">
        <v>11847.259206798866</v>
      </c>
      <c r="H13" s="792">
        <v>10212.64</v>
      </c>
      <c r="I13" s="792">
        <v>11431</v>
      </c>
      <c r="J13" s="792"/>
      <c r="K13" s="792"/>
      <c r="L13" s="792"/>
      <c r="M13" s="794"/>
      <c r="N13" s="769"/>
      <c r="O13" s="767"/>
      <c r="P13" s="789" t="s">
        <v>177</v>
      </c>
      <c r="Q13" s="795">
        <v>12223.033208241355</v>
      </c>
      <c r="R13"/>
      <c r="S13"/>
      <c r="T13"/>
      <c r="U13" s="117"/>
      <c r="V13"/>
      <c r="W13"/>
      <c r="X13"/>
      <c r="Y13"/>
    </row>
    <row r="14" spans="1:25">
      <c r="A14" s="791" t="s">
        <v>71</v>
      </c>
      <c r="B14" s="792">
        <v>11016.435273215879</v>
      </c>
      <c r="C14" s="793">
        <v>10666.092979690597</v>
      </c>
      <c r="D14" s="792">
        <v>10906.563736752352</v>
      </c>
      <c r="E14" s="792">
        <v>10813.265482926516</v>
      </c>
      <c r="F14" s="792">
        <v>10882.550511099018</v>
      </c>
      <c r="G14" s="792">
        <v>10702.803775197364</v>
      </c>
      <c r="H14" s="792">
        <v>9978.5009716631357</v>
      </c>
      <c r="I14" s="792">
        <v>10138.454210471504</v>
      </c>
      <c r="J14" s="792">
        <v>10066.518700800318</v>
      </c>
      <c r="K14" s="792">
        <v>10207.22881650506</v>
      </c>
      <c r="L14" s="792">
        <v>10253.974707400655</v>
      </c>
      <c r="M14" s="794">
        <v>10316.67240328594</v>
      </c>
      <c r="N14" s="769"/>
      <c r="O14" s="767"/>
      <c r="P14" s="789" t="s">
        <v>71</v>
      </c>
      <c r="Q14" s="795">
        <v>10479.725608941915</v>
      </c>
      <c r="R14"/>
      <c r="S14"/>
      <c r="T14"/>
      <c r="U14" s="117"/>
      <c r="V14"/>
      <c r="W14"/>
      <c r="X14"/>
      <c r="Y14"/>
    </row>
    <row r="15" spans="1:25" ht="13.5" thickBot="1">
      <c r="A15" s="797" t="s">
        <v>178</v>
      </c>
      <c r="B15" s="792">
        <v>13526.782125454416</v>
      </c>
      <c r="C15" s="798">
        <v>13304.359447452311</v>
      </c>
      <c r="D15" s="799">
        <v>13381.446812429691</v>
      </c>
      <c r="E15" s="799">
        <v>13303.934942938567</v>
      </c>
      <c r="F15" s="799">
        <v>13241.320895609353</v>
      </c>
      <c r="G15" s="799">
        <v>13044.246213486927</v>
      </c>
      <c r="H15" s="799">
        <v>12473.680771982421</v>
      </c>
      <c r="I15" s="799">
        <v>12708.58078202419</v>
      </c>
      <c r="J15" s="792">
        <v>12836.590469304007</v>
      </c>
      <c r="K15" s="792">
        <v>12864.967865200817</v>
      </c>
      <c r="L15" s="799">
        <v>13101.960516060417</v>
      </c>
      <c r="M15" s="800">
        <v>13163.845129929141</v>
      </c>
      <c r="N15" s="769"/>
      <c r="O15" s="767"/>
      <c r="P15" s="801" t="s">
        <v>178</v>
      </c>
      <c r="Q15" s="802">
        <v>13072.210144053273</v>
      </c>
      <c r="R15"/>
      <c r="S15"/>
      <c r="T15"/>
      <c r="U15" s="117"/>
      <c r="V15"/>
      <c r="W15"/>
      <c r="X15"/>
      <c r="Y15"/>
    </row>
    <row r="16" spans="1:25">
      <c r="A16" s="763"/>
      <c r="B16" s="763"/>
      <c r="C16" s="763"/>
      <c r="D16" s="763"/>
      <c r="E16" s="763"/>
      <c r="F16" s="763"/>
      <c r="G16" s="763"/>
      <c r="H16" s="763"/>
      <c r="I16" s="763"/>
      <c r="J16" s="763"/>
      <c r="K16" s="763"/>
      <c r="L16" s="763"/>
      <c r="M16" s="763"/>
      <c r="N16" s="763"/>
      <c r="O16" s="763"/>
      <c r="P16" s="763"/>
      <c r="Q16" s="763"/>
      <c r="R16"/>
      <c r="S16"/>
      <c r="T16"/>
      <c r="U16" s="117"/>
      <c r="V16"/>
      <c r="W16"/>
      <c r="X16"/>
      <c r="Y16"/>
    </row>
    <row r="17" spans="1:25" ht="16.5" thickBot="1">
      <c r="A17" s="766">
        <v>2020</v>
      </c>
      <c r="B17" s="767"/>
      <c r="C17" s="767"/>
      <c r="D17" s="767"/>
      <c r="E17" s="767"/>
      <c r="F17" s="767"/>
      <c r="G17" s="767"/>
      <c r="H17" s="767"/>
      <c r="I17" s="767"/>
      <c r="J17" s="767"/>
      <c r="K17" s="767"/>
      <c r="L17" s="768" t="s">
        <v>160</v>
      </c>
      <c r="M17" s="767"/>
      <c r="N17" s="769"/>
      <c r="O17" s="767"/>
      <c r="P17" s="770">
        <v>2021</v>
      </c>
      <c r="Q17" s="767"/>
      <c r="R17"/>
      <c r="S17"/>
      <c r="T17"/>
      <c r="U17" s="117"/>
      <c r="V17"/>
      <c r="W17"/>
      <c r="X17"/>
      <c r="Y17"/>
    </row>
    <row r="18" spans="1:25" ht="13.5" thickBot="1">
      <c r="A18" s="771"/>
      <c r="B18" s="772" t="s">
        <v>161</v>
      </c>
      <c r="C18" s="772" t="s">
        <v>162</v>
      </c>
      <c r="D18" s="772" t="s">
        <v>163</v>
      </c>
      <c r="E18" s="772" t="s">
        <v>164</v>
      </c>
      <c r="F18" s="772" t="s">
        <v>165</v>
      </c>
      <c r="G18" s="772" t="s">
        <v>166</v>
      </c>
      <c r="H18" s="772" t="s">
        <v>167</v>
      </c>
      <c r="I18" s="772" t="s">
        <v>168</v>
      </c>
      <c r="J18" s="772" t="s">
        <v>169</v>
      </c>
      <c r="K18" s="772" t="s">
        <v>170</v>
      </c>
      <c r="L18" s="772" t="s">
        <v>171</v>
      </c>
      <c r="M18" s="773" t="s">
        <v>172</v>
      </c>
      <c r="N18" s="769"/>
      <c r="O18" s="767"/>
      <c r="P18" s="774"/>
      <c r="Q18" s="775" t="s">
        <v>173</v>
      </c>
      <c r="R18"/>
      <c r="S18"/>
      <c r="T18"/>
      <c r="U18"/>
      <c r="V18"/>
      <c r="W18"/>
      <c r="X18"/>
      <c r="Y18"/>
    </row>
    <row r="19" spans="1:25" ht="13.5" thickBot="1">
      <c r="A19" s="776" t="s">
        <v>174</v>
      </c>
      <c r="B19" s="803">
        <v>12293.668</v>
      </c>
      <c r="C19" s="803">
        <v>12396.350180400879</v>
      </c>
      <c r="D19" s="777">
        <v>12086.149992818097</v>
      </c>
      <c r="E19" s="777">
        <v>11603.106305993873</v>
      </c>
      <c r="F19" s="777">
        <v>11482.267355568953</v>
      </c>
      <c r="G19" s="777">
        <v>11953</v>
      </c>
      <c r="H19" s="777">
        <v>11835.808663529599</v>
      </c>
      <c r="I19" s="777">
        <v>12357.44353681061</v>
      </c>
      <c r="J19" s="779">
        <v>12414.228648418182</v>
      </c>
      <c r="K19" s="777">
        <v>12328.00888657319</v>
      </c>
      <c r="L19" s="777">
        <v>12268.883311067566</v>
      </c>
      <c r="M19" s="780">
        <v>12719.950048353872</v>
      </c>
      <c r="N19" s="769"/>
      <c r="O19" s="767"/>
      <c r="P19" s="781" t="s">
        <v>174</v>
      </c>
      <c r="Q19" s="782">
        <v>12170.057750049617</v>
      </c>
      <c r="R19"/>
      <c r="S19"/>
      <c r="T19"/>
      <c r="U19"/>
      <c r="V19"/>
      <c r="W19"/>
      <c r="X19"/>
      <c r="Y19"/>
    </row>
    <row r="20" spans="1:25">
      <c r="A20" s="804" t="s">
        <v>179</v>
      </c>
      <c r="B20" s="805">
        <v>12386.300999999999</v>
      </c>
      <c r="C20" s="805">
        <v>12278.283069066147</v>
      </c>
      <c r="D20" s="805">
        <v>11949.087602008787</v>
      </c>
      <c r="E20" s="806">
        <v>11425.366477832513</v>
      </c>
      <c r="F20" s="806">
        <v>10861.813765366691</v>
      </c>
      <c r="G20" s="806">
        <v>11785</v>
      </c>
      <c r="H20" s="806">
        <v>12082.539061795218</v>
      </c>
      <c r="I20" s="806">
        <v>12657.339090422689</v>
      </c>
      <c r="J20" s="807">
        <v>12557.838567799301</v>
      </c>
      <c r="K20" s="806">
        <v>12510.25230430529</v>
      </c>
      <c r="L20" s="806">
        <v>12599.191885182312</v>
      </c>
      <c r="M20" s="808">
        <v>13189.330848045396</v>
      </c>
      <c r="N20" s="769"/>
      <c r="O20" s="767"/>
      <c r="P20" s="789" t="s">
        <v>179</v>
      </c>
      <c r="Q20" s="790">
        <v>12341.703778245606</v>
      </c>
      <c r="R20"/>
      <c r="S20"/>
      <c r="T20"/>
      <c r="U20"/>
      <c r="V20"/>
      <c r="W20"/>
      <c r="X20"/>
      <c r="Y20"/>
    </row>
    <row r="21" spans="1:25">
      <c r="A21" s="791" t="s">
        <v>175</v>
      </c>
      <c r="B21" s="809">
        <v>12953.451999999999</v>
      </c>
      <c r="C21" s="809">
        <v>12955.442846668257</v>
      </c>
      <c r="D21" s="792">
        <v>12559.678894534463</v>
      </c>
      <c r="E21" s="792">
        <v>12200.715185932797</v>
      </c>
      <c r="F21" s="792">
        <v>12043.432584369706</v>
      </c>
      <c r="G21" s="792">
        <v>12461</v>
      </c>
      <c r="H21" s="792">
        <v>12377.61476700648</v>
      </c>
      <c r="I21" s="792">
        <v>13184.53468439781</v>
      </c>
      <c r="J21" s="792">
        <v>13209.827982744415</v>
      </c>
      <c r="K21" s="792">
        <v>13257.606161299784</v>
      </c>
      <c r="L21" s="792">
        <v>13488.06045421349</v>
      </c>
      <c r="M21" s="794">
        <v>13948.219326498986</v>
      </c>
      <c r="N21" s="769"/>
      <c r="O21" s="767"/>
      <c r="P21" s="789" t="s">
        <v>175</v>
      </c>
      <c r="Q21" s="795">
        <v>12893.07500798921</v>
      </c>
      <c r="R21"/>
      <c r="S21"/>
      <c r="T21"/>
      <c r="U21"/>
      <c r="V21"/>
      <c r="W21"/>
      <c r="X21"/>
      <c r="Y21"/>
    </row>
    <row r="22" spans="1:25">
      <c r="A22" s="791" t="s">
        <v>176</v>
      </c>
      <c r="B22" s="809">
        <v>12820.403</v>
      </c>
      <c r="C22" s="809">
        <v>12812.960174322563</v>
      </c>
      <c r="D22" s="792">
        <v>12404.011122590871</v>
      </c>
      <c r="E22" s="792">
        <v>12093.68836494103</v>
      </c>
      <c r="F22" s="792">
        <v>11923.112759720469</v>
      </c>
      <c r="G22" s="792">
        <v>12340</v>
      </c>
      <c r="H22" s="792">
        <v>12218.579332235504</v>
      </c>
      <c r="I22" s="792">
        <v>13155.442783450688</v>
      </c>
      <c r="J22" s="792">
        <v>13187.221007065826</v>
      </c>
      <c r="K22" s="792">
        <v>13185.675775486045</v>
      </c>
      <c r="L22" s="792">
        <v>13410.314130675239</v>
      </c>
      <c r="M22" s="794">
        <v>13871.568263480342</v>
      </c>
      <c r="N22" s="769"/>
      <c r="O22" s="767"/>
      <c r="P22" s="789" t="s">
        <v>176</v>
      </c>
      <c r="Q22" s="795">
        <v>12777.362324998021</v>
      </c>
      <c r="R22"/>
      <c r="S22"/>
      <c r="T22"/>
      <c r="U22"/>
      <c r="V22"/>
      <c r="W22"/>
      <c r="X22"/>
      <c r="Y22"/>
    </row>
    <row r="23" spans="1:25" ht="18.75">
      <c r="A23" s="791" t="s">
        <v>177</v>
      </c>
      <c r="B23" s="809"/>
      <c r="C23" s="810"/>
      <c r="D23" s="792"/>
      <c r="E23" s="792"/>
      <c r="F23" s="792">
        <v>12115.686274509804</v>
      </c>
      <c r="G23" s="792">
        <v>13265</v>
      </c>
      <c r="H23" s="792">
        <v>14324.08</v>
      </c>
      <c r="I23" s="792"/>
      <c r="J23" s="792"/>
      <c r="K23" s="792"/>
      <c r="L23" s="792"/>
      <c r="M23" s="794"/>
      <c r="N23" s="769"/>
      <c r="O23" s="767"/>
      <c r="P23" s="789" t="s">
        <v>177</v>
      </c>
      <c r="Q23" s="795">
        <v>13124.888063427803</v>
      </c>
      <c r="R23"/>
      <c r="S23"/>
      <c r="T23" s="366"/>
      <c r="U23" s="367"/>
      <c r="V23" s="367"/>
      <c r="W23" s="367"/>
      <c r="X23" s="367"/>
      <c r="Y23"/>
    </row>
    <row r="24" spans="1:25">
      <c r="A24" s="791" t="s">
        <v>71</v>
      </c>
      <c r="B24" s="809">
        <v>10382.365</v>
      </c>
      <c r="C24" s="809">
        <v>10554.510985315916</v>
      </c>
      <c r="D24" s="792">
        <v>10508.256746814872</v>
      </c>
      <c r="E24" s="792">
        <v>9974.3926900629413</v>
      </c>
      <c r="F24" s="792">
        <v>9676.7357563537662</v>
      </c>
      <c r="G24" s="792">
        <v>10168</v>
      </c>
      <c r="H24" s="792">
        <v>10231.011342407664</v>
      </c>
      <c r="I24" s="792">
        <v>10322.937716844957</v>
      </c>
      <c r="J24" s="792">
        <v>10515.692045277079</v>
      </c>
      <c r="K24" s="792">
        <v>10500.779806665369</v>
      </c>
      <c r="L24" s="792">
        <v>10033.162037806949</v>
      </c>
      <c r="M24" s="794">
        <v>10425.373902081596</v>
      </c>
      <c r="N24" s="769"/>
      <c r="O24" s="767"/>
      <c r="P24" s="789" t="s">
        <v>71</v>
      </c>
      <c r="Q24" s="795">
        <v>10300.833122420103</v>
      </c>
      <c r="R24"/>
      <c r="S24"/>
      <c r="T24"/>
      <c r="U24"/>
      <c r="V24"/>
      <c r="W24"/>
      <c r="X24"/>
      <c r="Y24"/>
    </row>
    <row r="25" spans="1:25" ht="13.5" thickBot="1">
      <c r="A25" s="797" t="s">
        <v>178</v>
      </c>
      <c r="B25" s="811">
        <v>13188.183000000001</v>
      </c>
      <c r="C25" s="811">
        <v>13234.41829236263</v>
      </c>
      <c r="D25" s="799">
        <v>12868.44290816252</v>
      </c>
      <c r="E25" s="799">
        <v>12394.03887979182</v>
      </c>
      <c r="F25" s="799">
        <v>12244.396919750789</v>
      </c>
      <c r="G25" s="799">
        <v>12579</v>
      </c>
      <c r="H25" s="799">
        <v>12568.820974865377</v>
      </c>
      <c r="I25" s="792">
        <v>12894.875569157652</v>
      </c>
      <c r="J25" s="792">
        <v>13049.577112784067</v>
      </c>
      <c r="K25" s="799">
        <v>13089.158608739113</v>
      </c>
      <c r="L25" s="799">
        <v>13055.204323581807</v>
      </c>
      <c r="M25" s="800">
        <v>13341.939160902748</v>
      </c>
      <c r="N25" s="769"/>
      <c r="O25" s="767"/>
      <c r="P25" s="801" t="s">
        <v>178</v>
      </c>
      <c r="Q25" s="802">
        <v>12892.589567786512</v>
      </c>
      <c r="R25"/>
      <c r="S25"/>
      <c r="T25"/>
      <c r="U25"/>
      <c r="V25"/>
      <c r="W25"/>
      <c r="X25"/>
      <c r="Y25"/>
    </row>
    <row r="26" spans="1:25">
      <c r="A26" s="763"/>
      <c r="B26" s="763"/>
      <c r="C26" s="763"/>
      <c r="D26" s="763"/>
      <c r="E26" s="763"/>
      <c r="F26" s="763"/>
      <c r="G26" s="763"/>
      <c r="H26" s="763"/>
      <c r="I26" s="763"/>
      <c r="J26" s="763"/>
      <c r="K26" s="763"/>
      <c r="L26" s="763"/>
      <c r="M26" s="763"/>
      <c r="N26" s="763"/>
      <c r="O26" s="763"/>
      <c r="P26" s="763"/>
      <c r="Q26" s="763"/>
      <c r="R26"/>
      <c r="S26"/>
      <c r="T26"/>
      <c r="U26"/>
      <c r="V26"/>
      <c r="W26"/>
      <c r="X26"/>
      <c r="Y26"/>
    </row>
    <row r="27" spans="1:25" ht="16.5" thickBot="1">
      <c r="A27" s="766">
        <v>2021</v>
      </c>
      <c r="B27" s="767"/>
      <c r="C27" s="767"/>
      <c r="D27" s="767"/>
      <c r="E27" s="767"/>
      <c r="F27" s="767"/>
      <c r="G27" s="767"/>
      <c r="H27" s="767"/>
      <c r="I27" s="767"/>
      <c r="J27" s="767"/>
      <c r="K27" s="767"/>
      <c r="L27" s="768" t="s">
        <v>160</v>
      </c>
      <c r="M27" s="767"/>
      <c r="N27" s="769"/>
      <c r="O27" s="767"/>
      <c r="P27" s="770">
        <v>2021</v>
      </c>
      <c r="Q27" s="767"/>
      <c r="R27"/>
      <c r="S27"/>
      <c r="T27"/>
      <c r="U27"/>
      <c r="V27"/>
      <c r="W27"/>
      <c r="X27"/>
      <c r="Y27"/>
    </row>
    <row r="28" spans="1:25" ht="13.5" thickBot="1">
      <c r="A28" s="771"/>
      <c r="B28" s="772" t="s">
        <v>161</v>
      </c>
      <c r="C28" s="772" t="s">
        <v>162</v>
      </c>
      <c r="D28" s="772" t="s">
        <v>163</v>
      </c>
      <c r="E28" s="772" t="s">
        <v>164</v>
      </c>
      <c r="F28" s="772" t="s">
        <v>165</v>
      </c>
      <c r="G28" s="772" t="s">
        <v>166</v>
      </c>
      <c r="H28" s="772" t="s">
        <v>167</v>
      </c>
      <c r="I28" s="772" t="s">
        <v>168</v>
      </c>
      <c r="J28" s="772" t="s">
        <v>169</v>
      </c>
      <c r="K28" s="772" t="s">
        <v>170</v>
      </c>
      <c r="L28" s="772" t="s">
        <v>171</v>
      </c>
      <c r="M28" s="773" t="s">
        <v>172</v>
      </c>
      <c r="N28" s="769"/>
      <c r="O28" s="767"/>
      <c r="P28" s="774"/>
      <c r="Q28" s="775" t="s">
        <v>173</v>
      </c>
      <c r="R28"/>
      <c r="S28"/>
      <c r="T28"/>
      <c r="U28"/>
      <c r="V28"/>
      <c r="W28"/>
      <c r="X28"/>
      <c r="Y28"/>
    </row>
    <row r="29" spans="1:25" ht="13.5" thickBot="1">
      <c r="A29" s="776" t="s">
        <v>174</v>
      </c>
      <c r="B29" s="803">
        <v>13099.017951399237</v>
      </c>
      <c r="C29" s="803">
        <v>13307.78858635882</v>
      </c>
      <c r="D29" s="777">
        <v>13238.317612811576</v>
      </c>
      <c r="E29" s="777">
        <v>13807.347551681361</v>
      </c>
      <c r="F29" s="777">
        <v>13948.773938291319</v>
      </c>
      <c r="G29" s="777">
        <v>14461.00340152424</v>
      </c>
      <c r="H29" s="777">
        <v>14343.144813044266</v>
      </c>
      <c r="I29" s="777">
        <v>15088.936100433839</v>
      </c>
      <c r="J29" s="779">
        <v>15249.008715386459</v>
      </c>
      <c r="K29" s="777">
        <v>17001.030199930741</v>
      </c>
      <c r="L29" s="777">
        <v>18199.614553757132</v>
      </c>
      <c r="M29" s="780">
        <v>18385.488024567923</v>
      </c>
      <c r="N29" s="769"/>
      <c r="O29" s="767"/>
      <c r="P29" s="781" t="s">
        <v>174</v>
      </c>
      <c r="Q29" s="782">
        <v>15034.347753900318</v>
      </c>
      <c r="R29"/>
      <c r="S29"/>
      <c r="T29"/>
      <c r="U29"/>
      <c r="V29"/>
      <c r="W29"/>
      <c r="X29"/>
      <c r="Y29"/>
    </row>
    <row r="30" spans="1:25">
      <c r="A30" s="804" t="s">
        <v>179</v>
      </c>
      <c r="B30" s="805">
        <v>12962.478179218298</v>
      </c>
      <c r="C30" s="805">
        <v>12712.047174603171</v>
      </c>
      <c r="D30" s="805">
        <v>12872.168801775142</v>
      </c>
      <c r="E30" s="806">
        <v>13794.42593030492</v>
      </c>
      <c r="F30" s="806">
        <v>13139.682053775745</v>
      </c>
      <c r="G30" s="806">
        <v>13972.332217347279</v>
      </c>
      <c r="H30" s="806">
        <v>13869.347861369399</v>
      </c>
      <c r="I30" s="806">
        <v>14859.192772334292</v>
      </c>
      <c r="J30" s="807">
        <v>15736.035718119369</v>
      </c>
      <c r="K30" s="806">
        <v>17510.500637738332</v>
      </c>
      <c r="L30" s="806">
        <v>19165.098770465484</v>
      </c>
      <c r="M30" s="808">
        <v>17914.420099009905</v>
      </c>
      <c r="N30" s="769"/>
      <c r="O30" s="767"/>
      <c r="P30" s="789" t="s">
        <v>179</v>
      </c>
      <c r="Q30" s="790">
        <v>15938.483131201114</v>
      </c>
      <c r="R30"/>
      <c r="S30"/>
      <c r="T30"/>
      <c r="U30"/>
      <c r="V30"/>
      <c r="W30"/>
      <c r="X30"/>
      <c r="Y30"/>
    </row>
    <row r="31" spans="1:25">
      <c r="A31" s="791" t="s">
        <v>175</v>
      </c>
      <c r="B31" s="809">
        <v>14233.837381686944</v>
      </c>
      <c r="C31" s="809">
        <v>14350.900896684501</v>
      </c>
      <c r="D31" s="792">
        <v>14067.897655256656</v>
      </c>
      <c r="E31" s="792">
        <v>14670.253576655356</v>
      </c>
      <c r="F31" s="792">
        <v>14787.481530115097</v>
      </c>
      <c r="G31" s="792">
        <v>15275.210714213275</v>
      </c>
      <c r="H31" s="792">
        <v>15363.861791104631</v>
      </c>
      <c r="I31" s="792">
        <v>16350.848780182399</v>
      </c>
      <c r="J31" s="792">
        <v>16599.245092558744</v>
      </c>
      <c r="K31" s="792">
        <v>18726.47766076864</v>
      </c>
      <c r="L31" s="792">
        <v>19905.235984883784</v>
      </c>
      <c r="M31" s="794">
        <v>20067.911354433712</v>
      </c>
      <c r="N31" s="769"/>
      <c r="O31" s="767"/>
      <c r="P31" s="789" t="s">
        <v>175</v>
      </c>
      <c r="Q31" s="795">
        <v>16145.77271971192</v>
      </c>
      <c r="R31"/>
      <c r="S31"/>
      <c r="T31"/>
      <c r="U31"/>
      <c r="V31"/>
      <c r="W31"/>
      <c r="X31"/>
      <c r="Y31"/>
    </row>
    <row r="32" spans="1:25">
      <c r="A32" s="791" t="s">
        <v>176</v>
      </c>
      <c r="B32" s="809">
        <v>14226.385547626593</v>
      </c>
      <c r="C32" s="809">
        <v>14299.191515290229</v>
      </c>
      <c r="D32" s="792">
        <v>13991.300512971718</v>
      </c>
      <c r="E32" s="792">
        <v>14655.922859268447</v>
      </c>
      <c r="F32" s="792">
        <v>14814.46153340644</v>
      </c>
      <c r="G32" s="792">
        <v>15261.833099361414</v>
      </c>
      <c r="H32" s="792">
        <v>15336.715000402453</v>
      </c>
      <c r="I32" s="792">
        <v>16332.579232026799</v>
      </c>
      <c r="J32" s="792">
        <v>16579.883460903056</v>
      </c>
      <c r="K32" s="792">
        <v>18784.163621146959</v>
      </c>
      <c r="L32" s="792">
        <v>19784.228158990474</v>
      </c>
      <c r="M32" s="794">
        <v>19685.637978475796</v>
      </c>
      <c r="N32" s="769"/>
      <c r="O32" s="767"/>
      <c r="P32" s="789" t="s">
        <v>176</v>
      </c>
      <c r="Q32" s="795">
        <v>15822.043041911318</v>
      </c>
      <c r="R32"/>
      <c r="S32"/>
      <c r="T32"/>
      <c r="U32"/>
      <c r="V32"/>
      <c r="W32"/>
      <c r="X32"/>
      <c r="Y32"/>
    </row>
    <row r="33" spans="1:25">
      <c r="A33" s="791" t="s">
        <v>177</v>
      </c>
      <c r="B33" s="809"/>
      <c r="C33" s="810"/>
      <c r="D33" s="792"/>
      <c r="E33" s="792"/>
      <c r="F33" s="792"/>
      <c r="G33" s="792"/>
      <c r="H33" s="792"/>
      <c r="I33" s="792"/>
      <c r="J33" s="792"/>
      <c r="K33" s="792"/>
      <c r="L33" s="792"/>
      <c r="M33" s="794"/>
      <c r="N33" s="769"/>
      <c r="O33" s="767"/>
      <c r="P33" s="789" t="s">
        <v>177</v>
      </c>
      <c r="Q33" s="795">
        <v>17630.247312702155</v>
      </c>
      <c r="R33"/>
      <c r="S33"/>
      <c r="T33"/>
      <c r="U33"/>
      <c r="V33"/>
      <c r="W33"/>
      <c r="X33"/>
      <c r="Y33"/>
    </row>
    <row r="34" spans="1:25">
      <c r="A34" s="791" t="s">
        <v>71</v>
      </c>
      <c r="B34" s="809">
        <v>10785.338573682167</v>
      </c>
      <c r="C34" s="809">
        <v>11016.617874284919</v>
      </c>
      <c r="D34" s="792">
        <v>11437.705938088196</v>
      </c>
      <c r="E34" s="792">
        <v>11725.521266017138</v>
      </c>
      <c r="F34" s="792">
        <v>11981.721187626732</v>
      </c>
      <c r="G34" s="792">
        <v>12387.476553330009</v>
      </c>
      <c r="H34" s="792">
        <v>12317.245513392614</v>
      </c>
      <c r="I34" s="792">
        <v>12540.109883888001</v>
      </c>
      <c r="J34" s="792">
        <v>12878.83435312495</v>
      </c>
      <c r="K34" s="792">
        <v>14239.55711691917</v>
      </c>
      <c r="L34" s="792">
        <v>15687.582852889065</v>
      </c>
      <c r="M34" s="794">
        <v>15856.862387184667</v>
      </c>
      <c r="N34" s="769"/>
      <c r="O34" s="767"/>
      <c r="P34" s="789" t="s">
        <v>71</v>
      </c>
      <c r="Q34" s="795">
        <v>12932.241067353638</v>
      </c>
      <c r="R34"/>
      <c r="S34"/>
      <c r="T34"/>
      <c r="U34"/>
      <c r="V34"/>
      <c r="W34"/>
      <c r="X34"/>
      <c r="Y34"/>
    </row>
    <row r="35" spans="1:25" ht="13.5" thickBot="1">
      <c r="A35" s="797" t="s">
        <v>178</v>
      </c>
      <c r="B35" s="811">
        <v>13610.506172235782</v>
      </c>
      <c r="C35" s="811">
        <v>13809.675623791112</v>
      </c>
      <c r="D35" s="799">
        <v>13711.642486022662</v>
      </c>
      <c r="E35" s="799">
        <v>14163.993257034979</v>
      </c>
      <c r="F35" s="799">
        <v>14239.310346798155</v>
      </c>
      <c r="G35" s="799">
        <v>14632.573842803024</v>
      </c>
      <c r="H35" s="799">
        <v>14730.458329960993</v>
      </c>
      <c r="I35" s="792">
        <v>15347.847998544932</v>
      </c>
      <c r="J35" s="792">
        <v>15688.694727641208</v>
      </c>
      <c r="K35" s="799">
        <v>17761.804158884457</v>
      </c>
      <c r="L35" s="799">
        <v>18883.179797492216</v>
      </c>
      <c r="M35" s="800">
        <v>18932.073880029395</v>
      </c>
      <c r="N35" s="769"/>
      <c r="O35" s="767"/>
      <c r="P35" s="801" t="s">
        <v>178</v>
      </c>
      <c r="Q35" s="802">
        <v>15464.407576145763</v>
      </c>
      <c r="R35"/>
      <c r="S35"/>
      <c r="T35"/>
      <c r="U35"/>
      <c r="V35"/>
      <c r="W35"/>
      <c r="X35"/>
      <c r="Y35"/>
    </row>
    <row r="36" spans="1:25">
      <c r="A36" s="812"/>
      <c r="B36" s="813"/>
      <c r="C36" s="813"/>
      <c r="D36" s="814"/>
      <c r="E36" s="814"/>
      <c r="F36" s="814"/>
      <c r="G36" s="814"/>
      <c r="H36" s="814"/>
      <c r="I36" s="814"/>
      <c r="J36" s="814"/>
      <c r="K36" s="814"/>
      <c r="L36" s="814"/>
      <c r="M36" s="814"/>
      <c r="N36" s="814"/>
      <c r="O36" s="812"/>
      <c r="P36" s="812"/>
      <c r="Q36" s="814"/>
      <c r="R36"/>
      <c r="S36"/>
      <c r="T36"/>
      <c r="U36"/>
      <c r="V36"/>
      <c r="W36"/>
      <c r="X36"/>
      <c r="Y36"/>
    </row>
    <row r="37" spans="1:25" ht="16.5" thickBot="1">
      <c r="A37" s="766">
        <v>2022</v>
      </c>
      <c r="B37" s="767"/>
      <c r="C37" s="767"/>
      <c r="D37" s="767"/>
      <c r="E37" s="767"/>
      <c r="F37" s="767"/>
      <c r="G37" s="767"/>
      <c r="H37" s="767"/>
      <c r="I37" s="767"/>
      <c r="J37" s="767"/>
      <c r="K37" s="767"/>
      <c r="L37" s="768" t="s">
        <v>160</v>
      </c>
      <c r="M37" s="767"/>
      <c r="N37" s="769"/>
      <c r="O37" s="767"/>
      <c r="P37" s="770">
        <v>2022</v>
      </c>
      <c r="Q37" s="767"/>
      <c r="R37"/>
      <c r="S37"/>
      <c r="T37"/>
      <c r="U37"/>
      <c r="V37"/>
      <c r="W37"/>
      <c r="X37"/>
      <c r="Y37"/>
    </row>
    <row r="38" spans="1:25" ht="13.5" thickBot="1">
      <c r="A38" s="771"/>
      <c r="B38" s="772" t="s">
        <v>161</v>
      </c>
      <c r="C38" s="772" t="s">
        <v>162</v>
      </c>
      <c r="D38" s="772" t="s">
        <v>163</v>
      </c>
      <c r="E38" s="772" t="s">
        <v>164</v>
      </c>
      <c r="F38" s="772" t="s">
        <v>165</v>
      </c>
      <c r="G38" s="772" t="s">
        <v>166</v>
      </c>
      <c r="H38" s="772" t="s">
        <v>167</v>
      </c>
      <c r="I38" s="772" t="s">
        <v>168</v>
      </c>
      <c r="J38" s="772" t="s">
        <v>169</v>
      </c>
      <c r="K38" s="772" t="s">
        <v>170</v>
      </c>
      <c r="L38" s="772" t="s">
        <v>171</v>
      </c>
      <c r="M38" s="773" t="s">
        <v>172</v>
      </c>
      <c r="N38" s="769"/>
      <c r="O38" s="767"/>
      <c r="P38" s="774"/>
      <c r="Q38" s="775" t="s">
        <v>173</v>
      </c>
      <c r="R38"/>
      <c r="S38"/>
      <c r="T38"/>
      <c r="U38"/>
      <c r="V38"/>
      <c r="W38"/>
      <c r="X38"/>
      <c r="Y38"/>
    </row>
    <row r="39" spans="1:25" ht="13.5" thickBot="1">
      <c r="A39" s="776" t="s">
        <v>174</v>
      </c>
      <c r="B39" s="803">
        <v>18584.854388058142</v>
      </c>
      <c r="C39" s="803">
        <v>19061.640628288158</v>
      </c>
      <c r="D39" s="777">
        <v>20294.215163541841</v>
      </c>
      <c r="E39" s="777">
        <v>22382.152265751229</v>
      </c>
      <c r="F39" s="777">
        <v>22663.607295143924</v>
      </c>
      <c r="G39" s="777">
        <v>21656.265224664887</v>
      </c>
      <c r="H39" s="777">
        <v>21088.130947012589</v>
      </c>
      <c r="I39" s="777">
        <v>22044.5596048351</v>
      </c>
      <c r="J39" s="779">
        <v>21476.807399744433</v>
      </c>
      <c r="K39" s="777">
        <v>21433.759411596424</v>
      </c>
      <c r="L39" s="777">
        <v>21571.849524913901</v>
      </c>
      <c r="M39" s="780">
        <v>21038.488245919187</v>
      </c>
      <c r="N39" s="769"/>
      <c r="O39" s="767"/>
      <c r="P39" s="781" t="s">
        <v>174</v>
      </c>
      <c r="Q39" s="782">
        <v>21146.943097893545</v>
      </c>
      <c r="R39"/>
      <c r="S39"/>
      <c r="T39"/>
      <c r="U39"/>
      <c r="V39"/>
      <c r="W39"/>
      <c r="X39"/>
      <c r="Y39"/>
    </row>
    <row r="40" spans="1:25">
      <c r="A40" s="804" t="s">
        <v>179</v>
      </c>
      <c r="B40" s="805">
        <v>19401.189317269065</v>
      </c>
      <c r="C40" s="805">
        <v>18768.122079575594</v>
      </c>
      <c r="D40" s="805">
        <v>20782.536703677448</v>
      </c>
      <c r="E40" s="806">
        <v>22056.544408675029</v>
      </c>
      <c r="F40" s="806">
        <v>22834.880977831774</v>
      </c>
      <c r="G40" s="806">
        <v>20966.741574155654</v>
      </c>
      <c r="H40" s="806">
        <v>21492.117598290595</v>
      </c>
      <c r="I40" s="806">
        <v>21379.114258023514</v>
      </c>
      <c r="J40" s="807">
        <v>20572.334556962032</v>
      </c>
      <c r="K40" s="806">
        <v>21724.374225941425</v>
      </c>
      <c r="L40" s="806">
        <v>21527.750189069422</v>
      </c>
      <c r="M40" s="808">
        <v>20432.466808866593</v>
      </c>
      <c r="N40" s="769"/>
      <c r="O40" s="767"/>
      <c r="P40" s="789" t="s">
        <v>179</v>
      </c>
      <c r="Q40" s="790">
        <v>21131.820292193279</v>
      </c>
      <c r="R40"/>
      <c r="S40"/>
      <c r="T40"/>
      <c r="U40"/>
      <c r="V40"/>
      <c r="W40"/>
      <c r="X40"/>
      <c r="Y40"/>
    </row>
    <row r="41" spans="1:25">
      <c r="A41" s="791" t="s">
        <v>175</v>
      </c>
      <c r="B41" s="809">
        <v>20010.993899012225</v>
      </c>
      <c r="C41" s="809">
        <v>20140.861353409993</v>
      </c>
      <c r="D41" s="792">
        <v>21320.985832864666</v>
      </c>
      <c r="E41" s="792">
        <v>23446.717787287645</v>
      </c>
      <c r="F41" s="792">
        <v>23578.051392670604</v>
      </c>
      <c r="G41" s="792">
        <v>22205.923722522413</v>
      </c>
      <c r="H41" s="792">
        <v>21722.775052540324</v>
      </c>
      <c r="I41" s="792">
        <v>23070.88250705961</v>
      </c>
      <c r="J41" s="792">
        <v>22429.185356400634</v>
      </c>
      <c r="K41" s="792">
        <v>22448.55051623697</v>
      </c>
      <c r="L41" s="792">
        <v>22643.496047776483</v>
      </c>
      <c r="M41" s="794">
        <v>22324.272786059049</v>
      </c>
      <c r="N41" s="769"/>
      <c r="O41" s="767"/>
      <c r="P41" s="789" t="s">
        <v>175</v>
      </c>
      <c r="Q41" s="795">
        <v>22130.496449450027</v>
      </c>
      <c r="R41"/>
      <c r="S41"/>
      <c r="T41"/>
      <c r="U41"/>
      <c r="V41"/>
      <c r="W41"/>
      <c r="X41"/>
      <c r="Y41"/>
    </row>
    <row r="42" spans="1:25">
      <c r="A42" s="791" t="s">
        <v>176</v>
      </c>
      <c r="B42" s="809">
        <v>19889.952702294664</v>
      </c>
      <c r="C42" s="809">
        <v>20037.260203017402</v>
      </c>
      <c r="D42" s="792">
        <v>21181.469379763694</v>
      </c>
      <c r="E42" s="792">
        <v>23363.726507028186</v>
      </c>
      <c r="F42" s="792">
        <v>23471.641482074712</v>
      </c>
      <c r="G42" s="792">
        <v>21994.754754913643</v>
      </c>
      <c r="H42" s="792">
        <v>21590.825167465628</v>
      </c>
      <c r="I42" s="792">
        <v>23059.213900400511</v>
      </c>
      <c r="J42" s="792">
        <v>22254.528152330178</v>
      </c>
      <c r="K42" s="792">
        <v>22275.832773395356</v>
      </c>
      <c r="L42" s="792">
        <v>22556.405335094471</v>
      </c>
      <c r="M42" s="794">
        <v>22155.369286920275</v>
      </c>
      <c r="N42" s="769"/>
      <c r="O42" s="767"/>
      <c r="P42" s="789" t="s">
        <v>176</v>
      </c>
      <c r="Q42" s="795">
        <v>22011.123591202388</v>
      </c>
      <c r="R42"/>
      <c r="S42"/>
      <c r="T42"/>
      <c r="U42"/>
      <c r="V42"/>
      <c r="W42"/>
      <c r="X42"/>
      <c r="Y42"/>
    </row>
    <row r="43" spans="1:25">
      <c r="A43" s="791" t="s">
        <v>177</v>
      </c>
      <c r="B43" s="809">
        <v>20454.892849816846</v>
      </c>
      <c r="C43" s="810">
        <v>20559.71187588152</v>
      </c>
      <c r="D43" s="792">
        <v>20899.265924448879</v>
      </c>
      <c r="E43" s="792">
        <v>23581.943971962621</v>
      </c>
      <c r="F43" s="792">
        <v>22456.551348314606</v>
      </c>
      <c r="G43" s="792">
        <v>22205.815877358491</v>
      </c>
      <c r="H43" s="792">
        <v>21518.989357326474</v>
      </c>
      <c r="I43" s="792">
        <v>23347.212827832293</v>
      </c>
      <c r="J43" s="792">
        <v>22243.821111111116</v>
      </c>
      <c r="K43" s="792">
        <v>22911.379073203494</v>
      </c>
      <c r="L43" s="792">
        <v>23298.260685224843</v>
      </c>
      <c r="M43" s="794">
        <v>22899.219529267291</v>
      </c>
      <c r="N43" s="769"/>
      <c r="O43" s="767"/>
      <c r="P43" s="789" t="s">
        <v>177</v>
      </c>
      <c r="Q43" s="795">
        <v>22336.312401402276</v>
      </c>
      <c r="R43"/>
      <c r="S43"/>
      <c r="T43"/>
      <c r="U43"/>
      <c r="V43"/>
      <c r="W43"/>
      <c r="X43"/>
      <c r="Y43"/>
    </row>
    <row r="44" spans="1:25">
      <c r="A44" s="791" t="s">
        <v>71</v>
      </c>
      <c r="B44" s="809">
        <v>16087.763628046439</v>
      </c>
      <c r="C44" s="809">
        <v>17004.010735069442</v>
      </c>
      <c r="D44" s="792">
        <v>18474.268671365007</v>
      </c>
      <c r="E44" s="792">
        <v>20619.789194257672</v>
      </c>
      <c r="F44" s="792">
        <v>20955.60875576234</v>
      </c>
      <c r="G44" s="792">
        <v>20182.214020862299</v>
      </c>
      <c r="H44" s="792">
        <v>19682.23133569759</v>
      </c>
      <c r="I44" s="792">
        <v>20147.570973449489</v>
      </c>
      <c r="J44" s="792">
        <v>19657.770631185635</v>
      </c>
      <c r="K44" s="792">
        <v>19667.452867756623</v>
      </c>
      <c r="L44" s="792">
        <v>19512.792353524215</v>
      </c>
      <c r="M44" s="794">
        <v>18476.577222349944</v>
      </c>
      <c r="N44" s="769"/>
      <c r="O44" s="767"/>
      <c r="P44" s="789" t="s">
        <v>71</v>
      </c>
      <c r="Q44" s="795">
        <v>19244.464191906805</v>
      </c>
      <c r="R44"/>
      <c r="S44"/>
      <c r="T44"/>
      <c r="U44"/>
      <c r="V44"/>
      <c r="W44"/>
      <c r="X44"/>
      <c r="Y44"/>
    </row>
    <row r="45" spans="1:25" ht="13.5" thickBot="1">
      <c r="A45" s="797" t="s">
        <v>178</v>
      </c>
      <c r="B45" s="811">
        <v>19149.031229228254</v>
      </c>
      <c r="C45" s="811">
        <v>19446.977351080182</v>
      </c>
      <c r="D45" s="799">
        <v>20484.085926672087</v>
      </c>
      <c r="E45" s="799">
        <v>22520.242820348958</v>
      </c>
      <c r="F45" s="799">
        <v>22830.803313989683</v>
      </c>
      <c r="G45" s="799">
        <v>22293.666038117477</v>
      </c>
      <c r="H45" s="799">
        <v>21897.774611800665</v>
      </c>
      <c r="I45" s="799">
        <v>22707.096961756262</v>
      </c>
      <c r="J45" s="799">
        <v>22566.668967340411</v>
      </c>
      <c r="K45" s="799">
        <v>22477.99052132506</v>
      </c>
      <c r="L45" s="799">
        <v>22579.081280691324</v>
      </c>
      <c r="M45" s="800">
        <v>22462.280980177467</v>
      </c>
      <c r="N45" s="769"/>
      <c r="O45" s="767"/>
      <c r="P45" s="801" t="s">
        <v>178</v>
      </c>
      <c r="Q45" s="802">
        <v>21834.185551773837</v>
      </c>
      <c r="R45"/>
      <c r="S45"/>
      <c r="T45"/>
      <c r="U45"/>
      <c r="V45"/>
      <c r="W45"/>
      <c r="X45"/>
      <c r="Y45"/>
    </row>
    <row r="46" spans="1:25">
      <c r="A46" s="812"/>
      <c r="B46" s="813"/>
      <c r="C46" s="813"/>
      <c r="D46" s="814"/>
      <c r="E46" s="814"/>
      <c r="F46" s="814"/>
      <c r="G46" s="814"/>
      <c r="H46" s="814"/>
      <c r="I46" s="814"/>
      <c r="J46" s="814"/>
      <c r="K46" s="814"/>
      <c r="L46" s="814"/>
      <c r="M46" s="814"/>
      <c r="N46" s="814"/>
      <c r="O46" s="812"/>
      <c r="P46" s="812"/>
      <c r="Q46" s="814"/>
      <c r="R46"/>
      <c r="S46"/>
      <c r="T46"/>
      <c r="U46"/>
      <c r="V46"/>
      <c r="W46"/>
      <c r="X46"/>
      <c r="Y46"/>
    </row>
    <row r="47" spans="1:25" ht="16.5" thickBot="1">
      <c r="A47" s="766">
        <v>2023</v>
      </c>
      <c r="B47" s="767"/>
      <c r="C47" s="767"/>
      <c r="D47" s="767"/>
      <c r="E47" s="767"/>
      <c r="F47" s="767"/>
      <c r="G47" s="767"/>
      <c r="H47" s="767"/>
      <c r="I47" s="767"/>
      <c r="J47" s="767"/>
      <c r="K47" s="767"/>
      <c r="L47" s="768" t="s">
        <v>160</v>
      </c>
      <c r="M47" s="767"/>
      <c r="N47" s="769"/>
      <c r="O47" s="767"/>
      <c r="P47" s="770">
        <v>2023</v>
      </c>
      <c r="Q47" s="767"/>
      <c r="R47"/>
      <c r="S47"/>
      <c r="T47"/>
      <c r="U47"/>
      <c r="V47"/>
      <c r="W47"/>
      <c r="X47"/>
      <c r="Y47"/>
    </row>
    <row r="48" spans="1:25" ht="13.5" thickBot="1">
      <c r="A48" s="771"/>
      <c r="B48" s="772" t="s">
        <v>161</v>
      </c>
      <c r="C48" s="772" t="s">
        <v>162</v>
      </c>
      <c r="D48" s="772" t="s">
        <v>163</v>
      </c>
      <c r="E48" s="772" t="s">
        <v>164</v>
      </c>
      <c r="F48" s="772" t="s">
        <v>165</v>
      </c>
      <c r="G48" s="772" t="s">
        <v>166</v>
      </c>
      <c r="H48" s="772" t="s">
        <v>167</v>
      </c>
      <c r="I48" s="772" t="s">
        <v>168</v>
      </c>
      <c r="J48" s="772" t="s">
        <v>169</v>
      </c>
      <c r="K48" s="772" t="s">
        <v>170</v>
      </c>
      <c r="L48" s="772" t="s">
        <v>171</v>
      </c>
      <c r="M48" s="773" t="s">
        <v>172</v>
      </c>
      <c r="N48" s="769"/>
      <c r="O48" s="767"/>
      <c r="P48" s="774"/>
      <c r="Q48" s="775" t="s">
        <v>173</v>
      </c>
      <c r="R48"/>
      <c r="S48"/>
      <c r="T48"/>
      <c r="U48"/>
      <c r="V48"/>
      <c r="W48"/>
      <c r="X48"/>
      <c r="Y48"/>
    </row>
    <row r="49" spans="1:25" ht="13.5" thickBot="1">
      <c r="A49" s="776" t="s">
        <v>174</v>
      </c>
      <c r="B49" s="803">
        <v>21113.225698078619</v>
      </c>
      <c r="C49" s="803">
        <v>21133.022636622503</v>
      </c>
      <c r="D49" s="777">
        <v>21391.20934895322</v>
      </c>
      <c r="E49" s="777">
        <v>21126.907901987786</v>
      </c>
      <c r="F49" s="777">
        <v>20923.526579664358</v>
      </c>
      <c r="G49" s="777">
        <v>20342.061598834774</v>
      </c>
      <c r="H49" s="777">
        <v>19109.973592695493</v>
      </c>
      <c r="I49" s="777">
        <v>19482.491025271316</v>
      </c>
      <c r="J49" s="779">
        <v>19327.058117667704</v>
      </c>
      <c r="K49" s="777">
        <v>19585.976704425364</v>
      </c>
      <c r="L49" s="777">
        <v>19148.954848627371</v>
      </c>
      <c r="M49" s="780">
        <v>18893.625655274001</v>
      </c>
      <c r="N49" s="769"/>
      <c r="O49" s="767"/>
      <c r="P49" s="781" t="s">
        <v>174</v>
      </c>
      <c r="Q49" s="782">
        <v>20193.550678840515</v>
      </c>
      <c r="R49"/>
      <c r="S49"/>
      <c r="T49"/>
      <c r="U49"/>
      <c r="V49"/>
      <c r="W49"/>
      <c r="X49"/>
      <c r="Y49"/>
    </row>
    <row r="50" spans="1:25">
      <c r="A50" s="804" t="s">
        <v>179</v>
      </c>
      <c r="B50" s="805">
        <v>21684.82397036719</v>
      </c>
      <c r="C50" s="805">
        <v>20485.854337762528</v>
      </c>
      <c r="D50" s="805">
        <v>21056.743400673393</v>
      </c>
      <c r="E50" s="806">
        <v>20974.003050570958</v>
      </c>
      <c r="F50" s="806">
        <v>20478.912293577985</v>
      </c>
      <c r="G50" s="806">
        <v>19990.600469845725</v>
      </c>
      <c r="H50" s="806">
        <v>17992.105532591406</v>
      </c>
      <c r="I50" s="806">
        <v>19397.045700770854</v>
      </c>
      <c r="J50" s="807">
        <v>18632.073973544979</v>
      </c>
      <c r="K50" s="806">
        <v>19593.33926387316</v>
      </c>
      <c r="L50" s="806">
        <v>17536.260823665889</v>
      </c>
      <c r="M50" s="808">
        <v>19175.371596701651</v>
      </c>
      <c r="N50" s="769"/>
      <c r="O50" s="767"/>
      <c r="P50" s="789" t="s">
        <v>179</v>
      </c>
      <c r="Q50" s="790">
        <v>20003.798174484822</v>
      </c>
      <c r="R50"/>
      <c r="S50"/>
      <c r="T50"/>
      <c r="U50"/>
      <c r="V50"/>
      <c r="W50"/>
      <c r="X50"/>
      <c r="Y50"/>
    </row>
    <row r="51" spans="1:25">
      <c r="A51" s="791" t="s">
        <v>175</v>
      </c>
      <c r="B51" s="809">
        <v>22264.476831858501</v>
      </c>
      <c r="C51" s="809">
        <v>22312.209286400306</v>
      </c>
      <c r="D51" s="792">
        <v>22437.777668006733</v>
      </c>
      <c r="E51" s="792">
        <v>22237.232778004531</v>
      </c>
      <c r="F51" s="792">
        <v>21693.014946407497</v>
      </c>
      <c r="G51" s="792">
        <v>21065.189361773882</v>
      </c>
      <c r="H51" s="792">
        <v>19974.546676439837</v>
      </c>
      <c r="I51" s="792">
        <v>20598.774383170072</v>
      </c>
      <c r="J51" s="792">
        <v>20366.589822883911</v>
      </c>
      <c r="K51" s="792">
        <v>21013.993150494593</v>
      </c>
      <c r="L51" s="792">
        <v>20702.873068001474</v>
      </c>
      <c r="M51" s="794">
        <v>20637.766927362009</v>
      </c>
      <c r="N51" s="769"/>
      <c r="O51" s="767"/>
      <c r="P51" s="789" t="s">
        <v>175</v>
      </c>
      <c r="Q51" s="795">
        <v>21349.602116661896</v>
      </c>
      <c r="R51"/>
      <c r="S51"/>
      <c r="T51"/>
      <c r="U51"/>
      <c r="V51"/>
      <c r="W51"/>
      <c r="X51"/>
      <c r="Y51"/>
    </row>
    <row r="52" spans="1:25">
      <c r="A52" s="791" t="s">
        <v>176</v>
      </c>
      <c r="B52" s="809">
        <v>22073.808683015875</v>
      </c>
      <c r="C52" s="809">
        <v>21960.126879269967</v>
      </c>
      <c r="D52" s="792">
        <v>22213.400252881042</v>
      </c>
      <c r="E52" s="792">
        <v>21943.388504524239</v>
      </c>
      <c r="F52" s="792">
        <v>21619.053625106284</v>
      </c>
      <c r="G52" s="792">
        <v>20852.966224975258</v>
      </c>
      <c r="H52" s="792">
        <v>19427.175514057097</v>
      </c>
      <c r="I52" s="792">
        <v>20325.087693830887</v>
      </c>
      <c r="J52" s="792">
        <v>20033.536719171403</v>
      </c>
      <c r="K52" s="792">
        <v>20712.259190878805</v>
      </c>
      <c r="L52" s="792">
        <v>20421.443342916962</v>
      </c>
      <c r="M52" s="794">
        <v>20277.945407199724</v>
      </c>
      <c r="N52" s="769"/>
      <c r="O52" s="767"/>
      <c r="P52" s="789" t="s">
        <v>176</v>
      </c>
      <c r="Q52" s="795">
        <v>21109.986302408659</v>
      </c>
      <c r="R52"/>
      <c r="S52"/>
      <c r="T52"/>
      <c r="U52"/>
      <c r="V52"/>
      <c r="W52"/>
      <c r="X52"/>
      <c r="Y52"/>
    </row>
    <row r="53" spans="1:25">
      <c r="A53" s="791" t="s">
        <v>177</v>
      </c>
      <c r="B53" s="809">
        <v>22584.51070101561</v>
      </c>
      <c r="C53" s="810">
        <v>22097.324691075515</v>
      </c>
      <c r="D53" s="792">
        <v>22971.289301272365</v>
      </c>
      <c r="E53" s="792">
        <v>22242.479349686248</v>
      </c>
      <c r="F53" s="792">
        <v>21851.946847526207</v>
      </c>
      <c r="G53" s="792">
        <v>20720.878906084374</v>
      </c>
      <c r="H53" s="792">
        <v>20199.631905790837</v>
      </c>
      <c r="I53" s="792">
        <v>20405.070164767749</v>
      </c>
      <c r="J53" s="792">
        <v>20559.629784242428</v>
      </c>
      <c r="K53" s="792">
        <v>20262.477993295019</v>
      </c>
      <c r="L53" s="792">
        <v>20634.988807479487</v>
      </c>
      <c r="M53" s="794">
        <v>20955.00997536513</v>
      </c>
      <c r="N53" s="769"/>
      <c r="O53" s="767"/>
      <c r="P53" s="789" t="s">
        <v>177</v>
      </c>
      <c r="Q53" s="795">
        <v>21232.582289816801</v>
      </c>
      <c r="R53"/>
      <c r="S53"/>
      <c r="T53"/>
      <c r="U53"/>
      <c r="V53"/>
      <c r="W53"/>
      <c r="X53"/>
      <c r="Y53"/>
    </row>
    <row r="54" spans="1:25">
      <c r="A54" s="791" t="s">
        <v>71</v>
      </c>
      <c r="B54" s="809">
        <v>18363.244388649553</v>
      </c>
      <c r="C54" s="809">
        <v>18424.093566731397</v>
      </c>
      <c r="D54" s="792">
        <v>18747.147960937273</v>
      </c>
      <c r="E54" s="792">
        <v>18663.143728934458</v>
      </c>
      <c r="F54" s="792">
        <v>18355.68660214058</v>
      </c>
      <c r="G54" s="792">
        <v>17835.91590786475</v>
      </c>
      <c r="H54" s="792">
        <v>16902.83824467886</v>
      </c>
      <c r="I54" s="792">
        <v>17004.550932134644</v>
      </c>
      <c r="J54" s="792">
        <v>17090.151183929571</v>
      </c>
      <c r="K54" s="792">
        <v>17075.327275971205</v>
      </c>
      <c r="L54" s="792">
        <v>16320.178212378014</v>
      </c>
      <c r="M54" s="794">
        <v>15857.171109571907</v>
      </c>
      <c r="N54" s="769"/>
      <c r="O54" s="767"/>
      <c r="P54" s="789" t="s">
        <v>71</v>
      </c>
      <c r="Q54" s="795">
        <v>17540.669311095324</v>
      </c>
      <c r="R54"/>
      <c r="S54"/>
      <c r="T54"/>
      <c r="U54"/>
      <c r="V54"/>
      <c r="W54"/>
      <c r="X54"/>
      <c r="Y54"/>
    </row>
    <row r="55" spans="1:25" ht="13.5" thickBot="1">
      <c r="A55" s="797" t="s">
        <v>178</v>
      </c>
      <c r="B55" s="811">
        <v>22573.167517467755</v>
      </c>
      <c r="C55" s="811">
        <v>22538.146707255222</v>
      </c>
      <c r="D55" s="799">
        <v>22680.727986396585</v>
      </c>
      <c r="E55" s="799">
        <v>22518.120627063072</v>
      </c>
      <c r="F55" s="799">
        <v>22334.533389390857</v>
      </c>
      <c r="G55" s="799">
        <v>21750.77286408452</v>
      </c>
      <c r="H55" s="799">
        <v>20551.501513420193</v>
      </c>
      <c r="I55" s="799">
        <v>20852.41412926844</v>
      </c>
      <c r="J55" s="799">
        <v>20904.313004976913</v>
      </c>
      <c r="K55" s="799">
        <v>21120.373355423661</v>
      </c>
      <c r="L55" s="799">
        <v>21030.518981765777</v>
      </c>
      <c r="M55" s="800">
        <v>20744.486414278908</v>
      </c>
      <c r="N55" s="769"/>
      <c r="O55" s="767"/>
      <c r="P55" s="801" t="s">
        <v>178</v>
      </c>
      <c r="Q55" s="802">
        <v>21698.066515782382</v>
      </c>
      <c r="R55"/>
      <c r="S55"/>
      <c r="T55"/>
      <c r="U55"/>
      <c r="V55"/>
      <c r="W55"/>
      <c r="X55"/>
      <c r="Y55"/>
    </row>
    <row r="56" spans="1:25">
      <c r="A56" s="812"/>
      <c r="B56" s="813"/>
      <c r="C56" s="813"/>
      <c r="D56" s="814"/>
      <c r="E56" s="814"/>
      <c r="F56" s="814"/>
      <c r="G56" s="814"/>
      <c r="H56" s="814"/>
      <c r="I56" s="814"/>
      <c r="J56" s="814"/>
      <c r="K56" s="814"/>
      <c r="L56" s="814"/>
      <c r="M56" s="814"/>
      <c r="N56" s="814"/>
      <c r="O56" s="812"/>
      <c r="P56" s="812"/>
      <c r="Q56" s="814"/>
      <c r="R56"/>
      <c r="S56"/>
      <c r="T56"/>
      <c r="U56"/>
      <c r="V56"/>
      <c r="W56"/>
      <c r="X56"/>
      <c r="Y56"/>
    </row>
    <row r="57" spans="1:25" ht="16.5" thickBot="1">
      <c r="A57" s="766">
        <v>2024</v>
      </c>
      <c r="B57" s="767"/>
      <c r="C57" s="767"/>
      <c r="D57" s="767"/>
      <c r="E57" s="767"/>
      <c r="F57" s="767"/>
      <c r="G57" s="767"/>
      <c r="H57" s="767"/>
      <c r="I57" s="767"/>
      <c r="J57" s="767"/>
      <c r="K57" s="767"/>
      <c r="L57" s="768" t="s">
        <v>160</v>
      </c>
      <c r="M57" s="767"/>
      <c r="N57" s="769"/>
      <c r="O57" s="767"/>
      <c r="P57" s="770">
        <v>2024</v>
      </c>
      <c r="Q57" s="767"/>
      <c r="R57"/>
      <c r="S57"/>
      <c r="T57"/>
      <c r="U57"/>
      <c r="V57"/>
      <c r="W57"/>
      <c r="X57"/>
      <c r="Y57"/>
    </row>
    <row r="58" spans="1:25" ht="13.5" thickBot="1">
      <c r="A58" s="771"/>
      <c r="B58" s="772" t="s">
        <v>161</v>
      </c>
      <c r="C58" s="772" t="s">
        <v>162</v>
      </c>
      <c r="D58" s="772" t="s">
        <v>163</v>
      </c>
      <c r="E58" s="772" t="s">
        <v>164</v>
      </c>
      <c r="F58" s="772" t="s">
        <v>165</v>
      </c>
      <c r="G58" s="772" t="s">
        <v>166</v>
      </c>
      <c r="H58" s="772" t="s">
        <v>167</v>
      </c>
      <c r="I58" s="772" t="s">
        <v>168</v>
      </c>
      <c r="J58" s="772" t="s">
        <v>169</v>
      </c>
      <c r="K58" s="772" t="s">
        <v>170</v>
      </c>
      <c r="L58" s="772" t="s">
        <v>171</v>
      </c>
      <c r="M58" s="773" t="s">
        <v>172</v>
      </c>
      <c r="N58" s="769"/>
      <c r="O58" s="767"/>
      <c r="P58" s="774"/>
      <c r="Q58" s="775" t="s">
        <v>173</v>
      </c>
      <c r="R58"/>
      <c r="S58"/>
      <c r="T58"/>
      <c r="U58"/>
      <c r="V58"/>
      <c r="W58"/>
      <c r="X58"/>
      <c r="Y58"/>
    </row>
    <row r="59" spans="1:25" ht="13.5" thickBot="1">
      <c r="A59" s="776" t="s">
        <v>174</v>
      </c>
      <c r="B59" s="803">
        <v>19340.602448229442</v>
      </c>
      <c r="C59" s="803">
        <v>19323.184645303354</v>
      </c>
      <c r="D59" s="777">
        <v>19531.702169745815</v>
      </c>
      <c r="E59" s="777">
        <v>19557.427375796415</v>
      </c>
      <c r="F59" s="777">
        <v>19618.992877365956</v>
      </c>
      <c r="G59" s="777">
        <v>19779.247138395167</v>
      </c>
      <c r="H59" s="777"/>
      <c r="I59" s="777"/>
      <c r="J59" s="779"/>
      <c r="K59" s="777"/>
      <c r="L59" s="777"/>
      <c r="M59" s="780"/>
      <c r="N59" s="769"/>
      <c r="O59" s="767"/>
      <c r="P59" s="781" t="s">
        <v>174</v>
      </c>
      <c r="Q59" s="782"/>
      <c r="R59"/>
      <c r="S59"/>
      <c r="T59"/>
      <c r="U59"/>
      <c r="V59"/>
      <c r="W59"/>
      <c r="X59"/>
      <c r="Y59"/>
    </row>
    <row r="60" spans="1:25">
      <c r="A60" s="804" t="s">
        <v>179</v>
      </c>
      <c r="B60" s="805">
        <v>19094.964950904392</v>
      </c>
      <c r="C60" s="805">
        <v>19402.011253731347</v>
      </c>
      <c r="D60" s="805">
        <v>19200.224649289095</v>
      </c>
      <c r="E60" s="806">
        <v>18882.010812619501</v>
      </c>
      <c r="F60" s="806">
        <v>18100.417817561804</v>
      </c>
      <c r="G60" s="806">
        <v>18720.328031018198</v>
      </c>
      <c r="H60" s="806"/>
      <c r="I60" s="806"/>
      <c r="J60" s="807"/>
      <c r="K60" s="806"/>
      <c r="L60" s="806"/>
      <c r="M60" s="808"/>
      <c r="N60" s="769"/>
      <c r="O60" s="767"/>
      <c r="P60" s="789" t="s">
        <v>179</v>
      </c>
      <c r="Q60" s="790"/>
      <c r="R60"/>
      <c r="S60"/>
      <c r="T60"/>
      <c r="U60"/>
      <c r="V60"/>
      <c r="W60"/>
      <c r="X60"/>
      <c r="Y60"/>
    </row>
    <row r="61" spans="1:25">
      <c r="A61" s="791" t="s">
        <v>175</v>
      </c>
      <c r="B61" s="809">
        <v>20884.357426996205</v>
      </c>
      <c r="C61" s="809">
        <v>20601.601501356028</v>
      </c>
      <c r="D61" s="792">
        <v>20733.019312604083</v>
      </c>
      <c r="E61" s="792">
        <v>20779.474862263934</v>
      </c>
      <c r="F61" s="792">
        <v>20711.470509390474</v>
      </c>
      <c r="G61" s="792">
        <v>20717.697915268698</v>
      </c>
      <c r="H61" s="792"/>
      <c r="I61" s="792"/>
      <c r="J61" s="792"/>
      <c r="K61" s="792"/>
      <c r="L61" s="792"/>
      <c r="M61" s="794"/>
      <c r="N61" s="769"/>
      <c r="O61" s="767"/>
      <c r="P61" s="789" t="s">
        <v>175</v>
      </c>
      <c r="Q61" s="795"/>
      <c r="R61"/>
      <c r="S61"/>
      <c r="T61"/>
      <c r="U61"/>
      <c r="V61"/>
      <c r="W61"/>
      <c r="X61"/>
      <c r="Y61"/>
    </row>
    <row r="62" spans="1:25">
      <c r="A62" s="791" t="s">
        <v>176</v>
      </c>
      <c r="B62" s="809">
        <v>20665.788094794672</v>
      </c>
      <c r="C62" s="809">
        <v>20319.781916993477</v>
      </c>
      <c r="D62" s="792">
        <v>20476.608858822088</v>
      </c>
      <c r="E62" s="792">
        <v>20448.947141355409</v>
      </c>
      <c r="F62" s="792">
        <v>20371.63986464683</v>
      </c>
      <c r="G62" s="792">
        <v>20472.703230914725</v>
      </c>
      <c r="H62" s="792"/>
      <c r="I62" s="792"/>
      <c r="J62" s="792"/>
      <c r="K62" s="792"/>
      <c r="L62" s="792"/>
      <c r="M62" s="794"/>
      <c r="N62" s="769"/>
      <c r="O62" s="767"/>
      <c r="P62" s="789" t="s">
        <v>176</v>
      </c>
      <c r="Q62" s="795"/>
      <c r="R62"/>
      <c r="S62"/>
      <c r="T62"/>
      <c r="U62"/>
      <c r="V62"/>
      <c r="W62"/>
      <c r="X62"/>
      <c r="Y62"/>
    </row>
    <row r="63" spans="1:25">
      <c r="A63" s="791" t="s">
        <v>177</v>
      </c>
      <c r="B63" s="809">
        <v>21037.939304144933</v>
      </c>
      <c r="C63" s="810">
        <v>20794.642860061285</v>
      </c>
      <c r="D63" s="792">
        <v>20589.192034313714</v>
      </c>
      <c r="E63" s="792">
        <v>20655.170265947891</v>
      </c>
      <c r="F63" s="792">
        <v>20533.982803144339</v>
      </c>
      <c r="G63" s="792">
        <v>20904.126868365183</v>
      </c>
      <c r="H63" s="792"/>
      <c r="I63" s="792"/>
      <c r="J63" s="792"/>
      <c r="K63" s="792"/>
      <c r="L63" s="792"/>
      <c r="M63" s="794"/>
      <c r="N63" s="769"/>
      <c r="O63" s="767"/>
      <c r="P63" s="789" t="s">
        <v>177</v>
      </c>
      <c r="Q63" s="795"/>
      <c r="R63"/>
      <c r="S63"/>
      <c r="T63"/>
      <c r="U63"/>
      <c r="V63"/>
      <c r="W63"/>
      <c r="X63"/>
      <c r="Y63"/>
    </row>
    <row r="64" spans="1:25">
      <c r="A64" s="791" t="s">
        <v>71</v>
      </c>
      <c r="B64" s="809">
        <v>16326.206845557988</v>
      </c>
      <c r="C64" s="809">
        <v>16806.652171653826</v>
      </c>
      <c r="D64" s="792">
        <v>17056.956775073388</v>
      </c>
      <c r="E64" s="792">
        <v>17205.812373678295</v>
      </c>
      <c r="F64" s="792">
        <v>17330.073445329745</v>
      </c>
      <c r="G64" s="792">
        <v>17535.166853737352</v>
      </c>
      <c r="H64" s="792"/>
      <c r="I64" s="792"/>
      <c r="J64" s="792"/>
      <c r="K64" s="792"/>
      <c r="L64" s="792"/>
      <c r="M64" s="794"/>
      <c r="N64" s="769"/>
      <c r="O64" s="767"/>
      <c r="P64" s="789" t="s">
        <v>71</v>
      </c>
      <c r="Q64" s="795"/>
      <c r="R64"/>
      <c r="S64"/>
      <c r="T64"/>
      <c r="U64"/>
      <c r="V64"/>
      <c r="W64"/>
      <c r="X64"/>
      <c r="Y64"/>
    </row>
    <row r="65" spans="1:25" ht="13.5" thickBot="1">
      <c r="A65" s="797" t="s">
        <v>178</v>
      </c>
      <c r="B65" s="811">
        <v>20985.332564408818</v>
      </c>
      <c r="C65" s="811">
        <v>20752.283533775022</v>
      </c>
      <c r="D65" s="799">
        <v>20784.951245814296</v>
      </c>
      <c r="E65" s="799">
        <v>20646.159454146244</v>
      </c>
      <c r="F65" s="799">
        <v>20531.671859860591</v>
      </c>
      <c r="G65" s="799">
        <v>20656.588715499493</v>
      </c>
      <c r="H65" s="799"/>
      <c r="I65" s="799"/>
      <c r="J65" s="799"/>
      <c r="K65" s="799"/>
      <c r="L65" s="799"/>
      <c r="M65" s="800"/>
      <c r="N65" s="769"/>
      <c r="O65" s="767"/>
      <c r="P65" s="801" t="s">
        <v>178</v>
      </c>
      <c r="Q65" s="802"/>
      <c r="R65"/>
      <c r="S65"/>
      <c r="T65"/>
      <c r="U65"/>
      <c r="V65"/>
      <c r="W65"/>
      <c r="X65"/>
      <c r="Y65"/>
    </row>
    <row r="66" spans="1:25">
      <c r="A66" s="812"/>
      <c r="B66" s="813"/>
      <c r="C66" s="813"/>
      <c r="D66" s="814"/>
      <c r="E66" s="814"/>
      <c r="F66" s="814"/>
      <c r="G66" s="814"/>
      <c r="H66" s="814"/>
      <c r="I66" s="814"/>
      <c r="J66" s="814"/>
      <c r="K66" s="814"/>
      <c r="L66" s="814"/>
      <c r="M66" s="814"/>
      <c r="N66" s="814"/>
      <c r="O66" s="812"/>
      <c r="P66" s="812"/>
      <c r="Q66" s="814"/>
      <c r="R66"/>
      <c r="S66"/>
      <c r="T66"/>
      <c r="U66"/>
      <c r="V66"/>
      <c r="W66"/>
      <c r="X66"/>
      <c r="Y66"/>
    </row>
    <row r="67" spans="1:25">
      <c r="A67" s="812"/>
      <c r="B67" s="813"/>
      <c r="C67" s="813"/>
      <c r="D67" s="814"/>
      <c r="E67" s="814"/>
      <c r="F67" s="814"/>
      <c r="G67" s="814"/>
      <c r="H67" s="814"/>
      <c r="I67" s="814"/>
      <c r="J67" s="814"/>
      <c r="K67" s="814"/>
      <c r="L67" s="814"/>
      <c r="M67" s="814"/>
      <c r="N67" s="814"/>
      <c r="O67" s="812"/>
      <c r="P67" s="812"/>
      <c r="Q67" s="814"/>
      <c r="R67"/>
      <c r="S67"/>
      <c r="T67"/>
      <c r="U67"/>
      <c r="V67"/>
      <c r="W67"/>
      <c r="X67"/>
      <c r="Y67"/>
    </row>
    <row r="68" spans="1:25">
      <c r="A68" s="812"/>
      <c r="B68" s="813"/>
      <c r="C68" s="813"/>
      <c r="D68" s="814"/>
      <c r="E68" s="814"/>
      <c r="F68" s="814"/>
      <c r="G68" s="814"/>
      <c r="H68" s="814"/>
      <c r="I68" s="814"/>
      <c r="J68" s="814"/>
      <c r="K68" s="814"/>
      <c r="L68" s="814"/>
      <c r="M68" s="814"/>
      <c r="N68" s="814"/>
      <c r="O68" s="812"/>
      <c r="P68" s="812"/>
      <c r="Q68" s="814"/>
      <c r="R68"/>
      <c r="S68"/>
      <c r="T68"/>
      <c r="U68"/>
      <c r="V68"/>
      <c r="W68"/>
      <c r="X68"/>
      <c r="Y68"/>
    </row>
    <row r="69" spans="1:25">
      <c r="A69" s="812"/>
      <c r="B69" s="813"/>
      <c r="C69" s="813"/>
      <c r="D69" s="814"/>
      <c r="E69" s="814"/>
      <c r="F69" s="814"/>
      <c r="G69" s="814"/>
      <c r="H69" s="814"/>
      <c r="I69" s="814"/>
      <c r="J69" s="814"/>
      <c r="K69" s="814"/>
      <c r="L69" s="814"/>
      <c r="M69" s="814"/>
      <c r="N69" s="814"/>
      <c r="O69" s="812"/>
      <c r="P69" s="812"/>
      <c r="Q69" s="814"/>
      <c r="R69"/>
      <c r="S69"/>
      <c r="T69"/>
      <c r="U69"/>
      <c r="V69"/>
      <c r="W69"/>
      <c r="X69"/>
      <c r="Y69"/>
    </row>
    <row r="70" spans="1:25">
      <c r="A70" s="812"/>
      <c r="B70" s="813"/>
      <c r="C70" s="813"/>
      <c r="D70" s="814"/>
      <c r="E70" s="814"/>
      <c r="F70" s="814"/>
      <c r="G70" s="814"/>
      <c r="H70" s="814"/>
      <c r="I70" s="814"/>
      <c r="J70" s="814"/>
      <c r="K70" s="814"/>
      <c r="L70" s="814"/>
      <c r="M70" s="814"/>
      <c r="N70" s="814"/>
      <c r="O70" s="812"/>
      <c r="P70" s="812"/>
      <c r="Q70" s="814"/>
      <c r="R70"/>
      <c r="S70"/>
      <c r="T70"/>
      <c r="U70"/>
      <c r="V70"/>
      <c r="W70"/>
      <c r="X70"/>
      <c r="Y70"/>
    </row>
    <row r="71" spans="1:25">
      <c r="A71" s="812"/>
      <c r="B71" s="813"/>
      <c r="C71" s="813"/>
      <c r="D71" s="814"/>
      <c r="E71" s="814"/>
      <c r="F71" s="814"/>
      <c r="G71" s="814"/>
      <c r="H71" s="814"/>
      <c r="I71" s="814"/>
      <c r="J71" s="814"/>
      <c r="K71" s="814"/>
      <c r="L71" s="814"/>
      <c r="M71" s="814"/>
      <c r="N71" s="814"/>
      <c r="O71" s="812"/>
      <c r="P71" s="812"/>
      <c r="Q71" s="814"/>
      <c r="R71"/>
      <c r="S71"/>
      <c r="T71"/>
      <c r="U71"/>
      <c r="V71"/>
      <c r="W71"/>
      <c r="X71"/>
      <c r="Y71"/>
    </row>
    <row r="72" spans="1:25" ht="23.25">
      <c r="A72" s="815" t="s">
        <v>478</v>
      </c>
      <c r="B72" s="765"/>
      <c r="C72" s="765"/>
      <c r="D72" s="765"/>
      <c r="E72" s="812"/>
      <c r="F72" s="812"/>
      <c r="G72" s="812"/>
      <c r="H72" s="812"/>
      <c r="I72" s="812"/>
      <c r="J72" s="812"/>
      <c r="K72" s="812"/>
      <c r="L72" s="812"/>
      <c r="M72" s="812"/>
      <c r="N72" s="814"/>
      <c r="O72" s="814"/>
      <c r="P72" s="816"/>
      <c r="Q72" s="814"/>
      <c r="R72"/>
      <c r="S72"/>
      <c r="T72"/>
      <c r="U72"/>
      <c r="V72"/>
      <c r="W72"/>
      <c r="X72"/>
      <c r="Y72"/>
    </row>
    <row r="73" spans="1:25" ht="15.75">
      <c r="A73" s="812"/>
      <c r="B73" s="812"/>
      <c r="C73" s="812"/>
      <c r="D73" s="812"/>
      <c r="E73" s="812"/>
      <c r="F73" s="812"/>
      <c r="G73" s="812"/>
      <c r="H73" s="812"/>
      <c r="I73" s="812"/>
      <c r="J73" s="812"/>
      <c r="K73" s="812"/>
      <c r="L73" s="812"/>
      <c r="M73" s="812"/>
      <c r="N73" s="814"/>
      <c r="O73" s="814"/>
      <c r="P73" s="814"/>
      <c r="Q73" s="817" t="s">
        <v>180</v>
      </c>
      <c r="R73" s="4"/>
      <c r="S73"/>
      <c r="T73"/>
    </row>
    <row r="74" spans="1:25">
      <c r="A74" s="763"/>
      <c r="B74" s="763"/>
      <c r="C74" s="763"/>
      <c r="D74" s="763"/>
      <c r="E74" s="763"/>
      <c r="F74" s="763"/>
      <c r="G74" s="763"/>
      <c r="H74" s="763"/>
      <c r="I74" s="763"/>
      <c r="J74" s="763"/>
      <c r="K74" s="763"/>
      <c r="L74" s="763"/>
      <c r="M74" s="763"/>
      <c r="N74" s="763"/>
      <c r="O74" s="763"/>
      <c r="P74" s="763"/>
      <c r="Q74" s="763"/>
      <c r="S74"/>
      <c r="T74"/>
      <c r="U74"/>
      <c r="V74"/>
      <c r="W74"/>
    </row>
    <row r="75" spans="1:25" ht="16.5" thickBot="1">
      <c r="A75" s="818">
        <v>2019</v>
      </c>
      <c r="B75" s="819"/>
      <c r="C75" s="819"/>
      <c r="D75" s="819"/>
      <c r="E75" s="819"/>
      <c r="F75" s="819"/>
      <c r="G75" s="819"/>
      <c r="H75" s="819"/>
      <c r="I75" s="819"/>
      <c r="J75" s="819"/>
      <c r="K75" s="819"/>
      <c r="L75" s="819"/>
      <c r="M75" s="820" t="s">
        <v>180</v>
      </c>
      <c r="N75" s="763"/>
      <c r="O75" s="819"/>
      <c r="P75" s="818">
        <v>2019</v>
      </c>
      <c r="Q75" s="819"/>
      <c r="S75"/>
      <c r="T75"/>
      <c r="U75"/>
      <c r="V75"/>
      <c r="W75"/>
    </row>
    <row r="76" spans="1:25" ht="13.5" thickBot="1">
      <c r="A76" s="821"/>
      <c r="B76" s="822" t="s">
        <v>161</v>
      </c>
      <c r="C76" s="822" t="s">
        <v>162</v>
      </c>
      <c r="D76" s="822" t="s">
        <v>163</v>
      </c>
      <c r="E76" s="822" t="s">
        <v>164</v>
      </c>
      <c r="F76" s="822" t="s">
        <v>165</v>
      </c>
      <c r="G76" s="822" t="s">
        <v>166</v>
      </c>
      <c r="H76" s="822" t="s">
        <v>167</v>
      </c>
      <c r="I76" s="822" t="s">
        <v>168</v>
      </c>
      <c r="J76" s="822" t="s">
        <v>169</v>
      </c>
      <c r="K76" s="822" t="s">
        <v>170</v>
      </c>
      <c r="L76" s="822" t="s">
        <v>171</v>
      </c>
      <c r="M76" s="823" t="s">
        <v>172</v>
      </c>
      <c r="N76" s="763"/>
      <c r="O76" s="819"/>
      <c r="P76" s="824"/>
      <c r="Q76" s="825" t="s">
        <v>173</v>
      </c>
      <c r="S76"/>
      <c r="T76"/>
      <c r="U76"/>
      <c r="V76"/>
      <c r="W76"/>
    </row>
    <row r="77" spans="1:25" ht="13.5" thickBot="1">
      <c r="A77" s="826" t="s">
        <v>174</v>
      </c>
      <c r="B77" s="827">
        <f>(B9/1000)/1.02</f>
        <v>12.840200151573482</v>
      </c>
      <c r="C77" s="828">
        <f>(C9/1000)/1.02</f>
        <v>12.435461820720546</v>
      </c>
      <c r="D77" s="828">
        <f>(D9/1000)/1.02</f>
        <v>12.454421208857266</v>
      </c>
      <c r="E77" s="828">
        <f t="shared" ref="E77:L80" si="0">E9/1000/1.02</f>
        <v>12.192941607993269</v>
      </c>
      <c r="F77" s="828">
        <f t="shared" si="0"/>
        <v>12.103655381566083</v>
      </c>
      <c r="G77" s="828">
        <f t="shared" si="0"/>
        <v>11.754098975174413</v>
      </c>
      <c r="H77" s="828">
        <f t="shared" si="0"/>
        <v>11.069761908323068</v>
      </c>
      <c r="I77" s="828">
        <f t="shared" si="0"/>
        <v>11.568464244921939</v>
      </c>
      <c r="J77" s="828">
        <f t="shared" si="0"/>
        <v>11.466246631601745</v>
      </c>
      <c r="K77" s="828">
        <f t="shared" si="0"/>
        <v>11.566402167245691</v>
      </c>
      <c r="L77" s="828">
        <f t="shared" si="0"/>
        <v>11.88111366108823</v>
      </c>
      <c r="M77" s="829">
        <f t="shared" ref="M77:M83" si="1">(M9/1000)/1.02</f>
        <v>11.982655955662679</v>
      </c>
      <c r="N77" s="763"/>
      <c r="O77" s="819"/>
      <c r="P77" s="830" t="s">
        <v>174</v>
      </c>
      <c r="Q77" s="831">
        <f t="shared" ref="Q77:Q83" si="2">(Q9/1000)/1.02</f>
        <v>11.932440467099813</v>
      </c>
      <c r="S77"/>
      <c r="T77"/>
      <c r="U77"/>
      <c r="V77"/>
      <c r="W77"/>
    </row>
    <row r="78" spans="1:25" ht="13.5" thickBot="1">
      <c r="A78" s="832" t="s">
        <v>179</v>
      </c>
      <c r="B78" s="827">
        <f t="shared" ref="B78:C83" si="3">(B10/1000)/1.02</f>
        <v>12.733558071831727</v>
      </c>
      <c r="C78" s="828">
        <f t="shared" si="3"/>
        <v>12.775578057380992</v>
      </c>
      <c r="D78" s="828">
        <f t="shared" ref="D78:D83" si="4">D10/1000/1.02</f>
        <v>12.156907737924437</v>
      </c>
      <c r="E78" s="828">
        <f t="shared" si="0"/>
        <v>12.252025732207244</v>
      </c>
      <c r="F78" s="828">
        <f t="shared" si="0"/>
        <v>12.071152733964251</v>
      </c>
      <c r="G78" s="828">
        <f t="shared" si="0"/>
        <v>11.554480496968523</v>
      </c>
      <c r="H78" s="828">
        <f t="shared" si="0"/>
        <v>10.926726826570819</v>
      </c>
      <c r="I78" s="828">
        <f t="shared" si="0"/>
        <v>11.778989150498914</v>
      </c>
      <c r="J78" s="828">
        <f t="shared" si="0"/>
        <v>11.340147970105074</v>
      </c>
      <c r="K78" s="828">
        <f t="shared" si="0"/>
        <v>11.82392016502914</v>
      </c>
      <c r="L78" s="828">
        <f t="shared" si="0"/>
        <v>12.084139277933398</v>
      </c>
      <c r="M78" s="829">
        <f t="shared" si="1"/>
        <v>11.972370619763987</v>
      </c>
      <c r="N78" s="763"/>
      <c r="O78" s="819"/>
      <c r="P78" s="833" t="s">
        <v>179</v>
      </c>
      <c r="Q78" s="831">
        <f t="shared" si="2"/>
        <v>11.901531620993707</v>
      </c>
      <c r="S78"/>
      <c r="T78"/>
      <c r="U78"/>
      <c r="V78"/>
      <c r="W78"/>
    </row>
    <row r="79" spans="1:25" ht="13.5" thickBot="1">
      <c r="A79" s="832" t="s">
        <v>175</v>
      </c>
      <c r="B79" s="827">
        <f t="shared" si="3"/>
        <v>13.755628967388146</v>
      </c>
      <c r="C79" s="828">
        <f t="shared" si="3"/>
        <v>13.160005982394944</v>
      </c>
      <c r="D79" s="828">
        <f t="shared" si="4"/>
        <v>13.088488790736868</v>
      </c>
      <c r="E79" s="828">
        <f t="shared" si="0"/>
        <v>12.698047720332765</v>
      </c>
      <c r="F79" s="828">
        <f t="shared" si="0"/>
        <v>12.465192928087799</v>
      </c>
      <c r="G79" s="828">
        <f t="shared" si="0"/>
        <v>11.98909491587504</v>
      </c>
      <c r="H79" s="828">
        <f t="shared" si="0"/>
        <v>11.344024368852834</v>
      </c>
      <c r="I79" s="828">
        <f t="shared" si="0"/>
        <v>12.096879591360105</v>
      </c>
      <c r="J79" s="828">
        <f t="shared" si="0"/>
        <v>11.89061319365956</v>
      </c>
      <c r="K79" s="828">
        <f t="shared" si="0"/>
        <v>12.156065061569533</v>
      </c>
      <c r="L79" s="828">
        <f t="shared" si="0"/>
        <v>12.54454230346456</v>
      </c>
      <c r="M79" s="829">
        <f t="shared" si="1"/>
        <v>12.667870977157227</v>
      </c>
      <c r="N79" s="763"/>
      <c r="O79" s="819"/>
      <c r="P79" s="834" t="s">
        <v>175</v>
      </c>
      <c r="Q79" s="831">
        <f t="shared" si="2"/>
        <v>12.487183062726562</v>
      </c>
      <c r="S79"/>
      <c r="T79"/>
      <c r="U79"/>
      <c r="V79"/>
      <c r="W79"/>
    </row>
    <row r="80" spans="1:25" ht="13.5" thickBot="1">
      <c r="A80" s="832" t="s">
        <v>176</v>
      </c>
      <c r="B80" s="827">
        <f t="shared" si="3"/>
        <v>13.603203496153366</v>
      </c>
      <c r="C80" s="828">
        <f t="shared" si="3"/>
        <v>12.932984756543544</v>
      </c>
      <c r="D80" s="828">
        <f t="shared" si="4"/>
        <v>12.902198316957671</v>
      </c>
      <c r="E80" s="828">
        <f t="shared" si="0"/>
        <v>12.487171969125086</v>
      </c>
      <c r="F80" s="828">
        <f t="shared" si="0"/>
        <v>12.170752425485</v>
      </c>
      <c r="G80" s="828">
        <f t="shared" si="0"/>
        <v>11.580080459945346</v>
      </c>
      <c r="H80" s="828">
        <f t="shared" si="0"/>
        <v>10.996335654240303</v>
      </c>
      <c r="I80" s="828">
        <f t="shared" si="0"/>
        <v>11.88402221987621</v>
      </c>
      <c r="J80" s="828">
        <f t="shared" si="0"/>
        <v>11.6195068030936</v>
      </c>
      <c r="K80" s="828">
        <f t="shared" si="0"/>
        <v>12.069487389058292</v>
      </c>
      <c r="L80" s="828">
        <f t="shared" si="0"/>
        <v>12.466113194832705</v>
      </c>
      <c r="M80" s="829">
        <f t="shared" si="1"/>
        <v>12.625401570772054</v>
      </c>
      <c r="N80" s="763"/>
      <c r="O80" s="819"/>
      <c r="P80" s="834" t="s">
        <v>176</v>
      </c>
      <c r="Q80" s="831">
        <f t="shared" si="2"/>
        <v>12.251829454438186</v>
      </c>
      <c r="S80"/>
      <c r="T80"/>
      <c r="U80"/>
      <c r="V80"/>
      <c r="W80"/>
    </row>
    <row r="81" spans="1:23" ht="13.5" thickBot="1">
      <c r="A81" s="832" t="s">
        <v>177</v>
      </c>
      <c r="B81" s="827">
        <f t="shared" si="3"/>
        <v>0</v>
      </c>
      <c r="C81" s="828">
        <f t="shared" si="3"/>
        <v>0</v>
      </c>
      <c r="D81" s="828">
        <f t="shared" si="4"/>
        <v>0</v>
      </c>
      <c r="E81" s="828">
        <f t="shared" ref="E81:I83" si="5">E13/1000/1.02</f>
        <v>0</v>
      </c>
      <c r="F81" s="828">
        <f t="shared" si="5"/>
        <v>0</v>
      </c>
      <c r="G81" s="828">
        <f t="shared" si="5"/>
        <v>11.614960006665553</v>
      </c>
      <c r="H81" s="828">
        <f t="shared" si="5"/>
        <v>10.012392156862743</v>
      </c>
      <c r="I81" s="828">
        <f t="shared" si="5"/>
        <v>11.206862745098038</v>
      </c>
      <c r="J81" s="828"/>
      <c r="K81" s="828">
        <f t="shared" ref="K81:L83" si="6">K13/1000/1.02</f>
        <v>0</v>
      </c>
      <c r="L81" s="828">
        <f t="shared" si="6"/>
        <v>0</v>
      </c>
      <c r="M81" s="829">
        <f t="shared" si="1"/>
        <v>0</v>
      </c>
      <c r="N81" s="763"/>
      <c r="O81" s="819"/>
      <c r="P81" s="834" t="s">
        <v>177</v>
      </c>
      <c r="Q81" s="831">
        <f t="shared" si="2"/>
        <v>11.983365890432701</v>
      </c>
      <c r="S81"/>
      <c r="T81"/>
      <c r="U81"/>
      <c r="V81"/>
      <c r="W81"/>
    </row>
    <row r="82" spans="1:23" ht="13.5" thickBot="1">
      <c r="A82" s="832" t="s">
        <v>71</v>
      </c>
      <c r="B82" s="827">
        <f t="shared" si="3"/>
        <v>10.800426738446939</v>
      </c>
      <c r="C82" s="828">
        <f t="shared" si="3"/>
        <v>10.456953901657448</v>
      </c>
      <c r="D82" s="828">
        <f t="shared" si="4"/>
        <v>10.692709545835639</v>
      </c>
      <c r="E82" s="828">
        <f t="shared" si="5"/>
        <v>10.6012406695358</v>
      </c>
      <c r="F82" s="828">
        <f t="shared" si="5"/>
        <v>10.669167167744135</v>
      </c>
      <c r="G82" s="828">
        <f t="shared" si="5"/>
        <v>10.492944877644474</v>
      </c>
      <c r="H82" s="828">
        <f t="shared" si="5"/>
        <v>9.7828440898658187</v>
      </c>
      <c r="I82" s="828">
        <f t="shared" si="5"/>
        <v>9.9396609906583375</v>
      </c>
      <c r="J82" s="828">
        <f>J14/1000/1.02</f>
        <v>9.8691359811767825</v>
      </c>
      <c r="K82" s="828">
        <f t="shared" si="6"/>
        <v>10.007087075004961</v>
      </c>
      <c r="L82" s="828">
        <f t="shared" si="6"/>
        <v>10.052916379804563</v>
      </c>
      <c r="M82" s="829">
        <f t="shared" si="1"/>
        <v>10.114384709103863</v>
      </c>
      <c r="N82" s="763"/>
      <c r="O82" s="819"/>
      <c r="P82" s="834" t="s">
        <v>71</v>
      </c>
      <c r="Q82" s="831">
        <f t="shared" si="2"/>
        <v>10.27424079308031</v>
      </c>
      <c r="S82"/>
      <c r="T82"/>
      <c r="U82"/>
      <c r="V82"/>
      <c r="W82"/>
    </row>
    <row r="83" spans="1:23" ht="13.5" thickBot="1">
      <c r="A83" s="835" t="s">
        <v>178</v>
      </c>
      <c r="B83" s="827">
        <f t="shared" si="3"/>
        <v>13.261551103386681</v>
      </c>
      <c r="C83" s="828">
        <f t="shared" si="3"/>
        <v>13.043489654365011</v>
      </c>
      <c r="D83" s="828">
        <f t="shared" si="4"/>
        <v>13.11906550238205</v>
      </c>
      <c r="E83" s="828">
        <f t="shared" si="5"/>
        <v>13.043073473469184</v>
      </c>
      <c r="F83" s="828">
        <f t="shared" si="5"/>
        <v>12.981687152558189</v>
      </c>
      <c r="G83" s="828">
        <f t="shared" si="5"/>
        <v>12.788476679889143</v>
      </c>
      <c r="H83" s="828">
        <f t="shared" si="5"/>
        <v>12.229098796061196</v>
      </c>
      <c r="I83" s="828">
        <f t="shared" si="5"/>
        <v>12.459392923553127</v>
      </c>
      <c r="J83" s="828">
        <f>J15/1000/1.02</f>
        <v>12.584892616964712</v>
      </c>
      <c r="K83" s="828">
        <f t="shared" si="6"/>
        <v>12.612713593334135</v>
      </c>
      <c r="L83" s="828">
        <f t="shared" si="6"/>
        <v>12.845059329470997</v>
      </c>
      <c r="M83" s="829">
        <f t="shared" si="1"/>
        <v>12.905730519538373</v>
      </c>
      <c r="N83" s="763"/>
      <c r="O83" s="819"/>
      <c r="P83" s="836" t="s">
        <v>178</v>
      </c>
      <c r="Q83" s="831">
        <f t="shared" si="2"/>
        <v>12.815892298091443</v>
      </c>
      <c r="S83"/>
      <c r="T83"/>
      <c r="U83"/>
      <c r="V83"/>
      <c r="W83"/>
    </row>
    <row r="84" spans="1:23">
      <c r="A84" s="763"/>
      <c r="B84" s="763"/>
      <c r="C84" s="763"/>
      <c r="D84" s="763"/>
      <c r="E84" s="763"/>
      <c r="F84" s="763"/>
      <c r="G84" s="763"/>
      <c r="H84" s="763"/>
      <c r="I84" s="763"/>
      <c r="J84" s="763"/>
      <c r="K84" s="763"/>
      <c r="L84" s="763"/>
      <c r="M84" s="763"/>
      <c r="N84" s="763"/>
      <c r="O84" s="763"/>
      <c r="P84" s="763"/>
      <c r="Q84" s="763"/>
      <c r="S84"/>
      <c r="T84"/>
      <c r="U84"/>
      <c r="V84"/>
      <c r="W84"/>
    </row>
    <row r="85" spans="1:23" ht="16.5" thickBot="1">
      <c r="A85" s="818">
        <v>2020</v>
      </c>
      <c r="B85" s="819"/>
      <c r="C85" s="819"/>
      <c r="D85" s="819"/>
      <c r="E85" s="819"/>
      <c r="F85" s="819"/>
      <c r="G85" s="819"/>
      <c r="H85" s="819"/>
      <c r="I85" s="819"/>
      <c r="J85" s="819"/>
      <c r="K85" s="819"/>
      <c r="L85" s="819"/>
      <c r="M85" s="820" t="s">
        <v>180</v>
      </c>
      <c r="N85" s="763"/>
      <c r="O85" s="819"/>
      <c r="P85" s="818">
        <v>2020</v>
      </c>
      <c r="Q85" s="819"/>
      <c r="S85"/>
      <c r="T85"/>
      <c r="U85"/>
      <c r="V85"/>
      <c r="W85"/>
    </row>
    <row r="86" spans="1:23" ht="13.5" thickBot="1">
      <c r="A86" s="821"/>
      <c r="B86" s="822" t="s">
        <v>161</v>
      </c>
      <c r="C86" s="822" t="s">
        <v>162</v>
      </c>
      <c r="D86" s="822" t="s">
        <v>163</v>
      </c>
      <c r="E86" s="822" t="s">
        <v>164</v>
      </c>
      <c r="F86" s="822" t="s">
        <v>165</v>
      </c>
      <c r="G86" s="822" t="s">
        <v>166</v>
      </c>
      <c r="H86" s="822" t="s">
        <v>167</v>
      </c>
      <c r="I86" s="822" t="s">
        <v>168</v>
      </c>
      <c r="J86" s="822" t="s">
        <v>169</v>
      </c>
      <c r="K86" s="822" t="s">
        <v>170</v>
      </c>
      <c r="L86" s="822" t="s">
        <v>171</v>
      </c>
      <c r="M86" s="823" t="s">
        <v>172</v>
      </c>
      <c r="N86" s="763"/>
      <c r="O86" s="819"/>
      <c r="P86" s="824"/>
      <c r="Q86" s="825" t="s">
        <v>173</v>
      </c>
      <c r="S86"/>
      <c r="T86"/>
      <c r="U86"/>
      <c r="V86"/>
      <c r="W86"/>
    </row>
    <row r="87" spans="1:23" ht="13.5" thickBot="1">
      <c r="A87" s="826" t="s">
        <v>174</v>
      </c>
      <c r="B87" s="827">
        <f>(B19/1000)/1.02</f>
        <v>12.05261568627451</v>
      </c>
      <c r="C87" s="828">
        <f>(C19/1000)/1.02</f>
        <v>12.153284490589098</v>
      </c>
      <c r="D87" s="828">
        <f>(D19/1000)/1.02</f>
        <v>11.849166659625585</v>
      </c>
      <c r="E87" s="828">
        <f t="shared" ref="E87:L93" si="7">E19/1000/1.02</f>
        <v>11.375594417641054</v>
      </c>
      <c r="F87" s="828">
        <f t="shared" si="7"/>
        <v>11.257124858400934</v>
      </c>
      <c r="G87" s="828">
        <f t="shared" si="7"/>
        <v>11.71862745098039</v>
      </c>
      <c r="H87" s="828">
        <f t="shared" si="7"/>
        <v>11.603733983852548</v>
      </c>
      <c r="I87" s="828">
        <f t="shared" si="7"/>
        <v>12.115140722363343</v>
      </c>
      <c r="J87" s="828">
        <f t="shared" si="7"/>
        <v>12.170812400409982</v>
      </c>
      <c r="K87" s="828">
        <f t="shared" si="7"/>
        <v>12.086283222130579</v>
      </c>
      <c r="L87" s="828">
        <f t="shared" si="7"/>
        <v>12.028316971634867</v>
      </c>
      <c r="M87" s="829">
        <f t="shared" ref="M87:M93" si="8">(M19/1000)/1.02</f>
        <v>12.470539263092032</v>
      </c>
      <c r="N87" s="763"/>
      <c r="O87" s="819"/>
      <c r="P87" s="830" t="s">
        <v>174</v>
      </c>
      <c r="Q87" s="831">
        <f t="shared" ref="Q87:Q93" si="9">(Q19/1000)/1.02</f>
        <v>11.931429166715311</v>
      </c>
      <c r="S87"/>
      <c r="T87"/>
      <c r="U87"/>
      <c r="V87"/>
      <c r="W87"/>
    </row>
    <row r="88" spans="1:23" ht="13.5" thickBot="1">
      <c r="A88" s="832" t="s">
        <v>179</v>
      </c>
      <c r="B88" s="827">
        <f t="shared" ref="B88:C93" si="10">(B20/1000)/1.02</f>
        <v>12.143432352941176</v>
      </c>
      <c r="C88" s="828">
        <f t="shared" si="10"/>
        <v>12.037532420653084</v>
      </c>
      <c r="D88" s="828">
        <f t="shared" ref="D88:D93" si="11">D20/1000/1.02</f>
        <v>11.714791766675281</v>
      </c>
      <c r="E88" s="828">
        <f t="shared" si="7"/>
        <v>11.201339684149524</v>
      </c>
      <c r="F88" s="828">
        <f t="shared" si="7"/>
        <v>10.648837024869305</v>
      </c>
      <c r="G88" s="828">
        <f t="shared" si="7"/>
        <v>11.553921568627452</v>
      </c>
      <c r="H88" s="828">
        <f t="shared" si="7"/>
        <v>11.845626531171783</v>
      </c>
      <c r="I88" s="828">
        <f t="shared" si="7"/>
        <v>12.409155971002635</v>
      </c>
      <c r="J88" s="828">
        <f t="shared" si="7"/>
        <v>12.311606439018922</v>
      </c>
      <c r="K88" s="828">
        <f t="shared" si="7"/>
        <v>12.264953239514989</v>
      </c>
      <c r="L88" s="828">
        <f t="shared" si="7"/>
        <v>12.352148907041483</v>
      </c>
      <c r="M88" s="829">
        <f t="shared" si="8"/>
        <v>12.930716517691565</v>
      </c>
      <c r="N88" s="763"/>
      <c r="O88" s="819"/>
      <c r="P88" s="833" t="s">
        <v>179</v>
      </c>
      <c r="Q88" s="831">
        <f t="shared" si="9"/>
        <v>12.099709586515299</v>
      </c>
      <c r="S88"/>
      <c r="T88"/>
      <c r="U88"/>
      <c r="V88"/>
      <c r="W88"/>
    </row>
    <row r="89" spans="1:23" ht="13.5" thickBot="1">
      <c r="A89" s="832" t="s">
        <v>175</v>
      </c>
      <c r="B89" s="827">
        <f t="shared" si="10"/>
        <v>12.699462745098037</v>
      </c>
      <c r="C89" s="828">
        <f t="shared" si="10"/>
        <v>12.701414555557115</v>
      </c>
      <c r="D89" s="828">
        <f t="shared" si="11"/>
        <v>12.313410680916141</v>
      </c>
      <c r="E89" s="828">
        <f t="shared" si="7"/>
        <v>11.961485476404702</v>
      </c>
      <c r="F89" s="828">
        <f t="shared" si="7"/>
        <v>11.807286847421279</v>
      </c>
      <c r="G89" s="828">
        <f t="shared" si="7"/>
        <v>12.216666666666667</v>
      </c>
      <c r="H89" s="828">
        <f t="shared" si="7"/>
        <v>12.134916438241648</v>
      </c>
      <c r="I89" s="828">
        <f t="shared" si="7"/>
        <v>12.926014396468441</v>
      </c>
      <c r="J89" s="828">
        <f t="shared" si="7"/>
        <v>12.950811747788642</v>
      </c>
      <c r="K89" s="828">
        <f t="shared" si="7"/>
        <v>12.997653099313514</v>
      </c>
      <c r="L89" s="828">
        <f t="shared" si="7"/>
        <v>13.223588680601459</v>
      </c>
      <c r="M89" s="829">
        <f t="shared" si="8"/>
        <v>13.674724829900967</v>
      </c>
      <c r="N89" s="763"/>
      <c r="O89" s="819"/>
      <c r="P89" s="834" t="s">
        <v>175</v>
      </c>
      <c r="Q89" s="831">
        <f t="shared" si="9"/>
        <v>12.640269615675695</v>
      </c>
      <c r="S89"/>
      <c r="T89"/>
      <c r="U89"/>
      <c r="V89"/>
      <c r="W89"/>
    </row>
    <row r="90" spans="1:23" ht="13.5" thickBot="1">
      <c r="A90" s="832" t="s">
        <v>176</v>
      </c>
      <c r="B90" s="827">
        <f t="shared" si="10"/>
        <v>12.569022549019609</v>
      </c>
      <c r="C90" s="828">
        <f t="shared" si="10"/>
        <v>12.561725661100553</v>
      </c>
      <c r="D90" s="828">
        <f t="shared" si="11"/>
        <v>12.160795218226344</v>
      </c>
      <c r="E90" s="828">
        <f t="shared" si="7"/>
        <v>11.856557220530421</v>
      </c>
      <c r="F90" s="828">
        <f t="shared" si="7"/>
        <v>11.689326235020069</v>
      </c>
      <c r="G90" s="828">
        <f t="shared" si="7"/>
        <v>12.098039215686274</v>
      </c>
      <c r="H90" s="828">
        <f t="shared" si="7"/>
        <v>11.978999345328925</v>
      </c>
      <c r="I90" s="828">
        <f t="shared" si="7"/>
        <v>12.897492924951655</v>
      </c>
      <c r="J90" s="828">
        <f t="shared" si="7"/>
        <v>12.928648046142966</v>
      </c>
      <c r="K90" s="828">
        <f t="shared" si="7"/>
        <v>12.927133113221613</v>
      </c>
      <c r="L90" s="828">
        <f t="shared" si="7"/>
        <v>13.147366794779646</v>
      </c>
      <c r="M90" s="829">
        <f t="shared" si="8"/>
        <v>13.599576728902296</v>
      </c>
      <c r="N90" s="763"/>
      <c r="O90" s="819"/>
      <c r="P90" s="834" t="s">
        <v>176</v>
      </c>
      <c r="Q90" s="831">
        <f t="shared" si="9"/>
        <v>12.52682580882159</v>
      </c>
      <c r="S90"/>
      <c r="T90"/>
      <c r="U90"/>
      <c r="V90"/>
      <c r="W90"/>
    </row>
    <row r="91" spans="1:23" ht="13.5" thickBot="1">
      <c r="A91" s="832" t="s">
        <v>177</v>
      </c>
      <c r="B91" s="827">
        <f t="shared" si="10"/>
        <v>0</v>
      </c>
      <c r="C91" s="828">
        <f t="shared" si="10"/>
        <v>0</v>
      </c>
      <c r="D91" s="828">
        <f t="shared" si="11"/>
        <v>0</v>
      </c>
      <c r="E91" s="828">
        <f t="shared" si="7"/>
        <v>0</v>
      </c>
      <c r="F91" s="828">
        <f t="shared" si="7"/>
        <v>11.878123798539022</v>
      </c>
      <c r="G91" s="828">
        <f t="shared" si="7"/>
        <v>13.004901960784315</v>
      </c>
      <c r="H91" s="828">
        <f t="shared" si="7"/>
        <v>14.043215686274509</v>
      </c>
      <c r="I91" s="828">
        <f t="shared" si="7"/>
        <v>0</v>
      </c>
      <c r="J91" s="828">
        <f t="shared" si="7"/>
        <v>0</v>
      </c>
      <c r="K91" s="828">
        <f t="shared" si="7"/>
        <v>0</v>
      </c>
      <c r="L91" s="828">
        <f t="shared" si="7"/>
        <v>0</v>
      </c>
      <c r="M91" s="829">
        <f t="shared" si="8"/>
        <v>0</v>
      </c>
      <c r="N91" s="763"/>
      <c r="O91" s="819"/>
      <c r="P91" s="834" t="s">
        <v>177</v>
      </c>
      <c r="Q91" s="831">
        <f t="shared" si="9"/>
        <v>12.867537317086082</v>
      </c>
      <c r="S91"/>
      <c r="T91"/>
      <c r="U91"/>
      <c r="V91"/>
      <c r="W91"/>
    </row>
    <row r="92" spans="1:23" ht="13.5" thickBot="1">
      <c r="A92" s="832" t="s">
        <v>71</v>
      </c>
      <c r="B92" s="827">
        <f t="shared" si="10"/>
        <v>10.178789215686274</v>
      </c>
      <c r="C92" s="828">
        <f t="shared" si="10"/>
        <v>10.347559789525409</v>
      </c>
      <c r="D92" s="828">
        <f t="shared" si="11"/>
        <v>10.302212496877326</v>
      </c>
      <c r="E92" s="828">
        <f t="shared" si="7"/>
        <v>9.7788163628068059</v>
      </c>
      <c r="F92" s="828">
        <f t="shared" si="7"/>
        <v>9.4869958395625158</v>
      </c>
      <c r="G92" s="828">
        <f t="shared" si="7"/>
        <v>9.9686274509803905</v>
      </c>
      <c r="H92" s="828">
        <f t="shared" si="7"/>
        <v>10.030403276870258</v>
      </c>
      <c r="I92" s="828">
        <f t="shared" si="7"/>
        <v>10.120527173377409</v>
      </c>
      <c r="J92" s="828">
        <f t="shared" si="7"/>
        <v>10.309502005173607</v>
      </c>
      <c r="K92" s="828">
        <f t="shared" si="7"/>
        <v>10.294882163397419</v>
      </c>
      <c r="L92" s="828">
        <f t="shared" si="7"/>
        <v>9.8364333703989697</v>
      </c>
      <c r="M92" s="829">
        <f t="shared" si="8"/>
        <v>10.220954805962348</v>
      </c>
      <c r="N92" s="763"/>
      <c r="O92" s="819"/>
      <c r="P92" s="834" t="s">
        <v>71</v>
      </c>
      <c r="Q92" s="831">
        <f t="shared" si="9"/>
        <v>10.098856002372649</v>
      </c>
      <c r="S92"/>
      <c r="T92"/>
      <c r="U92"/>
      <c r="V92"/>
      <c r="W92"/>
    </row>
    <row r="93" spans="1:23" ht="13.5" thickBot="1">
      <c r="A93" s="835" t="s">
        <v>178</v>
      </c>
      <c r="B93" s="827">
        <f t="shared" si="10"/>
        <v>12.929591176470588</v>
      </c>
      <c r="C93" s="828">
        <f t="shared" si="10"/>
        <v>12.974919894473166</v>
      </c>
      <c r="D93" s="828">
        <f t="shared" si="11"/>
        <v>12.61612049819855</v>
      </c>
      <c r="E93" s="828">
        <f t="shared" si="7"/>
        <v>12.151018509599822</v>
      </c>
      <c r="F93" s="828">
        <f t="shared" si="7"/>
        <v>12.004310705638028</v>
      </c>
      <c r="G93" s="828">
        <f t="shared" si="7"/>
        <v>12.33235294117647</v>
      </c>
      <c r="H93" s="828">
        <f t="shared" si="7"/>
        <v>12.322373504769978</v>
      </c>
      <c r="I93" s="828">
        <f t="shared" si="7"/>
        <v>12.642034871723187</v>
      </c>
      <c r="J93" s="828">
        <f t="shared" si="7"/>
        <v>12.793703051749086</v>
      </c>
      <c r="K93" s="828">
        <f t="shared" si="7"/>
        <v>12.832508439940307</v>
      </c>
      <c r="L93" s="828">
        <f t="shared" si="7"/>
        <v>12.799219925080202</v>
      </c>
      <c r="M93" s="829">
        <f t="shared" si="8"/>
        <v>13.080332510688967</v>
      </c>
      <c r="N93" s="763"/>
      <c r="O93" s="819"/>
      <c r="P93" s="836" t="s">
        <v>178</v>
      </c>
      <c r="Q93" s="831">
        <f t="shared" si="9"/>
        <v>12.639793693908345</v>
      </c>
      <c r="S93"/>
      <c r="T93"/>
      <c r="U93"/>
      <c r="V93"/>
      <c r="W93"/>
    </row>
    <row r="94" spans="1:23">
      <c r="A94" s="763"/>
      <c r="B94" s="763"/>
      <c r="C94" s="763"/>
      <c r="D94" s="763"/>
      <c r="E94" s="763"/>
      <c r="F94" s="763"/>
      <c r="G94" s="763"/>
      <c r="H94" s="763"/>
      <c r="I94" s="763"/>
      <c r="J94" s="763"/>
      <c r="K94" s="763"/>
      <c r="L94" s="763"/>
      <c r="M94" s="763"/>
      <c r="N94" s="763"/>
      <c r="O94" s="763"/>
      <c r="P94" s="763"/>
      <c r="Q94" s="763"/>
      <c r="S94"/>
      <c r="T94"/>
      <c r="U94"/>
      <c r="V94"/>
      <c r="W94"/>
    </row>
    <row r="95" spans="1:23" ht="16.5" thickBot="1">
      <c r="A95" s="818">
        <v>2021</v>
      </c>
      <c r="B95" s="819"/>
      <c r="C95" s="819"/>
      <c r="D95" s="819"/>
      <c r="E95" s="819"/>
      <c r="F95" s="819"/>
      <c r="G95" s="819"/>
      <c r="H95" s="819"/>
      <c r="I95" s="819"/>
      <c r="J95" s="819"/>
      <c r="K95" s="819"/>
      <c r="L95" s="819"/>
      <c r="M95" s="820" t="s">
        <v>180</v>
      </c>
      <c r="N95" s="763"/>
      <c r="O95" s="819"/>
      <c r="P95" s="818">
        <v>2021</v>
      </c>
      <c r="Q95" s="819"/>
      <c r="S95"/>
      <c r="T95"/>
      <c r="U95"/>
      <c r="V95"/>
      <c r="W95"/>
    </row>
    <row r="96" spans="1:23" ht="13.5" thickBot="1">
      <c r="A96" s="821"/>
      <c r="B96" s="822" t="s">
        <v>161</v>
      </c>
      <c r="C96" s="822" t="s">
        <v>162</v>
      </c>
      <c r="D96" s="822" t="s">
        <v>163</v>
      </c>
      <c r="E96" s="822" t="s">
        <v>164</v>
      </c>
      <c r="F96" s="822" t="s">
        <v>165</v>
      </c>
      <c r="G96" s="822" t="s">
        <v>166</v>
      </c>
      <c r="H96" s="822" t="s">
        <v>167</v>
      </c>
      <c r="I96" s="822" t="s">
        <v>168</v>
      </c>
      <c r="J96" s="822" t="s">
        <v>169</v>
      </c>
      <c r="K96" s="822" t="s">
        <v>170</v>
      </c>
      <c r="L96" s="822" t="s">
        <v>171</v>
      </c>
      <c r="M96" s="823" t="s">
        <v>172</v>
      </c>
      <c r="N96" s="763"/>
      <c r="O96" s="819"/>
      <c r="P96" s="824"/>
      <c r="Q96" s="825" t="s">
        <v>173</v>
      </c>
      <c r="S96"/>
      <c r="T96"/>
      <c r="U96"/>
      <c r="V96"/>
      <c r="W96"/>
    </row>
    <row r="97" spans="1:23" ht="13.5" thickBot="1">
      <c r="A97" s="826" t="s">
        <v>174</v>
      </c>
      <c r="B97" s="827">
        <f>(B29/1000)/1.02</f>
        <v>12.842174462156114</v>
      </c>
      <c r="C97" s="828">
        <f>(C29/1000)/1.02</f>
        <v>13.046851555253745</v>
      </c>
      <c r="D97" s="828">
        <f>(D29/1000)/1.02</f>
        <v>12.978742757658408</v>
      </c>
      <c r="E97" s="828">
        <f t="shared" ref="E97:L103" si="12">E29/1000/1.02</f>
        <v>13.536615246746432</v>
      </c>
      <c r="F97" s="828">
        <f t="shared" si="12"/>
        <v>13.675268566952274</v>
      </c>
      <c r="G97" s="828">
        <f t="shared" si="12"/>
        <v>14.177454315219842</v>
      </c>
      <c r="H97" s="828">
        <f t="shared" si="12"/>
        <v>14.061906679455161</v>
      </c>
      <c r="I97" s="828">
        <f t="shared" si="12"/>
        <v>14.793074608268469</v>
      </c>
      <c r="J97" s="828">
        <f t="shared" si="12"/>
        <v>14.950008544496528</v>
      </c>
      <c r="K97" s="828">
        <f t="shared" si="12"/>
        <v>16.667676666598766</v>
      </c>
      <c r="L97" s="828">
        <f t="shared" si="12"/>
        <v>17.842759366428563</v>
      </c>
      <c r="M97" s="829">
        <f t="shared" ref="M97:M103" si="13">(M29/1000)/1.02</f>
        <v>18.024988259380315</v>
      </c>
      <c r="N97" s="763"/>
      <c r="O97" s="819"/>
      <c r="P97" s="830" t="s">
        <v>174</v>
      </c>
      <c r="Q97" s="831">
        <f t="shared" ref="Q97:Q103" si="14">(Q29/1000)/1.02</f>
        <v>14.7395566214709</v>
      </c>
      <c r="S97"/>
      <c r="T97"/>
      <c r="U97"/>
      <c r="V97"/>
      <c r="W97"/>
    </row>
    <row r="98" spans="1:23" ht="13.5" thickBot="1">
      <c r="A98" s="832" t="s">
        <v>179</v>
      </c>
      <c r="B98" s="827">
        <f t="shared" ref="B98:C103" si="15">(B30/1000)/1.02</f>
        <v>12.708311940410097</v>
      </c>
      <c r="C98" s="828">
        <f t="shared" si="15"/>
        <v>12.462791347650167</v>
      </c>
      <c r="D98" s="828">
        <f t="shared" ref="D98:D103" si="16">D30/1000/1.02</f>
        <v>12.619773335073669</v>
      </c>
      <c r="E98" s="828">
        <f t="shared" si="12"/>
        <v>13.52394699049502</v>
      </c>
      <c r="F98" s="828">
        <f t="shared" si="12"/>
        <v>12.882041229191907</v>
      </c>
      <c r="G98" s="828">
        <f t="shared" si="12"/>
        <v>13.69836491896792</v>
      </c>
      <c r="H98" s="828">
        <f t="shared" si="12"/>
        <v>13.597399864087645</v>
      </c>
      <c r="I98" s="828">
        <f t="shared" si="12"/>
        <v>14.567836051308129</v>
      </c>
      <c r="J98" s="828">
        <f t="shared" si="12"/>
        <v>15.427485998156243</v>
      </c>
      <c r="K98" s="828">
        <f t="shared" si="12"/>
        <v>17.167157487978756</v>
      </c>
      <c r="L98" s="828">
        <f t="shared" si="12"/>
        <v>18.7893125200642</v>
      </c>
      <c r="M98" s="829">
        <f t="shared" si="13"/>
        <v>17.563156959813632</v>
      </c>
      <c r="N98" s="763"/>
      <c r="O98" s="819"/>
      <c r="P98" s="833" t="s">
        <v>179</v>
      </c>
      <c r="Q98" s="831">
        <f t="shared" si="14"/>
        <v>15.625963854118739</v>
      </c>
      <c r="S98"/>
      <c r="T98"/>
      <c r="U98"/>
      <c r="V98"/>
      <c r="W98"/>
    </row>
    <row r="99" spans="1:23" ht="13.5" thickBot="1">
      <c r="A99" s="832" t="s">
        <v>175</v>
      </c>
      <c r="B99" s="827">
        <f t="shared" si="15"/>
        <v>13.954742531065632</v>
      </c>
      <c r="C99" s="828">
        <f t="shared" si="15"/>
        <v>14.069510683024021</v>
      </c>
      <c r="D99" s="828">
        <f t="shared" si="16"/>
        <v>13.792056524761428</v>
      </c>
      <c r="E99" s="828">
        <f t="shared" si="12"/>
        <v>14.382601545740544</v>
      </c>
      <c r="F99" s="828">
        <f t="shared" si="12"/>
        <v>14.497530911877547</v>
      </c>
      <c r="G99" s="828">
        <f t="shared" si="12"/>
        <v>14.975696778640465</v>
      </c>
      <c r="H99" s="828">
        <f t="shared" si="12"/>
        <v>15.062609599122187</v>
      </c>
      <c r="I99" s="828">
        <f t="shared" si="12"/>
        <v>16.030243902139606</v>
      </c>
      <c r="J99" s="828">
        <f t="shared" si="12"/>
        <v>16.273769698587003</v>
      </c>
      <c r="K99" s="828">
        <f t="shared" si="12"/>
        <v>18.35929182428298</v>
      </c>
      <c r="L99" s="828">
        <f t="shared" si="12"/>
        <v>19.514937240082141</v>
      </c>
      <c r="M99" s="829">
        <f t="shared" si="13"/>
        <v>19.674422896503639</v>
      </c>
      <c r="N99" s="763"/>
      <c r="O99" s="819"/>
      <c r="P99" s="834" t="s">
        <v>175</v>
      </c>
      <c r="Q99" s="831">
        <f t="shared" si="14"/>
        <v>15.82918894089404</v>
      </c>
      <c r="S99"/>
      <c r="T99"/>
      <c r="U99"/>
      <c r="V99"/>
      <c r="W99"/>
    </row>
    <row r="100" spans="1:23" ht="13.5" thickBot="1">
      <c r="A100" s="832" t="s">
        <v>176</v>
      </c>
      <c r="B100" s="827">
        <f t="shared" si="15"/>
        <v>13.947436811398621</v>
      </c>
      <c r="C100" s="828">
        <f t="shared" si="15"/>
        <v>14.018815211068851</v>
      </c>
      <c r="D100" s="828">
        <f t="shared" si="16"/>
        <v>13.716961287227175</v>
      </c>
      <c r="E100" s="828">
        <f t="shared" si="12"/>
        <v>14.368551822812202</v>
      </c>
      <c r="F100" s="828">
        <f t="shared" si="12"/>
        <v>14.52398189549651</v>
      </c>
      <c r="G100" s="828">
        <f t="shared" si="12"/>
        <v>14.962581469962171</v>
      </c>
      <c r="H100" s="828">
        <f t="shared" si="12"/>
        <v>15.035995098433776</v>
      </c>
      <c r="I100" s="828">
        <f t="shared" si="12"/>
        <v>16.01233258041843</v>
      </c>
      <c r="J100" s="828">
        <f t="shared" si="12"/>
        <v>16.254787706767701</v>
      </c>
      <c r="K100" s="828">
        <f t="shared" si="12"/>
        <v>18.415846687398979</v>
      </c>
      <c r="L100" s="828">
        <f t="shared" si="12"/>
        <v>19.396302116657328</v>
      </c>
      <c r="M100" s="829">
        <f t="shared" si="13"/>
        <v>19.299645076937054</v>
      </c>
      <c r="N100" s="763"/>
      <c r="O100" s="819"/>
      <c r="P100" s="834" t="s">
        <v>176</v>
      </c>
      <c r="Q100" s="831">
        <f t="shared" si="14"/>
        <v>15.511806903834625</v>
      </c>
      <c r="S100"/>
      <c r="T100"/>
      <c r="U100"/>
      <c r="V100"/>
      <c r="W100"/>
    </row>
    <row r="101" spans="1:23" ht="13.5" thickBot="1">
      <c r="A101" s="832" t="s">
        <v>177</v>
      </c>
      <c r="B101" s="827">
        <f t="shared" si="15"/>
        <v>0</v>
      </c>
      <c r="C101" s="828">
        <f t="shared" si="15"/>
        <v>0</v>
      </c>
      <c r="D101" s="828">
        <f t="shared" si="16"/>
        <v>0</v>
      </c>
      <c r="E101" s="828">
        <f t="shared" si="12"/>
        <v>0</v>
      </c>
      <c r="F101" s="828">
        <f t="shared" si="12"/>
        <v>0</v>
      </c>
      <c r="G101" s="828">
        <f t="shared" si="12"/>
        <v>0</v>
      </c>
      <c r="H101" s="828">
        <f t="shared" si="12"/>
        <v>0</v>
      </c>
      <c r="I101" s="828">
        <f t="shared" si="12"/>
        <v>0</v>
      </c>
      <c r="J101" s="828">
        <f t="shared" si="12"/>
        <v>0</v>
      </c>
      <c r="K101" s="828">
        <f t="shared" si="12"/>
        <v>0</v>
      </c>
      <c r="L101" s="828">
        <f t="shared" si="12"/>
        <v>0</v>
      </c>
      <c r="M101" s="829">
        <f t="shared" si="13"/>
        <v>0</v>
      </c>
      <c r="N101" s="763"/>
      <c r="O101" s="819"/>
      <c r="P101" s="834" t="s">
        <v>177</v>
      </c>
      <c r="Q101" s="831">
        <f t="shared" si="14"/>
        <v>17.284556188923684</v>
      </c>
      <c r="S101"/>
      <c r="T101"/>
      <c r="U101"/>
      <c r="V101"/>
      <c r="W101"/>
    </row>
    <row r="102" spans="1:23" ht="13.5" thickBot="1">
      <c r="A102" s="832" t="s">
        <v>71</v>
      </c>
      <c r="B102" s="827">
        <f t="shared" si="15"/>
        <v>10.573861346747224</v>
      </c>
      <c r="C102" s="828">
        <f t="shared" si="15"/>
        <v>10.800605759102861</v>
      </c>
      <c r="D102" s="828">
        <f t="shared" si="16"/>
        <v>11.213437194204115</v>
      </c>
      <c r="E102" s="828">
        <f t="shared" si="12"/>
        <v>11.495609084330527</v>
      </c>
      <c r="F102" s="828">
        <f t="shared" si="12"/>
        <v>11.746785478065423</v>
      </c>
      <c r="G102" s="828">
        <f t="shared" si="12"/>
        <v>12.14458485620589</v>
      </c>
      <c r="H102" s="828">
        <f t="shared" si="12"/>
        <v>12.075730895482954</v>
      </c>
      <c r="I102" s="828">
        <f t="shared" si="12"/>
        <v>12.294225376360785</v>
      </c>
      <c r="J102" s="828">
        <f t="shared" si="12"/>
        <v>12.626308189338188</v>
      </c>
      <c r="K102" s="828">
        <f t="shared" si="12"/>
        <v>13.960350114626635</v>
      </c>
      <c r="L102" s="828">
        <f t="shared" si="12"/>
        <v>15.379983189106927</v>
      </c>
      <c r="M102" s="829">
        <f t="shared" si="13"/>
        <v>15.545943516847712</v>
      </c>
      <c r="N102" s="763"/>
      <c r="O102" s="819"/>
      <c r="P102" s="834" t="s">
        <v>71</v>
      </c>
      <c r="Q102" s="831">
        <f t="shared" si="14"/>
        <v>12.678667713091802</v>
      </c>
      <c r="S102"/>
      <c r="T102"/>
      <c r="U102"/>
      <c r="V102"/>
      <c r="W102"/>
    </row>
    <row r="103" spans="1:23" ht="13.5" thickBot="1">
      <c r="A103" s="835" t="s">
        <v>178</v>
      </c>
      <c r="B103" s="827">
        <f t="shared" si="15"/>
        <v>13.343633502191944</v>
      </c>
      <c r="C103" s="828">
        <f t="shared" si="15"/>
        <v>13.538897670383442</v>
      </c>
      <c r="D103" s="828">
        <f t="shared" si="16"/>
        <v>13.442786751002609</v>
      </c>
      <c r="E103" s="828">
        <f t="shared" si="12"/>
        <v>13.886267899053902</v>
      </c>
      <c r="F103" s="828">
        <f t="shared" si="12"/>
        <v>13.960108183135445</v>
      </c>
      <c r="G103" s="828">
        <f t="shared" si="12"/>
        <v>14.345660630199042</v>
      </c>
      <c r="H103" s="828">
        <f t="shared" si="12"/>
        <v>14.441625813687248</v>
      </c>
      <c r="I103" s="828">
        <f t="shared" si="12"/>
        <v>15.046909802495032</v>
      </c>
      <c r="J103" s="828">
        <f t="shared" si="12"/>
        <v>15.38107326239334</v>
      </c>
      <c r="K103" s="828">
        <f t="shared" si="12"/>
        <v>17.413533489102406</v>
      </c>
      <c r="L103" s="828">
        <f t="shared" si="12"/>
        <v>18.512921370090407</v>
      </c>
      <c r="M103" s="829">
        <f t="shared" si="13"/>
        <v>18.560856745126859</v>
      </c>
      <c r="N103" s="763"/>
      <c r="O103" s="819"/>
      <c r="P103" s="836" t="s">
        <v>178</v>
      </c>
      <c r="Q103" s="831">
        <f t="shared" si="14"/>
        <v>15.161183898182118</v>
      </c>
      <c r="S103"/>
      <c r="T103"/>
      <c r="U103"/>
      <c r="V103"/>
      <c r="W103"/>
    </row>
    <row r="104" spans="1:23">
      <c r="A104" s="763"/>
      <c r="B104" s="763"/>
      <c r="C104" s="763"/>
      <c r="D104" s="763"/>
      <c r="E104" s="763"/>
      <c r="F104" s="763"/>
      <c r="G104" s="763"/>
      <c r="H104" s="763"/>
      <c r="I104" s="763"/>
      <c r="J104" s="763"/>
      <c r="K104" s="763"/>
      <c r="L104" s="763"/>
      <c r="M104" s="763"/>
      <c r="N104" s="763"/>
      <c r="O104" s="763"/>
      <c r="P104" s="763"/>
      <c r="Q104" s="763"/>
      <c r="S104"/>
      <c r="T104"/>
      <c r="U104"/>
      <c r="V104"/>
      <c r="W104"/>
    </row>
    <row r="105" spans="1:23" ht="16.5" thickBot="1">
      <c r="A105" s="818">
        <v>2022</v>
      </c>
      <c r="B105" s="819"/>
      <c r="C105" s="819"/>
      <c r="D105" s="819"/>
      <c r="E105" s="819"/>
      <c r="F105" s="819"/>
      <c r="G105" s="819"/>
      <c r="H105" s="819"/>
      <c r="I105" s="819"/>
      <c r="J105" s="819"/>
      <c r="K105" s="819"/>
      <c r="L105" s="819"/>
      <c r="M105" s="820" t="s">
        <v>180</v>
      </c>
      <c r="N105" s="763"/>
      <c r="O105" s="819"/>
      <c r="P105" s="818">
        <v>2022</v>
      </c>
      <c r="Q105" s="819"/>
      <c r="S105"/>
      <c r="T105"/>
      <c r="U105"/>
      <c r="V105"/>
      <c r="W105"/>
    </row>
    <row r="106" spans="1:23" ht="13.5" thickBot="1">
      <c r="A106" s="821"/>
      <c r="B106" s="822" t="s">
        <v>161</v>
      </c>
      <c r="C106" s="822" t="s">
        <v>162</v>
      </c>
      <c r="D106" s="822" t="s">
        <v>163</v>
      </c>
      <c r="E106" s="822" t="s">
        <v>164</v>
      </c>
      <c r="F106" s="822" t="s">
        <v>165</v>
      </c>
      <c r="G106" s="822" t="s">
        <v>166</v>
      </c>
      <c r="H106" s="822" t="s">
        <v>167</v>
      </c>
      <c r="I106" s="822" t="s">
        <v>168</v>
      </c>
      <c r="J106" s="822" t="s">
        <v>169</v>
      </c>
      <c r="K106" s="822" t="s">
        <v>170</v>
      </c>
      <c r="L106" s="822" t="s">
        <v>171</v>
      </c>
      <c r="M106" s="823" t="s">
        <v>172</v>
      </c>
      <c r="N106" s="763"/>
      <c r="O106" s="819"/>
      <c r="P106" s="824"/>
      <c r="Q106" s="825" t="s">
        <v>173</v>
      </c>
      <c r="S106"/>
      <c r="T106"/>
      <c r="U106"/>
      <c r="V106"/>
      <c r="W106"/>
    </row>
    <row r="107" spans="1:23" ht="13.5" thickBot="1">
      <c r="A107" s="826" t="s">
        <v>174</v>
      </c>
      <c r="B107" s="827">
        <f>(B39/1000)/1.02</f>
        <v>18.220445478488372</v>
      </c>
      <c r="C107" s="828">
        <f>(C39/1000)/1.02</f>
        <v>18.687882968909957</v>
      </c>
      <c r="D107" s="828">
        <f>(D39/1000)/1.02</f>
        <v>19.896289376021414</v>
      </c>
      <c r="E107" s="828">
        <f t="shared" ref="E107:L113" si="17">E39/1000/1.02</f>
        <v>21.943286535050227</v>
      </c>
      <c r="F107" s="828">
        <f t="shared" si="17"/>
        <v>22.219222838376393</v>
      </c>
      <c r="G107" s="828">
        <f t="shared" si="17"/>
        <v>21.231632573200869</v>
      </c>
      <c r="H107" s="828">
        <f t="shared" si="17"/>
        <v>20.674638183345678</v>
      </c>
      <c r="I107" s="828">
        <f t="shared" si="17"/>
        <v>21.612313338073626</v>
      </c>
      <c r="J107" s="828">
        <f t="shared" si="17"/>
        <v>21.055693529161211</v>
      </c>
      <c r="K107" s="828">
        <f t="shared" si="17"/>
        <v>21.01348961921218</v>
      </c>
      <c r="L107" s="828">
        <f t="shared" si="17"/>
        <v>21.148872083248921</v>
      </c>
      <c r="M107" s="829">
        <f t="shared" ref="M107:M113" si="18">(M39/1000)/1.02</f>
        <v>20.62596886854822</v>
      </c>
      <c r="N107" s="763"/>
      <c r="O107" s="819"/>
      <c r="P107" s="830" t="s">
        <v>174</v>
      </c>
      <c r="Q107" s="831">
        <f t="shared" ref="Q107:Q113" si="19">(Q39/1000)/1.02</f>
        <v>20.732297154797592</v>
      </c>
      <c r="S107"/>
      <c r="T107"/>
      <c r="U107"/>
      <c r="V107"/>
      <c r="W107"/>
    </row>
    <row r="108" spans="1:23" ht="13.5" thickBot="1">
      <c r="A108" s="832" t="s">
        <v>179</v>
      </c>
      <c r="B108" s="827">
        <f t="shared" ref="B108:C113" si="20">(B40/1000)/1.02</f>
        <v>19.020773840459867</v>
      </c>
      <c r="C108" s="828">
        <f t="shared" si="20"/>
        <v>18.400119685858424</v>
      </c>
      <c r="D108" s="828">
        <f t="shared" ref="D108:D113" si="21">D40/1000/1.02</f>
        <v>20.375035983997495</v>
      </c>
      <c r="E108" s="828">
        <f t="shared" si="17"/>
        <v>21.62406314575983</v>
      </c>
      <c r="F108" s="828">
        <f t="shared" si="17"/>
        <v>22.387138213560561</v>
      </c>
      <c r="G108" s="828">
        <f t="shared" si="17"/>
        <v>20.555628994270251</v>
      </c>
      <c r="H108" s="828">
        <f t="shared" si="17"/>
        <v>21.070703527735876</v>
      </c>
      <c r="I108" s="828">
        <f t="shared" si="17"/>
        <v>20.959915939238737</v>
      </c>
      <c r="J108" s="828">
        <f t="shared" si="17"/>
        <v>20.168955448001995</v>
      </c>
      <c r="K108" s="828">
        <f t="shared" si="17"/>
        <v>21.298406103864142</v>
      </c>
      <c r="L108" s="828">
        <f t="shared" si="17"/>
        <v>21.10563744026414</v>
      </c>
      <c r="M108" s="829">
        <f t="shared" si="18"/>
        <v>20.031830204771168</v>
      </c>
      <c r="N108" s="763"/>
      <c r="O108" s="819"/>
      <c r="P108" s="833" t="s">
        <v>179</v>
      </c>
      <c r="Q108" s="831">
        <f t="shared" si="19"/>
        <v>20.717470874699291</v>
      </c>
      <c r="S108"/>
      <c r="T108"/>
      <c r="U108"/>
      <c r="V108"/>
      <c r="W108"/>
    </row>
    <row r="109" spans="1:23" ht="13.5" thickBot="1">
      <c r="A109" s="832" t="s">
        <v>175</v>
      </c>
      <c r="B109" s="827">
        <f t="shared" si="20"/>
        <v>19.618621469619828</v>
      </c>
      <c r="C109" s="828">
        <f t="shared" si="20"/>
        <v>19.74594250334313</v>
      </c>
      <c r="D109" s="828">
        <f t="shared" si="21"/>
        <v>20.902927287122221</v>
      </c>
      <c r="E109" s="828">
        <f t="shared" si="17"/>
        <v>22.986978222831024</v>
      </c>
      <c r="F109" s="828">
        <f t="shared" si="17"/>
        <v>23.115736659480987</v>
      </c>
      <c r="G109" s="828">
        <f t="shared" si="17"/>
        <v>21.770513453453347</v>
      </c>
      <c r="H109" s="828">
        <f t="shared" si="17"/>
        <v>21.296838286804238</v>
      </c>
      <c r="I109" s="828">
        <f t="shared" si="17"/>
        <v>22.618512261823149</v>
      </c>
      <c r="J109" s="828">
        <f t="shared" si="17"/>
        <v>21.989397408235916</v>
      </c>
      <c r="K109" s="828">
        <f t="shared" si="17"/>
        <v>22.008382859055853</v>
      </c>
      <c r="L109" s="828">
        <f t="shared" si="17"/>
        <v>22.199505929192632</v>
      </c>
      <c r="M109" s="829">
        <f t="shared" si="18"/>
        <v>21.886541947116712</v>
      </c>
      <c r="N109" s="763"/>
      <c r="O109" s="819"/>
      <c r="P109" s="834" t="s">
        <v>175</v>
      </c>
      <c r="Q109" s="831">
        <f t="shared" si="19"/>
        <v>21.696565146519635</v>
      </c>
      <c r="S109"/>
      <c r="T109"/>
      <c r="U109"/>
      <c r="V109"/>
      <c r="W109"/>
    </row>
    <row r="110" spans="1:23" ht="13.5" thickBot="1">
      <c r="A110" s="832" t="s">
        <v>176</v>
      </c>
      <c r="B110" s="827">
        <f t="shared" si="20"/>
        <v>19.499953629700652</v>
      </c>
      <c r="C110" s="828">
        <f t="shared" si="20"/>
        <v>19.644372748056277</v>
      </c>
      <c r="D110" s="828">
        <f t="shared" si="21"/>
        <v>20.766146450748721</v>
      </c>
      <c r="E110" s="828">
        <f t="shared" si="17"/>
        <v>22.905614222576652</v>
      </c>
      <c r="F110" s="828">
        <f t="shared" si="17"/>
        <v>23.011413217720307</v>
      </c>
      <c r="G110" s="828">
        <f t="shared" si="17"/>
        <v>21.563485053836903</v>
      </c>
      <c r="H110" s="828">
        <f t="shared" si="17"/>
        <v>21.167475654378066</v>
      </c>
      <c r="I110" s="828">
        <f t="shared" si="17"/>
        <v>22.60707245137305</v>
      </c>
      <c r="J110" s="828">
        <f t="shared" si="17"/>
        <v>21.818164855225664</v>
      </c>
      <c r="K110" s="828">
        <f t="shared" si="17"/>
        <v>21.839051738622896</v>
      </c>
      <c r="L110" s="828">
        <f t="shared" si="17"/>
        <v>22.114122877543597</v>
      </c>
      <c r="M110" s="829">
        <f t="shared" si="18"/>
        <v>21.720950281294389</v>
      </c>
      <c r="N110" s="763"/>
      <c r="O110" s="819"/>
      <c r="P110" s="834" t="s">
        <v>176</v>
      </c>
      <c r="Q110" s="831">
        <f t="shared" si="19"/>
        <v>21.579532932551359</v>
      </c>
      <c r="S110"/>
      <c r="T110"/>
      <c r="U110"/>
      <c r="V110"/>
      <c r="W110"/>
    </row>
    <row r="111" spans="1:23" ht="13.5" thickBot="1">
      <c r="A111" s="832" t="s">
        <v>177</v>
      </c>
      <c r="B111" s="827">
        <f t="shared" si="20"/>
        <v>20.053816519428281</v>
      </c>
      <c r="C111" s="828">
        <f t="shared" si="20"/>
        <v>20.156580270472077</v>
      </c>
      <c r="D111" s="828">
        <f t="shared" si="21"/>
        <v>20.489476396518508</v>
      </c>
      <c r="E111" s="828">
        <f t="shared" si="17"/>
        <v>23.119552913688842</v>
      </c>
      <c r="F111" s="828">
        <f t="shared" si="17"/>
        <v>22.016226812073143</v>
      </c>
      <c r="G111" s="828">
        <f t="shared" si="17"/>
        <v>21.77040772290048</v>
      </c>
      <c r="H111" s="828">
        <f t="shared" si="17"/>
        <v>21.097048389535761</v>
      </c>
      <c r="I111" s="828">
        <f t="shared" si="17"/>
        <v>22.889424341012052</v>
      </c>
      <c r="J111" s="828">
        <f t="shared" si="17"/>
        <v>21.807667755991289</v>
      </c>
      <c r="K111" s="828">
        <f t="shared" si="17"/>
        <v>22.462136346277937</v>
      </c>
      <c r="L111" s="828">
        <f t="shared" si="17"/>
        <v>22.841432044338081</v>
      </c>
      <c r="M111" s="829">
        <f t="shared" si="18"/>
        <v>22.450215224771853</v>
      </c>
      <c r="N111" s="763"/>
      <c r="O111" s="819"/>
      <c r="P111" s="834" t="s">
        <v>177</v>
      </c>
      <c r="Q111" s="831">
        <f t="shared" si="19"/>
        <v>21.898345491570858</v>
      </c>
      <c r="S111"/>
      <c r="T111"/>
      <c r="U111"/>
      <c r="V111"/>
      <c r="W111"/>
    </row>
    <row r="112" spans="1:23" ht="13.5" thickBot="1">
      <c r="A112" s="832" t="s">
        <v>71</v>
      </c>
      <c r="B112" s="827">
        <f t="shared" si="20"/>
        <v>15.772317282398468</v>
      </c>
      <c r="C112" s="828">
        <f t="shared" si="20"/>
        <v>16.670598759872004</v>
      </c>
      <c r="D112" s="828">
        <f t="shared" si="21"/>
        <v>18.112028109181377</v>
      </c>
      <c r="E112" s="828">
        <f t="shared" si="17"/>
        <v>20.215479602213403</v>
      </c>
      <c r="F112" s="828">
        <f t="shared" si="17"/>
        <v>20.544714466433664</v>
      </c>
      <c r="G112" s="828">
        <f t="shared" si="17"/>
        <v>19.786484334178724</v>
      </c>
      <c r="H112" s="828">
        <f t="shared" si="17"/>
        <v>19.296305231076069</v>
      </c>
      <c r="I112" s="828">
        <f t="shared" si="17"/>
        <v>19.752520562205383</v>
      </c>
      <c r="J112" s="828">
        <f t="shared" si="17"/>
        <v>19.272324148221209</v>
      </c>
      <c r="K112" s="828">
        <f t="shared" si="17"/>
        <v>19.281816537016297</v>
      </c>
      <c r="L112" s="828">
        <f t="shared" si="17"/>
        <v>19.130188581886486</v>
      </c>
      <c r="M112" s="829">
        <f t="shared" si="18"/>
        <v>18.114291394460729</v>
      </c>
      <c r="N112" s="763"/>
      <c r="O112" s="819"/>
      <c r="P112" s="834" t="s">
        <v>71</v>
      </c>
      <c r="Q112" s="831">
        <f t="shared" si="19"/>
        <v>18.867121756771375</v>
      </c>
      <c r="S112"/>
      <c r="T112"/>
      <c r="U112"/>
      <c r="V112"/>
      <c r="W112"/>
    </row>
    <row r="113" spans="1:23" ht="13.5" thickBot="1">
      <c r="A113" s="835" t="s">
        <v>178</v>
      </c>
      <c r="B113" s="827">
        <f t="shared" si="20"/>
        <v>18.773560028655151</v>
      </c>
      <c r="C113" s="828">
        <f t="shared" si="20"/>
        <v>19.065664069686452</v>
      </c>
      <c r="D113" s="828">
        <f t="shared" si="21"/>
        <v>20.082437183011848</v>
      </c>
      <c r="E113" s="828">
        <f t="shared" si="17"/>
        <v>22.078669431714665</v>
      </c>
      <c r="F113" s="828">
        <f t="shared" si="17"/>
        <v>22.383140503911456</v>
      </c>
      <c r="G113" s="828">
        <f t="shared" si="17"/>
        <v>21.85653533148772</v>
      </c>
      <c r="H113" s="828">
        <f t="shared" si="17"/>
        <v>21.468406482157512</v>
      </c>
      <c r="I113" s="828">
        <f t="shared" si="17"/>
        <v>22.261859766427708</v>
      </c>
      <c r="J113" s="828">
        <f t="shared" si="17"/>
        <v>22.124185262098443</v>
      </c>
      <c r="K113" s="828">
        <f t="shared" si="17"/>
        <v>22.037245609142218</v>
      </c>
      <c r="L113" s="828">
        <f t="shared" si="17"/>
        <v>22.136354196756198</v>
      </c>
      <c r="M113" s="829">
        <f t="shared" si="18"/>
        <v>22.021844098213204</v>
      </c>
      <c r="N113" s="763"/>
      <c r="O113" s="819"/>
      <c r="P113" s="836" t="s">
        <v>178</v>
      </c>
      <c r="Q113" s="831">
        <f t="shared" si="19"/>
        <v>21.406064266444936</v>
      </c>
      <c r="S113"/>
      <c r="T113"/>
      <c r="U113"/>
      <c r="V113"/>
      <c r="W113"/>
    </row>
    <row r="114" spans="1:23">
      <c r="A114" s="763"/>
      <c r="B114" s="763"/>
      <c r="C114" s="763"/>
      <c r="D114" s="763"/>
      <c r="E114" s="763"/>
      <c r="F114" s="763"/>
      <c r="G114" s="763"/>
      <c r="H114" s="763"/>
      <c r="I114" s="763"/>
      <c r="J114" s="763"/>
      <c r="K114" s="763"/>
      <c r="L114" s="763"/>
      <c r="M114" s="763"/>
      <c r="N114" s="763"/>
      <c r="O114" s="763"/>
      <c r="P114" s="763"/>
      <c r="Q114" s="763"/>
      <c r="S114"/>
      <c r="T114"/>
      <c r="U114"/>
      <c r="V114"/>
      <c r="W114"/>
    </row>
    <row r="115" spans="1:23" ht="16.5" thickBot="1">
      <c r="A115" s="818">
        <v>2023</v>
      </c>
      <c r="B115" s="819"/>
      <c r="C115" s="819"/>
      <c r="D115" s="819"/>
      <c r="E115" s="819"/>
      <c r="F115" s="819"/>
      <c r="G115" s="819"/>
      <c r="H115" s="819"/>
      <c r="I115" s="819"/>
      <c r="J115" s="819"/>
      <c r="K115" s="819"/>
      <c r="L115" s="819"/>
      <c r="M115" s="820" t="s">
        <v>180</v>
      </c>
      <c r="N115" s="763"/>
      <c r="O115" s="819"/>
      <c r="P115" s="818">
        <v>2023</v>
      </c>
      <c r="Q115" s="819"/>
      <c r="S115"/>
      <c r="T115"/>
      <c r="U115"/>
      <c r="V115"/>
      <c r="W115"/>
    </row>
    <row r="116" spans="1:23" ht="13.5" thickBot="1">
      <c r="A116" s="821"/>
      <c r="B116" s="822" t="s">
        <v>161</v>
      </c>
      <c r="C116" s="822" t="s">
        <v>162</v>
      </c>
      <c r="D116" s="822" t="s">
        <v>163</v>
      </c>
      <c r="E116" s="822" t="s">
        <v>164</v>
      </c>
      <c r="F116" s="822" t="s">
        <v>165</v>
      </c>
      <c r="G116" s="822" t="s">
        <v>166</v>
      </c>
      <c r="H116" s="822" t="s">
        <v>167</v>
      </c>
      <c r="I116" s="822" t="s">
        <v>168</v>
      </c>
      <c r="J116" s="822" t="s">
        <v>169</v>
      </c>
      <c r="K116" s="822" t="s">
        <v>170</v>
      </c>
      <c r="L116" s="822" t="s">
        <v>171</v>
      </c>
      <c r="M116" s="823" t="s">
        <v>172</v>
      </c>
      <c r="N116" s="763"/>
      <c r="O116" s="819"/>
      <c r="P116" s="824"/>
      <c r="Q116" s="825" t="s">
        <v>173</v>
      </c>
      <c r="S116"/>
      <c r="T116"/>
      <c r="U116"/>
      <c r="V116"/>
      <c r="W116"/>
    </row>
    <row r="117" spans="1:23" ht="13.5" thickBot="1">
      <c r="A117" s="826" t="s">
        <v>174</v>
      </c>
      <c r="B117" s="827">
        <f>(B49/1000)/1.02</f>
        <v>20.699240880469233</v>
      </c>
      <c r="C117" s="828">
        <f>(C49/1000)/1.02</f>
        <v>20.71864964374755</v>
      </c>
      <c r="D117" s="828">
        <f>(D49/1000)/1.02</f>
        <v>20.971773871522764</v>
      </c>
      <c r="E117" s="828">
        <f t="shared" ref="E117:L123" si="22">E49/1000/1.02</f>
        <v>20.712654805870375</v>
      </c>
      <c r="F117" s="828">
        <f t="shared" si="22"/>
        <v>20.513261352612115</v>
      </c>
      <c r="G117" s="828">
        <f t="shared" si="22"/>
        <v>19.943197645916445</v>
      </c>
      <c r="H117" s="828">
        <f t="shared" si="22"/>
        <v>18.735268228132835</v>
      </c>
      <c r="I117" s="828">
        <f t="shared" si="22"/>
        <v>19.100481397324817</v>
      </c>
      <c r="J117" s="828">
        <f t="shared" si="22"/>
        <v>18.948096193791866</v>
      </c>
      <c r="K117" s="828">
        <f t="shared" si="22"/>
        <v>19.201937945515063</v>
      </c>
      <c r="L117" s="828">
        <f t="shared" si="22"/>
        <v>18.773485145713106</v>
      </c>
      <c r="M117" s="829">
        <f t="shared" ref="M117:M123" si="23">(M49/1000)/1.02</f>
        <v>18.523162407131373</v>
      </c>
      <c r="N117" s="763"/>
      <c r="O117" s="819"/>
      <c r="P117" s="830" t="s">
        <v>174</v>
      </c>
      <c r="Q117" s="831">
        <f t="shared" ref="Q117:Q123" si="24">(Q49/1000)/1.02</f>
        <v>19.797598704745603</v>
      </c>
      <c r="S117"/>
      <c r="T117"/>
      <c r="U117"/>
      <c r="V117"/>
      <c r="W117"/>
    </row>
    <row r="118" spans="1:23" ht="13.5" thickBot="1">
      <c r="A118" s="832" t="s">
        <v>179</v>
      </c>
      <c r="B118" s="827">
        <f t="shared" ref="B118:C123" si="25">(B50/1000)/1.02</f>
        <v>21.259631343497247</v>
      </c>
      <c r="C118" s="828">
        <f t="shared" si="25"/>
        <v>20.084170919375026</v>
      </c>
      <c r="D118" s="828">
        <f t="shared" ref="D118:D123" si="26">D50/1000/1.02</f>
        <v>20.643866079091563</v>
      </c>
      <c r="E118" s="828">
        <f t="shared" si="22"/>
        <v>20.562748088795054</v>
      </c>
      <c r="F118" s="828">
        <f t="shared" si="22"/>
        <v>20.077364993703906</v>
      </c>
      <c r="G118" s="828">
        <f t="shared" si="22"/>
        <v>19.598627911613455</v>
      </c>
      <c r="H118" s="828">
        <f t="shared" si="22"/>
        <v>17.639319149599416</v>
      </c>
      <c r="I118" s="828">
        <f t="shared" si="22"/>
        <v>19.016711471343974</v>
      </c>
      <c r="J118" s="828">
        <f t="shared" si="22"/>
        <v>18.26673918974998</v>
      </c>
      <c r="K118" s="828">
        <f t="shared" si="22"/>
        <v>19.209156141052119</v>
      </c>
      <c r="L118" s="828">
        <f t="shared" si="22"/>
        <v>17.192412572221457</v>
      </c>
      <c r="M118" s="829">
        <f t="shared" si="23"/>
        <v>18.799383918334954</v>
      </c>
      <c r="N118" s="763"/>
      <c r="O118" s="819"/>
      <c r="P118" s="833" t="s">
        <v>179</v>
      </c>
      <c r="Q118" s="831">
        <f t="shared" si="24"/>
        <v>19.611566837730216</v>
      </c>
      <c r="S118"/>
      <c r="T118"/>
      <c r="U118"/>
      <c r="V118"/>
      <c r="W118"/>
    </row>
    <row r="119" spans="1:23" ht="13.5" thickBot="1">
      <c r="A119" s="832" t="s">
        <v>175</v>
      </c>
      <c r="B119" s="827">
        <f t="shared" si="25"/>
        <v>21.827918462606373</v>
      </c>
      <c r="C119" s="828">
        <f t="shared" si="25"/>
        <v>21.874714986666966</v>
      </c>
      <c r="D119" s="828">
        <f t="shared" si="26"/>
        <v>21.997821243143854</v>
      </c>
      <c r="E119" s="828">
        <f t="shared" si="22"/>
        <v>21.801208605886796</v>
      </c>
      <c r="F119" s="828">
        <f t="shared" si="22"/>
        <v>21.267661712164212</v>
      </c>
      <c r="G119" s="828">
        <f t="shared" si="22"/>
        <v>20.65214643311165</v>
      </c>
      <c r="H119" s="828">
        <f t="shared" si="22"/>
        <v>19.582888898470426</v>
      </c>
      <c r="I119" s="828">
        <f t="shared" si="22"/>
        <v>20.194876846245165</v>
      </c>
      <c r="J119" s="828">
        <f t="shared" si="22"/>
        <v>19.967244924395988</v>
      </c>
      <c r="K119" s="828">
        <f t="shared" si="22"/>
        <v>20.601954069112345</v>
      </c>
      <c r="L119" s="828">
        <f t="shared" si="22"/>
        <v>20.296934380393601</v>
      </c>
      <c r="M119" s="829">
        <f t="shared" si="23"/>
        <v>20.233104830747067</v>
      </c>
      <c r="N119" s="763"/>
      <c r="O119" s="819"/>
      <c r="P119" s="834" t="s">
        <v>175</v>
      </c>
      <c r="Q119" s="831">
        <f t="shared" si="24"/>
        <v>20.930982467315584</v>
      </c>
      <c r="S119"/>
      <c r="T119"/>
      <c r="U119"/>
      <c r="V119"/>
      <c r="W119"/>
    </row>
    <row r="120" spans="1:23" ht="13.5" thickBot="1">
      <c r="A120" s="832" t="s">
        <v>176</v>
      </c>
      <c r="B120" s="827">
        <f t="shared" si="25"/>
        <v>21.640988904917524</v>
      </c>
      <c r="C120" s="828">
        <f t="shared" si="25"/>
        <v>21.529536156147028</v>
      </c>
      <c r="D120" s="828">
        <f t="shared" si="26"/>
        <v>21.777843385177491</v>
      </c>
      <c r="E120" s="828">
        <f t="shared" si="22"/>
        <v>21.513125984827685</v>
      </c>
      <c r="F120" s="828">
        <f t="shared" si="22"/>
        <v>21.195150612849297</v>
      </c>
      <c r="G120" s="828">
        <f t="shared" si="22"/>
        <v>20.44408453428947</v>
      </c>
      <c r="H120" s="828">
        <f t="shared" si="22"/>
        <v>19.046250503977546</v>
      </c>
      <c r="I120" s="828">
        <f t="shared" si="22"/>
        <v>19.9265565625793</v>
      </c>
      <c r="J120" s="828">
        <f t="shared" si="22"/>
        <v>19.640722273697452</v>
      </c>
      <c r="K120" s="828">
        <f t="shared" si="22"/>
        <v>20.306136461645885</v>
      </c>
      <c r="L120" s="828">
        <f t="shared" si="22"/>
        <v>20.021022885212709</v>
      </c>
      <c r="M120" s="829">
        <f t="shared" si="23"/>
        <v>19.880338634509531</v>
      </c>
      <c r="N120" s="763"/>
      <c r="O120" s="819"/>
      <c r="P120" s="834" t="s">
        <v>176</v>
      </c>
      <c r="Q120" s="831">
        <f t="shared" si="24"/>
        <v>20.696065002361429</v>
      </c>
      <c r="S120"/>
      <c r="T120"/>
      <c r="U120"/>
      <c r="V120"/>
      <c r="W120"/>
    </row>
    <row r="121" spans="1:23" ht="13.5" thickBot="1">
      <c r="A121" s="832" t="s">
        <v>177</v>
      </c>
      <c r="B121" s="827">
        <f t="shared" si="25"/>
        <v>22.141677157858442</v>
      </c>
      <c r="C121" s="828">
        <f t="shared" si="25"/>
        <v>21.664043814779916</v>
      </c>
      <c r="D121" s="828">
        <f t="shared" si="26"/>
        <v>22.520871863992515</v>
      </c>
      <c r="E121" s="828">
        <f t="shared" si="22"/>
        <v>21.80635230361397</v>
      </c>
      <c r="F121" s="828">
        <f t="shared" si="22"/>
        <v>21.42347730149628</v>
      </c>
      <c r="G121" s="828">
        <f t="shared" si="22"/>
        <v>20.314587162827817</v>
      </c>
      <c r="H121" s="828">
        <f t="shared" si="22"/>
        <v>19.803560691951802</v>
      </c>
      <c r="I121" s="828">
        <f t="shared" si="22"/>
        <v>20.004970749772305</v>
      </c>
      <c r="J121" s="828">
        <f t="shared" si="22"/>
        <v>20.156499788472967</v>
      </c>
      <c r="K121" s="828">
        <f t="shared" si="22"/>
        <v>19.86517450323041</v>
      </c>
      <c r="L121" s="828">
        <f t="shared" si="22"/>
        <v>20.23038118380342</v>
      </c>
      <c r="M121" s="829">
        <f t="shared" si="23"/>
        <v>20.54412742682856</v>
      </c>
      <c r="N121" s="763"/>
      <c r="O121" s="819"/>
      <c r="P121" s="834" t="s">
        <v>177</v>
      </c>
      <c r="Q121" s="831">
        <f t="shared" si="24"/>
        <v>20.816257146879217</v>
      </c>
      <c r="S121"/>
      <c r="T121"/>
      <c r="U121"/>
      <c r="V121"/>
      <c r="W121"/>
    </row>
    <row r="122" spans="1:23" ht="13.5" thickBot="1">
      <c r="A122" s="832" t="s">
        <v>71</v>
      </c>
      <c r="B122" s="827">
        <f t="shared" si="25"/>
        <v>18.003180773185836</v>
      </c>
      <c r="C122" s="828">
        <f t="shared" si="25"/>
        <v>18.06283683012882</v>
      </c>
      <c r="D122" s="828">
        <f t="shared" si="26"/>
        <v>18.379556824448308</v>
      </c>
      <c r="E122" s="828">
        <f t="shared" si="22"/>
        <v>18.297199734249467</v>
      </c>
      <c r="F122" s="828">
        <f t="shared" si="22"/>
        <v>17.995771178569196</v>
      </c>
      <c r="G122" s="828">
        <f t="shared" si="22"/>
        <v>17.486192066534066</v>
      </c>
      <c r="H122" s="828">
        <f t="shared" si="22"/>
        <v>16.571410043802803</v>
      </c>
      <c r="I122" s="828">
        <f t="shared" si="22"/>
        <v>16.671128364837887</v>
      </c>
      <c r="J122" s="828">
        <f t="shared" si="22"/>
        <v>16.75505018032311</v>
      </c>
      <c r="K122" s="828">
        <f t="shared" si="22"/>
        <v>16.740516937226673</v>
      </c>
      <c r="L122" s="828">
        <f t="shared" si="22"/>
        <v>16.000174718017661</v>
      </c>
      <c r="M122" s="829">
        <f t="shared" si="23"/>
        <v>15.546246185854812</v>
      </c>
      <c r="N122" s="763"/>
      <c r="O122" s="819"/>
      <c r="P122" s="834" t="s">
        <v>71</v>
      </c>
      <c r="Q122" s="831">
        <f t="shared" si="24"/>
        <v>17.196734618720907</v>
      </c>
      <c r="S122"/>
      <c r="T122"/>
      <c r="U122"/>
      <c r="V122"/>
      <c r="W122"/>
    </row>
    <row r="123" spans="1:23" ht="13.5" thickBot="1">
      <c r="A123" s="835" t="s">
        <v>178</v>
      </c>
      <c r="B123" s="827">
        <f t="shared" si="25"/>
        <v>22.130556389674268</v>
      </c>
      <c r="C123" s="828">
        <f t="shared" si="25"/>
        <v>22.096222262014923</v>
      </c>
      <c r="D123" s="828">
        <f t="shared" si="26"/>
        <v>22.236007829800574</v>
      </c>
      <c r="E123" s="828">
        <f t="shared" si="22"/>
        <v>22.076588850061835</v>
      </c>
      <c r="F123" s="828">
        <f t="shared" si="22"/>
        <v>21.896601362147898</v>
      </c>
      <c r="G123" s="828">
        <f t="shared" si="22"/>
        <v>21.324287121651491</v>
      </c>
      <c r="H123" s="828">
        <f t="shared" si="22"/>
        <v>20.148530895509992</v>
      </c>
      <c r="I123" s="828">
        <f t="shared" si="22"/>
        <v>20.443543263988666</v>
      </c>
      <c r="J123" s="828">
        <f t="shared" si="22"/>
        <v>20.494424514683249</v>
      </c>
      <c r="K123" s="828">
        <f t="shared" si="22"/>
        <v>20.706248387670254</v>
      </c>
      <c r="L123" s="828">
        <f t="shared" si="22"/>
        <v>20.61815586447625</v>
      </c>
      <c r="M123" s="829">
        <f t="shared" si="23"/>
        <v>20.337731778704814</v>
      </c>
      <c r="N123" s="763"/>
      <c r="O123" s="819"/>
      <c r="P123" s="836" t="s">
        <v>178</v>
      </c>
      <c r="Q123" s="831">
        <f t="shared" si="24"/>
        <v>21.272614231159199</v>
      </c>
      <c r="S123"/>
      <c r="T123"/>
      <c r="U123"/>
      <c r="V123"/>
      <c r="W123"/>
    </row>
    <row r="124" spans="1:23">
      <c r="A124" s="763"/>
      <c r="B124" s="763"/>
      <c r="C124" s="763"/>
      <c r="D124" s="763"/>
      <c r="E124" s="763"/>
      <c r="F124" s="763"/>
      <c r="G124" s="763"/>
      <c r="H124" s="763"/>
      <c r="I124" s="763"/>
      <c r="J124" s="763"/>
      <c r="K124" s="763"/>
      <c r="L124" s="763"/>
      <c r="M124" s="763"/>
      <c r="N124" s="763"/>
      <c r="O124" s="763"/>
      <c r="P124" s="763"/>
      <c r="Q124" s="763"/>
      <c r="S124"/>
      <c r="T124"/>
      <c r="U124"/>
      <c r="V124"/>
      <c r="W124"/>
    </row>
    <row r="125" spans="1:23" ht="16.5" thickBot="1">
      <c r="A125" s="818">
        <v>2024</v>
      </c>
      <c r="B125" s="819"/>
      <c r="C125" s="819"/>
      <c r="D125" s="819"/>
      <c r="E125" s="819"/>
      <c r="F125" s="819"/>
      <c r="G125" s="819"/>
      <c r="H125" s="819"/>
      <c r="I125" s="819"/>
      <c r="J125" s="819"/>
      <c r="K125" s="819"/>
      <c r="L125" s="819"/>
      <c r="M125" s="820" t="s">
        <v>180</v>
      </c>
      <c r="N125" s="763"/>
      <c r="O125" s="819"/>
      <c r="P125" s="818">
        <v>2024</v>
      </c>
      <c r="Q125" s="819"/>
      <c r="S125"/>
      <c r="T125"/>
      <c r="U125"/>
      <c r="V125"/>
      <c r="W125"/>
    </row>
    <row r="126" spans="1:23" ht="13.5" thickBot="1">
      <c r="A126" s="821"/>
      <c r="B126" s="822" t="s">
        <v>161</v>
      </c>
      <c r="C126" s="822" t="s">
        <v>162</v>
      </c>
      <c r="D126" s="822" t="s">
        <v>163</v>
      </c>
      <c r="E126" s="822" t="s">
        <v>164</v>
      </c>
      <c r="F126" s="822" t="s">
        <v>165</v>
      </c>
      <c r="G126" s="822" t="s">
        <v>166</v>
      </c>
      <c r="H126" s="822" t="s">
        <v>167</v>
      </c>
      <c r="I126" s="822" t="s">
        <v>168</v>
      </c>
      <c r="J126" s="822" t="s">
        <v>169</v>
      </c>
      <c r="K126" s="822" t="s">
        <v>170</v>
      </c>
      <c r="L126" s="822" t="s">
        <v>171</v>
      </c>
      <c r="M126" s="823" t="s">
        <v>172</v>
      </c>
      <c r="N126" s="763"/>
      <c r="O126" s="819"/>
      <c r="P126" s="824"/>
      <c r="Q126" s="825" t="s">
        <v>173</v>
      </c>
      <c r="S126"/>
      <c r="T126"/>
      <c r="U126"/>
      <c r="V126"/>
      <c r="W126"/>
    </row>
    <row r="127" spans="1:23" ht="13.5" thickBot="1">
      <c r="A127" s="826" t="s">
        <v>174</v>
      </c>
      <c r="B127" s="827">
        <f>(B59/1000)/1.02</f>
        <v>18.961374949244547</v>
      </c>
      <c r="C127" s="828">
        <f>(C59/1000)/1.02</f>
        <v>18.944298671866033</v>
      </c>
      <c r="D127" s="828">
        <f>(D59/1000)/1.02</f>
        <v>19.14872761739786</v>
      </c>
      <c r="E127" s="828">
        <f t="shared" ref="E127:L133" si="27">E59/1000/1.02</f>
        <v>19.173948407643543</v>
      </c>
      <c r="F127" s="828">
        <f t="shared" si="27"/>
        <v>19.234306742515642</v>
      </c>
      <c r="G127" s="828">
        <f t="shared" si="27"/>
        <v>19.391418763132517</v>
      </c>
      <c r="H127" s="828">
        <f t="shared" si="27"/>
        <v>0</v>
      </c>
      <c r="I127" s="828">
        <f t="shared" si="27"/>
        <v>0</v>
      </c>
      <c r="J127" s="828">
        <f t="shared" si="27"/>
        <v>0</v>
      </c>
      <c r="K127" s="828">
        <f t="shared" si="27"/>
        <v>0</v>
      </c>
      <c r="L127" s="828">
        <f t="shared" si="27"/>
        <v>0</v>
      </c>
      <c r="M127" s="829">
        <f t="shared" ref="M127:M133" si="28">(M59/1000)/1.02</f>
        <v>0</v>
      </c>
      <c r="N127" s="763"/>
      <c r="O127" s="819"/>
      <c r="P127" s="830" t="s">
        <v>174</v>
      </c>
      <c r="Q127" s="831">
        <f t="shared" ref="Q127:Q133" si="29">(Q59/1000)/1.02</f>
        <v>0</v>
      </c>
      <c r="S127"/>
      <c r="T127"/>
      <c r="U127"/>
      <c r="V127"/>
      <c r="W127"/>
    </row>
    <row r="128" spans="1:23" ht="13.5" thickBot="1">
      <c r="A128" s="832" t="s">
        <v>179</v>
      </c>
      <c r="B128" s="827">
        <f t="shared" ref="B128:C133" si="30">(B60/1000)/1.02</f>
        <v>18.720553873435676</v>
      </c>
      <c r="C128" s="828">
        <f t="shared" si="30"/>
        <v>19.021579660520931</v>
      </c>
      <c r="D128" s="828">
        <f t="shared" ref="D128:D133" si="31">D60/1000/1.02</f>
        <v>18.823749656165777</v>
      </c>
      <c r="E128" s="828">
        <f t="shared" si="27"/>
        <v>18.511775306489707</v>
      </c>
      <c r="F128" s="828">
        <f t="shared" si="27"/>
        <v>17.745507664276278</v>
      </c>
      <c r="G128" s="828">
        <f t="shared" si="27"/>
        <v>18.353262775508036</v>
      </c>
      <c r="H128" s="828">
        <f t="shared" si="27"/>
        <v>0</v>
      </c>
      <c r="I128" s="828">
        <f t="shared" si="27"/>
        <v>0</v>
      </c>
      <c r="J128" s="828">
        <f t="shared" si="27"/>
        <v>0</v>
      </c>
      <c r="K128" s="828">
        <f t="shared" si="27"/>
        <v>0</v>
      </c>
      <c r="L128" s="828">
        <f t="shared" si="27"/>
        <v>0</v>
      </c>
      <c r="M128" s="829">
        <f t="shared" si="28"/>
        <v>0</v>
      </c>
      <c r="N128" s="763"/>
      <c r="O128" s="819"/>
      <c r="P128" s="833" t="s">
        <v>179</v>
      </c>
      <c r="Q128" s="831">
        <f t="shared" si="29"/>
        <v>0</v>
      </c>
      <c r="S128"/>
      <c r="T128"/>
      <c r="U128"/>
      <c r="V128"/>
      <c r="W128"/>
    </row>
    <row r="129" spans="1:23" ht="13.5" thickBot="1">
      <c r="A129" s="832" t="s">
        <v>175</v>
      </c>
      <c r="B129" s="827">
        <f t="shared" si="30"/>
        <v>20.474860222545296</v>
      </c>
      <c r="C129" s="828">
        <f t="shared" si="30"/>
        <v>20.197648530741205</v>
      </c>
      <c r="D129" s="828">
        <f t="shared" si="31"/>
        <v>20.326489522160863</v>
      </c>
      <c r="E129" s="828">
        <f t="shared" si="27"/>
        <v>20.372034178690132</v>
      </c>
      <c r="F129" s="828">
        <f t="shared" si="27"/>
        <v>20.305363244500462</v>
      </c>
      <c r="G129" s="828">
        <f t="shared" si="27"/>
        <v>20.311468544381075</v>
      </c>
      <c r="H129" s="828">
        <f t="shared" si="27"/>
        <v>0</v>
      </c>
      <c r="I129" s="828">
        <f t="shared" si="27"/>
        <v>0</v>
      </c>
      <c r="J129" s="828">
        <f t="shared" si="27"/>
        <v>0</v>
      </c>
      <c r="K129" s="828">
        <f t="shared" si="27"/>
        <v>0</v>
      </c>
      <c r="L129" s="828">
        <f t="shared" si="27"/>
        <v>0</v>
      </c>
      <c r="M129" s="829">
        <f t="shared" si="28"/>
        <v>0</v>
      </c>
      <c r="N129" s="763"/>
      <c r="O129" s="819"/>
      <c r="P129" s="834" t="s">
        <v>175</v>
      </c>
      <c r="Q129" s="831">
        <f t="shared" si="29"/>
        <v>0</v>
      </c>
      <c r="S129"/>
      <c r="T129"/>
      <c r="U129"/>
      <c r="V129"/>
      <c r="W129"/>
    </row>
    <row r="130" spans="1:23" ht="13.5" thickBot="1">
      <c r="A130" s="832" t="s">
        <v>176</v>
      </c>
      <c r="B130" s="827">
        <f t="shared" si="30"/>
        <v>20.260576563524186</v>
      </c>
      <c r="C130" s="828">
        <f t="shared" si="30"/>
        <v>19.92135482058184</v>
      </c>
      <c r="D130" s="828">
        <f t="shared" si="31"/>
        <v>20.075106724335381</v>
      </c>
      <c r="E130" s="828">
        <f t="shared" si="27"/>
        <v>20.047987393485695</v>
      </c>
      <c r="F130" s="828">
        <f t="shared" si="27"/>
        <v>19.972195945732185</v>
      </c>
      <c r="G130" s="828">
        <f t="shared" si="27"/>
        <v>20.071277677367377</v>
      </c>
      <c r="H130" s="828">
        <f t="shared" si="27"/>
        <v>0</v>
      </c>
      <c r="I130" s="828">
        <f t="shared" si="27"/>
        <v>0</v>
      </c>
      <c r="J130" s="828">
        <f t="shared" si="27"/>
        <v>0</v>
      </c>
      <c r="K130" s="828">
        <f t="shared" si="27"/>
        <v>0</v>
      </c>
      <c r="L130" s="828">
        <f t="shared" si="27"/>
        <v>0</v>
      </c>
      <c r="M130" s="829">
        <f t="shared" si="28"/>
        <v>0</v>
      </c>
      <c r="N130" s="763"/>
      <c r="O130" s="819"/>
      <c r="P130" s="834" t="s">
        <v>176</v>
      </c>
      <c r="Q130" s="831">
        <f t="shared" si="29"/>
        <v>0</v>
      </c>
      <c r="S130"/>
      <c r="T130"/>
      <c r="U130"/>
      <c r="V130"/>
      <c r="W130"/>
    </row>
    <row r="131" spans="1:23" ht="13.5" thickBot="1">
      <c r="A131" s="832" t="s">
        <v>177</v>
      </c>
      <c r="B131" s="827">
        <f t="shared" si="30"/>
        <v>20.62543069033817</v>
      </c>
      <c r="C131" s="828">
        <f t="shared" si="30"/>
        <v>20.386904764765966</v>
      </c>
      <c r="D131" s="828">
        <f t="shared" si="31"/>
        <v>20.185482386582073</v>
      </c>
      <c r="E131" s="828">
        <f t="shared" si="27"/>
        <v>20.250166927399892</v>
      </c>
      <c r="F131" s="828">
        <f t="shared" si="27"/>
        <v>20.131355689357196</v>
      </c>
      <c r="G131" s="828">
        <f t="shared" si="27"/>
        <v>20.494242027809001</v>
      </c>
      <c r="H131" s="828">
        <f t="shared" si="27"/>
        <v>0</v>
      </c>
      <c r="I131" s="828">
        <f t="shared" si="27"/>
        <v>0</v>
      </c>
      <c r="J131" s="828">
        <f t="shared" si="27"/>
        <v>0</v>
      </c>
      <c r="K131" s="828">
        <f t="shared" si="27"/>
        <v>0</v>
      </c>
      <c r="L131" s="828">
        <f t="shared" si="27"/>
        <v>0</v>
      </c>
      <c r="M131" s="829">
        <f t="shared" si="28"/>
        <v>0</v>
      </c>
      <c r="N131" s="763"/>
      <c r="O131" s="819"/>
      <c r="P131" s="834" t="s">
        <v>177</v>
      </c>
      <c r="Q131" s="831">
        <f t="shared" si="29"/>
        <v>0</v>
      </c>
      <c r="S131"/>
      <c r="T131"/>
      <c r="U131"/>
      <c r="V131"/>
      <c r="W131"/>
    </row>
    <row r="132" spans="1:23" ht="13.5" thickBot="1">
      <c r="A132" s="832" t="s">
        <v>71</v>
      </c>
      <c r="B132" s="827">
        <f t="shared" si="30"/>
        <v>16.00608514270391</v>
      </c>
      <c r="C132" s="828">
        <f t="shared" si="30"/>
        <v>16.477109972209632</v>
      </c>
      <c r="D132" s="828">
        <f t="shared" si="31"/>
        <v>16.722506642228812</v>
      </c>
      <c r="E132" s="828">
        <f t="shared" si="27"/>
        <v>16.868443503606173</v>
      </c>
      <c r="F132" s="828">
        <f t="shared" si="27"/>
        <v>16.990268083656613</v>
      </c>
      <c r="G132" s="828">
        <f t="shared" si="27"/>
        <v>17.191340052683678</v>
      </c>
      <c r="H132" s="828">
        <f t="shared" si="27"/>
        <v>0</v>
      </c>
      <c r="I132" s="828">
        <f t="shared" si="27"/>
        <v>0</v>
      </c>
      <c r="J132" s="828">
        <f t="shared" si="27"/>
        <v>0</v>
      </c>
      <c r="K132" s="828">
        <f t="shared" si="27"/>
        <v>0</v>
      </c>
      <c r="L132" s="828">
        <f t="shared" si="27"/>
        <v>0</v>
      </c>
      <c r="M132" s="829">
        <f t="shared" si="28"/>
        <v>0</v>
      </c>
      <c r="N132" s="763"/>
      <c r="O132" s="819"/>
      <c r="P132" s="834" t="s">
        <v>71</v>
      </c>
      <c r="Q132" s="831">
        <f t="shared" si="29"/>
        <v>0</v>
      </c>
      <c r="S132"/>
      <c r="T132"/>
      <c r="U132"/>
      <c r="V132"/>
      <c r="W132"/>
    </row>
    <row r="133" spans="1:23" ht="13.5" thickBot="1">
      <c r="A133" s="835" t="s">
        <v>178</v>
      </c>
      <c r="B133" s="827">
        <f t="shared" si="30"/>
        <v>20.573855455302763</v>
      </c>
      <c r="C133" s="828">
        <f t="shared" si="30"/>
        <v>20.345376013504922</v>
      </c>
      <c r="D133" s="828">
        <f t="shared" si="31"/>
        <v>20.377403182170877</v>
      </c>
      <c r="E133" s="828">
        <f t="shared" si="27"/>
        <v>20.24133279818259</v>
      </c>
      <c r="F133" s="828">
        <f t="shared" si="27"/>
        <v>20.129090058686852</v>
      </c>
      <c r="G133" s="828">
        <f t="shared" si="27"/>
        <v>20.251557564215187</v>
      </c>
      <c r="H133" s="828">
        <f t="shared" si="27"/>
        <v>0</v>
      </c>
      <c r="I133" s="828">
        <f t="shared" si="27"/>
        <v>0</v>
      </c>
      <c r="J133" s="828">
        <f t="shared" si="27"/>
        <v>0</v>
      </c>
      <c r="K133" s="828">
        <f t="shared" si="27"/>
        <v>0</v>
      </c>
      <c r="L133" s="828">
        <f t="shared" si="27"/>
        <v>0</v>
      </c>
      <c r="M133" s="829">
        <f t="shared" si="28"/>
        <v>0</v>
      </c>
      <c r="N133" s="763"/>
      <c r="O133" s="819"/>
      <c r="P133" s="836" t="s">
        <v>178</v>
      </c>
      <c r="Q133" s="831">
        <f t="shared" si="29"/>
        <v>0</v>
      </c>
      <c r="S133"/>
      <c r="T133"/>
      <c r="U133"/>
      <c r="V133"/>
      <c r="W133"/>
    </row>
    <row r="134" spans="1:23">
      <c r="A134" s="763"/>
      <c r="B134" s="763"/>
      <c r="C134" s="763"/>
      <c r="D134" s="763"/>
      <c r="E134" s="763"/>
      <c r="F134" s="763"/>
      <c r="G134" s="763"/>
      <c r="H134" s="763"/>
      <c r="I134" s="763"/>
      <c r="J134" s="763"/>
      <c r="K134" s="763"/>
      <c r="L134" s="763"/>
      <c r="M134" s="763"/>
      <c r="N134" s="763"/>
      <c r="O134" s="763"/>
      <c r="P134" s="763"/>
      <c r="Q134" s="763"/>
      <c r="S134"/>
      <c r="T134"/>
      <c r="U134"/>
      <c r="V134"/>
      <c r="W134"/>
    </row>
    <row r="135" spans="1:23">
      <c r="A135" s="763"/>
      <c r="B135" s="763"/>
      <c r="C135" s="763"/>
      <c r="D135" s="763"/>
      <c r="E135" s="763"/>
      <c r="F135" s="763"/>
      <c r="G135" s="763"/>
      <c r="H135" s="763"/>
      <c r="I135" s="763"/>
      <c r="J135" s="763"/>
      <c r="K135" s="763"/>
      <c r="L135" s="763"/>
      <c r="M135" s="763"/>
      <c r="N135" s="763"/>
      <c r="O135" s="763"/>
      <c r="P135" s="763"/>
      <c r="Q135" s="763"/>
      <c r="S135"/>
      <c r="T135"/>
      <c r="U135"/>
      <c r="V135"/>
      <c r="W135"/>
    </row>
    <row r="136" spans="1:23">
      <c r="A136" s="763"/>
      <c r="B136" s="763"/>
      <c r="C136" s="763"/>
      <c r="D136" s="763"/>
      <c r="E136" s="763"/>
      <c r="F136" s="763"/>
      <c r="G136" s="763"/>
      <c r="H136" s="763"/>
      <c r="I136" s="763"/>
      <c r="J136" s="763"/>
      <c r="K136" s="763"/>
      <c r="L136" s="763"/>
      <c r="M136" s="763"/>
      <c r="N136" s="763"/>
      <c r="O136" s="763"/>
      <c r="P136" s="763"/>
      <c r="Q136" s="763"/>
      <c r="S136"/>
      <c r="T136"/>
      <c r="U136"/>
      <c r="V136"/>
      <c r="W136"/>
    </row>
    <row r="137" spans="1:23">
      <c r="A137" s="763"/>
      <c r="B137" s="763"/>
      <c r="C137" s="763"/>
      <c r="D137" s="763"/>
      <c r="E137" s="763"/>
      <c r="F137" s="763"/>
      <c r="G137" s="763"/>
      <c r="H137" s="763"/>
      <c r="I137" s="763"/>
      <c r="J137" s="763"/>
      <c r="K137" s="763"/>
      <c r="L137" s="763"/>
      <c r="M137" s="763"/>
      <c r="N137" s="763"/>
      <c r="O137" s="763"/>
      <c r="P137" s="763"/>
      <c r="Q137" s="763"/>
      <c r="S137"/>
      <c r="T137"/>
      <c r="U137"/>
      <c r="V137"/>
      <c r="W137"/>
    </row>
    <row r="138" spans="1:23" ht="23.25">
      <c r="A138" s="815" t="s">
        <v>479</v>
      </c>
      <c r="B138" s="765"/>
      <c r="C138" s="765"/>
      <c r="D138" s="765"/>
      <c r="E138" s="765"/>
      <c r="F138" s="763"/>
      <c r="G138" s="763"/>
      <c r="H138" s="763"/>
      <c r="I138" s="763"/>
      <c r="J138" s="763"/>
      <c r="K138" s="763"/>
      <c r="L138" s="763"/>
      <c r="M138" s="763"/>
      <c r="N138" s="763"/>
      <c r="O138" s="763"/>
      <c r="P138" s="763"/>
      <c r="Q138" s="763"/>
      <c r="S138"/>
      <c r="T138"/>
      <c r="U138"/>
      <c r="V138"/>
      <c r="W138"/>
    </row>
    <row r="139" spans="1:23" ht="15.75">
      <c r="A139" s="763"/>
      <c r="B139" s="763"/>
      <c r="C139" s="763"/>
      <c r="D139" s="763"/>
      <c r="E139" s="763"/>
      <c r="F139" s="837"/>
      <c r="G139" s="763"/>
      <c r="H139" s="763"/>
      <c r="I139" s="763"/>
      <c r="J139" s="763"/>
      <c r="K139" s="763"/>
      <c r="L139" s="763"/>
      <c r="M139" s="837"/>
      <c r="N139" s="763"/>
      <c r="O139" s="763"/>
      <c r="P139" s="763"/>
      <c r="Q139" s="838" t="s">
        <v>93</v>
      </c>
      <c r="S139"/>
      <c r="T139"/>
      <c r="U139"/>
      <c r="V139"/>
      <c r="W139"/>
    </row>
    <row r="140" spans="1:23">
      <c r="A140" s="763"/>
      <c r="B140" s="763"/>
      <c r="C140" s="763"/>
      <c r="D140" s="763"/>
      <c r="E140" s="763"/>
      <c r="F140" s="763"/>
      <c r="G140" s="763"/>
      <c r="H140" s="763"/>
      <c r="I140" s="763"/>
      <c r="J140" s="763"/>
      <c r="K140" s="763"/>
      <c r="L140" s="763"/>
      <c r="M140" s="763"/>
      <c r="N140" s="763"/>
      <c r="O140" s="763"/>
      <c r="P140" s="763"/>
      <c r="Q140" s="763"/>
      <c r="S140"/>
      <c r="T140"/>
      <c r="U140"/>
    </row>
    <row r="141" spans="1:23" ht="16.5" thickBot="1">
      <c r="A141" s="839">
        <v>2019</v>
      </c>
      <c r="B141" s="840"/>
      <c r="C141" s="840" t="s">
        <v>181</v>
      </c>
      <c r="D141" s="840"/>
      <c r="E141" s="840"/>
      <c r="F141" s="840"/>
      <c r="G141" s="840"/>
      <c r="H141" s="840"/>
      <c r="I141" s="840"/>
      <c r="J141" s="840"/>
      <c r="K141" s="840"/>
      <c r="L141" s="840"/>
      <c r="M141" s="841" t="s">
        <v>93</v>
      </c>
      <c r="N141" s="840"/>
      <c r="O141" s="840"/>
      <c r="P141" s="839">
        <v>2019</v>
      </c>
      <c r="Q141" s="840"/>
      <c r="S141"/>
      <c r="T141"/>
      <c r="U141"/>
    </row>
    <row r="142" spans="1:23" ht="13.5" thickBot="1">
      <c r="A142" s="842"/>
      <c r="B142" s="843" t="s">
        <v>161</v>
      </c>
      <c r="C142" s="843" t="s">
        <v>162</v>
      </c>
      <c r="D142" s="843" t="s">
        <v>163</v>
      </c>
      <c r="E142" s="843" t="s">
        <v>164</v>
      </c>
      <c r="F142" s="843" t="s">
        <v>165</v>
      </c>
      <c r="G142" s="843" t="s">
        <v>166</v>
      </c>
      <c r="H142" s="843" t="s">
        <v>167</v>
      </c>
      <c r="I142" s="843" t="s">
        <v>168</v>
      </c>
      <c r="J142" s="843" t="s">
        <v>169</v>
      </c>
      <c r="K142" s="843" t="s">
        <v>170</v>
      </c>
      <c r="L142" s="843" t="s">
        <v>171</v>
      </c>
      <c r="M142" s="844" t="s">
        <v>172</v>
      </c>
      <c r="N142" s="840"/>
      <c r="O142" s="840"/>
      <c r="P142" s="842"/>
      <c r="Q142" s="844" t="s">
        <v>173</v>
      </c>
      <c r="S142"/>
      <c r="T142"/>
      <c r="U142"/>
    </row>
    <row r="143" spans="1:23" ht="13.5" thickBot="1">
      <c r="A143" s="845" t="s">
        <v>174</v>
      </c>
      <c r="B143" s="846">
        <f>B77*0.518</f>
        <v>6.6512236785150636</v>
      </c>
      <c r="C143" s="846">
        <f t="shared" ref="C143:M143" si="32">C77*0.518</f>
        <v>6.4415692231332429</v>
      </c>
      <c r="D143" s="846">
        <f t="shared" si="32"/>
        <v>6.451390186188064</v>
      </c>
      <c r="E143" s="846">
        <f t="shared" si="32"/>
        <v>6.3159437529405134</v>
      </c>
      <c r="F143" s="846">
        <f t="shared" si="32"/>
        <v>6.2696934876512316</v>
      </c>
      <c r="G143" s="846">
        <f t="shared" si="32"/>
        <v>6.0886232691403466</v>
      </c>
      <c r="H143" s="846">
        <f t="shared" si="32"/>
        <v>5.7341366685113497</v>
      </c>
      <c r="I143" s="846">
        <f t="shared" si="32"/>
        <v>5.9924644788695645</v>
      </c>
      <c r="J143" s="846">
        <f t="shared" si="32"/>
        <v>5.9395157551697038</v>
      </c>
      <c r="K143" s="846">
        <f t="shared" si="32"/>
        <v>5.9913963226332685</v>
      </c>
      <c r="L143" s="846">
        <f t="shared" si="32"/>
        <v>6.1544168764437037</v>
      </c>
      <c r="M143" s="847">
        <f t="shared" si="32"/>
        <v>6.2070157850332679</v>
      </c>
      <c r="N143" s="840"/>
      <c r="O143" s="840"/>
      <c r="P143" s="848" t="s">
        <v>174</v>
      </c>
      <c r="Q143" s="849">
        <f>Q77*0.518</f>
        <v>6.181004161957703</v>
      </c>
      <c r="S143"/>
      <c r="T143"/>
      <c r="U143"/>
    </row>
    <row r="144" spans="1:23">
      <c r="A144" s="850" t="s">
        <v>179</v>
      </c>
      <c r="B144" s="851">
        <f>B78*0.539</f>
        <v>6.8633878007173008</v>
      </c>
      <c r="C144" s="852">
        <f t="shared" ref="C144:M144" si="33">C78*0.539</f>
        <v>6.8860365729283552</v>
      </c>
      <c r="D144" s="852">
        <f t="shared" si="33"/>
        <v>6.5525732707412718</v>
      </c>
      <c r="E144" s="852">
        <f t="shared" si="33"/>
        <v>6.6038418696597052</v>
      </c>
      <c r="F144" s="852">
        <f t="shared" si="33"/>
        <v>6.5063513236067312</v>
      </c>
      <c r="G144" s="852">
        <f t="shared" si="33"/>
        <v>6.2278649878660346</v>
      </c>
      <c r="H144" s="852">
        <f t="shared" si="33"/>
        <v>5.889505759521672</v>
      </c>
      <c r="I144" s="852">
        <f t="shared" si="33"/>
        <v>6.3488751521189153</v>
      </c>
      <c r="J144" s="852">
        <f t="shared" si="33"/>
        <v>6.1123397558866355</v>
      </c>
      <c r="K144" s="852">
        <f t="shared" si="33"/>
        <v>6.373092968950707</v>
      </c>
      <c r="L144" s="852">
        <f t="shared" si="33"/>
        <v>6.5133510708061015</v>
      </c>
      <c r="M144" s="852">
        <f t="shared" si="33"/>
        <v>6.4531077640527901</v>
      </c>
      <c r="N144" s="840"/>
      <c r="O144" s="840"/>
      <c r="P144" s="853" t="s">
        <v>179</v>
      </c>
      <c r="Q144" s="854">
        <f>Q78*0.539</f>
        <v>6.4149255437156079</v>
      </c>
      <c r="S144"/>
      <c r="T144"/>
      <c r="U144"/>
    </row>
    <row r="145" spans="1:21">
      <c r="A145" s="855" t="s">
        <v>175</v>
      </c>
      <c r="B145" s="856">
        <f>B79*0.533</f>
        <v>7.3317502396178824</v>
      </c>
      <c r="C145" s="857">
        <f t="shared" ref="C145:M146" si="34">C79*0.533</f>
        <v>7.0142831886165053</v>
      </c>
      <c r="D145" s="857">
        <f t="shared" si="34"/>
        <v>6.9761645254627513</v>
      </c>
      <c r="E145" s="857">
        <f t="shared" si="34"/>
        <v>6.7680594349373644</v>
      </c>
      <c r="F145" s="857">
        <f t="shared" si="34"/>
        <v>6.6439478306707969</v>
      </c>
      <c r="G145" s="857">
        <f t="shared" si="34"/>
        <v>6.3901875901613963</v>
      </c>
      <c r="H145" s="857">
        <f t="shared" si="34"/>
        <v>6.0463649885985609</v>
      </c>
      <c r="I145" s="857">
        <f t="shared" si="34"/>
        <v>6.4476368221949363</v>
      </c>
      <c r="J145" s="857">
        <f t="shared" si="34"/>
        <v>6.337696832220546</v>
      </c>
      <c r="K145" s="857">
        <f t="shared" si="34"/>
        <v>6.4791826778165618</v>
      </c>
      <c r="L145" s="857">
        <f t="shared" si="34"/>
        <v>6.686241047746611</v>
      </c>
      <c r="M145" s="857">
        <f t="shared" si="34"/>
        <v>6.7519752308248027</v>
      </c>
      <c r="N145" s="840"/>
      <c r="O145" s="840"/>
      <c r="P145" s="858" t="s">
        <v>175</v>
      </c>
      <c r="Q145" s="859">
        <f>Q79*0.533</f>
        <v>6.6556685724332576</v>
      </c>
      <c r="S145"/>
      <c r="T145"/>
      <c r="U145"/>
    </row>
    <row r="146" spans="1:21">
      <c r="A146" s="855" t="s">
        <v>176</v>
      </c>
      <c r="B146" s="856">
        <f>B80*0.533</f>
        <v>7.2505074634497442</v>
      </c>
      <c r="C146" s="857">
        <f t="shared" si="34"/>
        <v>6.8932808752377088</v>
      </c>
      <c r="D146" s="857">
        <f t="shared" si="34"/>
        <v>6.8768717029384394</v>
      </c>
      <c r="E146" s="857">
        <f t="shared" si="34"/>
        <v>6.6556626595436708</v>
      </c>
      <c r="F146" s="857">
        <f t="shared" si="34"/>
        <v>6.4870110427835055</v>
      </c>
      <c r="G146" s="857">
        <f t="shared" si="34"/>
        <v>6.1721828851508702</v>
      </c>
      <c r="H146" s="857">
        <f t="shared" si="34"/>
        <v>5.8610469037100819</v>
      </c>
      <c r="I146" s="857">
        <f t="shared" si="34"/>
        <v>6.3341838431940198</v>
      </c>
      <c r="J146" s="857">
        <f t="shared" si="34"/>
        <v>6.1931971260488892</v>
      </c>
      <c r="K146" s="857">
        <f t="shared" si="34"/>
        <v>6.43303677836807</v>
      </c>
      <c r="L146" s="857">
        <f t="shared" si="34"/>
        <v>6.6444383328458319</v>
      </c>
      <c r="M146" s="857">
        <f t="shared" si="34"/>
        <v>6.7293390372215054</v>
      </c>
      <c r="N146" s="840"/>
      <c r="O146" s="840"/>
      <c r="P146" s="858" t="s">
        <v>176</v>
      </c>
      <c r="Q146" s="859">
        <f>Q80*0.533</f>
        <v>6.5302250992155537</v>
      </c>
      <c r="S146"/>
      <c r="T146"/>
      <c r="U146"/>
    </row>
    <row r="147" spans="1:21">
      <c r="A147" s="855" t="s">
        <v>177</v>
      </c>
      <c r="B147" s="856">
        <f>B81*0.533</f>
        <v>0</v>
      </c>
      <c r="C147" s="857">
        <f t="shared" ref="C147:M147" si="35">C81*0.521</f>
        <v>0</v>
      </c>
      <c r="D147" s="857">
        <f t="shared" si="35"/>
        <v>0</v>
      </c>
      <c r="E147" s="857">
        <f t="shared" si="35"/>
        <v>0</v>
      </c>
      <c r="F147" s="857">
        <f t="shared" si="35"/>
        <v>0</v>
      </c>
      <c r="G147" s="857">
        <f t="shared" si="35"/>
        <v>6.0513941634727537</v>
      </c>
      <c r="H147" s="857">
        <f t="shared" si="35"/>
        <v>5.2164563137254891</v>
      </c>
      <c r="I147" s="857">
        <f t="shared" si="35"/>
        <v>5.8387754901960776</v>
      </c>
      <c r="J147" s="857">
        <f t="shared" si="35"/>
        <v>0</v>
      </c>
      <c r="K147" s="857">
        <f t="shared" si="35"/>
        <v>0</v>
      </c>
      <c r="L147" s="857">
        <f t="shared" si="35"/>
        <v>0</v>
      </c>
      <c r="M147" s="857">
        <f t="shared" si="35"/>
        <v>0</v>
      </c>
      <c r="N147" s="840"/>
      <c r="O147" s="840"/>
      <c r="P147" s="858" t="s">
        <v>177</v>
      </c>
      <c r="Q147" s="859">
        <f>Q81*0.521</f>
        <v>6.2433336289154377</v>
      </c>
      <c r="S147"/>
      <c r="T147"/>
      <c r="U147"/>
    </row>
    <row r="148" spans="1:21">
      <c r="A148" s="855" t="s">
        <v>71</v>
      </c>
      <c r="B148" s="856">
        <f>B82*0.521</f>
        <v>5.6270223307308553</v>
      </c>
      <c r="C148" s="857">
        <f t="shared" ref="C148:M148" si="36">C82*0.487</f>
        <v>5.0925365501071767</v>
      </c>
      <c r="D148" s="857">
        <f t="shared" si="36"/>
        <v>5.2073495488219557</v>
      </c>
      <c r="E148" s="857">
        <f t="shared" si="36"/>
        <v>5.1628042060639343</v>
      </c>
      <c r="F148" s="857">
        <f t="shared" si="36"/>
        <v>5.1958844106913933</v>
      </c>
      <c r="G148" s="857">
        <f t="shared" si="36"/>
        <v>5.110064155412859</v>
      </c>
      <c r="H148" s="857">
        <f t="shared" si="36"/>
        <v>4.7642450717646536</v>
      </c>
      <c r="I148" s="857">
        <f t="shared" si="36"/>
        <v>4.8406149024506107</v>
      </c>
      <c r="J148" s="857">
        <f t="shared" si="36"/>
        <v>4.8062692228330928</v>
      </c>
      <c r="K148" s="857">
        <f t="shared" si="36"/>
        <v>4.8734514055274154</v>
      </c>
      <c r="L148" s="857">
        <f t="shared" si="36"/>
        <v>4.8957702769648215</v>
      </c>
      <c r="M148" s="857">
        <f t="shared" si="36"/>
        <v>4.9257053533335808</v>
      </c>
      <c r="N148" s="840"/>
      <c r="O148" s="840"/>
      <c r="P148" s="858" t="s">
        <v>71</v>
      </c>
      <c r="Q148" s="859">
        <f>Q82*0.487</f>
        <v>5.0035552662301104</v>
      </c>
      <c r="S148"/>
      <c r="T148"/>
      <c r="U148"/>
    </row>
    <row r="149" spans="1:21" ht="13.5" thickBot="1">
      <c r="A149" s="860" t="s">
        <v>178</v>
      </c>
      <c r="B149" s="856">
        <f>B83*0.487</f>
        <v>6.4583753873493137</v>
      </c>
      <c r="C149" s="861">
        <f t="shared" ref="C149:M149" si="37">C83*0.518</f>
        <v>6.7565276409610764</v>
      </c>
      <c r="D149" s="861">
        <f t="shared" si="37"/>
        <v>6.7956759302339016</v>
      </c>
      <c r="E149" s="861">
        <f t="shared" si="37"/>
        <v>6.7563120592570369</v>
      </c>
      <c r="F149" s="861">
        <f t="shared" si="37"/>
        <v>6.7245139450251425</v>
      </c>
      <c r="G149" s="861">
        <f t="shared" si="37"/>
        <v>6.6244309201825766</v>
      </c>
      <c r="H149" s="861">
        <f t="shared" si="37"/>
        <v>6.3346731763596997</v>
      </c>
      <c r="I149" s="861">
        <f t="shared" si="37"/>
        <v>6.4539655344005196</v>
      </c>
      <c r="J149" s="861">
        <f t="shared" si="37"/>
        <v>6.518974375587721</v>
      </c>
      <c r="K149" s="861">
        <f t="shared" si="37"/>
        <v>6.5333856413470821</v>
      </c>
      <c r="L149" s="861">
        <f t="shared" si="37"/>
        <v>6.6537407326659768</v>
      </c>
      <c r="M149" s="861">
        <f t="shared" si="37"/>
        <v>6.6851684091208776</v>
      </c>
      <c r="N149" s="840"/>
      <c r="O149" s="840"/>
      <c r="P149" s="862" t="s">
        <v>178</v>
      </c>
      <c r="Q149" s="863">
        <f>Q83*0.518</f>
        <v>6.6386322104113678</v>
      </c>
      <c r="S149"/>
      <c r="T149"/>
      <c r="U149"/>
    </row>
    <row r="150" spans="1:21">
      <c r="A150" s="763"/>
      <c r="B150" s="763"/>
      <c r="C150" s="763"/>
      <c r="D150" s="763"/>
      <c r="E150" s="763"/>
      <c r="F150" s="763"/>
      <c r="G150" s="763"/>
      <c r="H150" s="763"/>
      <c r="I150" s="763"/>
      <c r="J150" s="763"/>
      <c r="K150" s="763"/>
      <c r="L150" s="763"/>
      <c r="M150" s="763"/>
      <c r="N150" s="763"/>
      <c r="O150" s="763"/>
      <c r="P150" s="763"/>
      <c r="Q150" s="763"/>
    </row>
    <row r="151" spans="1:21" ht="16.5" thickBot="1">
      <c r="A151" s="839">
        <v>2020</v>
      </c>
      <c r="B151" s="840"/>
      <c r="C151" s="840" t="s">
        <v>181</v>
      </c>
      <c r="D151" s="840"/>
      <c r="E151" s="840"/>
      <c r="F151" s="840"/>
      <c r="G151" s="840"/>
      <c r="H151" s="840"/>
      <c r="I151" s="840"/>
      <c r="J151" s="840"/>
      <c r="K151" s="840"/>
      <c r="L151" s="840"/>
      <c r="M151" s="841" t="s">
        <v>93</v>
      </c>
      <c r="N151" s="840"/>
      <c r="O151" s="840"/>
      <c r="P151" s="839">
        <v>2020</v>
      </c>
      <c r="Q151" s="840"/>
    </row>
    <row r="152" spans="1:21" ht="13.5" thickBot="1">
      <c r="A152" s="842"/>
      <c r="B152" s="843" t="s">
        <v>161</v>
      </c>
      <c r="C152" s="843" t="s">
        <v>162</v>
      </c>
      <c r="D152" s="843" t="s">
        <v>163</v>
      </c>
      <c r="E152" s="843" t="s">
        <v>164</v>
      </c>
      <c r="F152" s="843" t="s">
        <v>165</v>
      </c>
      <c r="G152" s="843" t="s">
        <v>166</v>
      </c>
      <c r="H152" s="843" t="s">
        <v>167</v>
      </c>
      <c r="I152" s="843" t="s">
        <v>168</v>
      </c>
      <c r="J152" s="843" t="s">
        <v>169</v>
      </c>
      <c r="K152" s="843" t="s">
        <v>170</v>
      </c>
      <c r="L152" s="843" t="s">
        <v>171</v>
      </c>
      <c r="M152" s="844" t="s">
        <v>172</v>
      </c>
      <c r="N152" s="840"/>
      <c r="O152" s="840"/>
      <c r="P152" s="842"/>
      <c r="Q152" s="844" t="s">
        <v>173</v>
      </c>
    </row>
    <row r="153" spans="1:21" ht="13.5" thickBot="1">
      <c r="A153" s="845" t="s">
        <v>174</v>
      </c>
      <c r="B153" s="846">
        <f>B87*0.518</f>
        <v>6.2432549254901968</v>
      </c>
      <c r="C153" s="846">
        <f t="shared" ref="C153:M153" si="38">C87*0.518</f>
        <v>6.2954013661251524</v>
      </c>
      <c r="D153" s="846">
        <f t="shared" si="38"/>
        <v>6.1378683296860528</v>
      </c>
      <c r="E153" s="846">
        <f t="shared" si="38"/>
        <v>5.8925579083380661</v>
      </c>
      <c r="F153" s="846">
        <f t="shared" si="38"/>
        <v>5.8311906766516834</v>
      </c>
      <c r="G153" s="846">
        <f t="shared" si="38"/>
        <v>6.070249019607842</v>
      </c>
      <c r="H153" s="846">
        <f t="shared" si="38"/>
        <v>6.0107342036356197</v>
      </c>
      <c r="I153" s="846">
        <f t="shared" si="38"/>
        <v>6.2756428941842115</v>
      </c>
      <c r="J153" s="846">
        <f t="shared" si="38"/>
        <v>6.304480823412371</v>
      </c>
      <c r="K153" s="846">
        <f t="shared" si="38"/>
        <v>6.2606947090636398</v>
      </c>
      <c r="L153" s="846">
        <f t="shared" si="38"/>
        <v>6.2306681913068616</v>
      </c>
      <c r="M153" s="847">
        <f t="shared" si="38"/>
        <v>6.4597393382816728</v>
      </c>
      <c r="N153" s="840"/>
      <c r="O153" s="840"/>
      <c r="P153" s="848" t="s">
        <v>174</v>
      </c>
      <c r="Q153" s="849">
        <f>Q87*0.518</f>
        <v>6.1804803083585318</v>
      </c>
    </row>
    <row r="154" spans="1:21">
      <c r="A154" s="850" t="s">
        <v>179</v>
      </c>
      <c r="B154" s="851">
        <f>B88*0.539</f>
        <v>6.5453100382352938</v>
      </c>
      <c r="C154" s="852">
        <f t="shared" ref="C154:M154" si="39">C88*0.539</f>
        <v>6.4882299747320129</v>
      </c>
      <c r="D154" s="852">
        <f t="shared" si="39"/>
        <v>6.3142727622379775</v>
      </c>
      <c r="E154" s="852">
        <f t="shared" si="39"/>
        <v>6.0375220897565933</v>
      </c>
      <c r="F154" s="852">
        <f t="shared" si="39"/>
        <v>5.7397231564045557</v>
      </c>
      <c r="G154" s="852">
        <f t="shared" si="39"/>
        <v>6.2275637254901968</v>
      </c>
      <c r="H154" s="852">
        <f t="shared" si="39"/>
        <v>6.3847927003015919</v>
      </c>
      <c r="I154" s="852">
        <f t="shared" si="39"/>
        <v>6.6885350683704203</v>
      </c>
      <c r="J154" s="852">
        <f t="shared" si="39"/>
        <v>6.6359558706311992</v>
      </c>
      <c r="K154" s="852">
        <f t="shared" si="39"/>
        <v>6.6108097960985797</v>
      </c>
      <c r="L154" s="852">
        <f t="shared" si="39"/>
        <v>6.6578082608953597</v>
      </c>
      <c r="M154" s="852">
        <f t="shared" si="39"/>
        <v>6.9696562030357541</v>
      </c>
      <c r="N154" s="840"/>
      <c r="O154" s="840"/>
      <c r="P154" s="853" t="s">
        <v>179</v>
      </c>
      <c r="Q154" s="854">
        <f>Q88*0.539</f>
        <v>6.5217434671317465</v>
      </c>
    </row>
    <row r="155" spans="1:21">
      <c r="A155" s="855" t="s">
        <v>175</v>
      </c>
      <c r="B155" s="856">
        <f>B89*0.533</f>
        <v>6.7688136431372543</v>
      </c>
      <c r="C155" s="857">
        <f t="shared" ref="C155:M157" si="40">C89*0.533</f>
        <v>6.7698539581119421</v>
      </c>
      <c r="D155" s="857">
        <f t="shared" si="40"/>
        <v>6.5630478929283029</v>
      </c>
      <c r="E155" s="857">
        <f t="shared" si="40"/>
        <v>6.3754717589237062</v>
      </c>
      <c r="F155" s="857">
        <f t="shared" si="40"/>
        <v>6.2932838896755419</v>
      </c>
      <c r="G155" s="857">
        <f t="shared" si="40"/>
        <v>6.5114833333333335</v>
      </c>
      <c r="H155" s="857">
        <f t="shared" si="40"/>
        <v>6.4679104615827985</v>
      </c>
      <c r="I155" s="857">
        <f t="shared" si="40"/>
        <v>6.8895656733176791</v>
      </c>
      <c r="J155" s="857">
        <f t="shared" si="40"/>
        <v>6.9027826615713463</v>
      </c>
      <c r="K155" s="857">
        <f t="shared" si="40"/>
        <v>6.9277491019341033</v>
      </c>
      <c r="L155" s="857">
        <f t="shared" si="40"/>
        <v>7.0481727667605778</v>
      </c>
      <c r="M155" s="857">
        <f t="shared" si="40"/>
        <v>7.2886283343372158</v>
      </c>
      <c r="N155" s="840"/>
      <c r="O155" s="840"/>
      <c r="P155" s="858" t="s">
        <v>175</v>
      </c>
      <c r="Q155" s="859">
        <f>Q89*0.533</f>
        <v>6.7372637051551463</v>
      </c>
    </row>
    <row r="156" spans="1:21">
      <c r="A156" s="855" t="s">
        <v>176</v>
      </c>
      <c r="B156" s="856">
        <f>B90*0.533</f>
        <v>6.6992890186274519</v>
      </c>
      <c r="C156" s="857">
        <f t="shared" si="40"/>
        <v>6.6953997773665952</v>
      </c>
      <c r="D156" s="857">
        <f t="shared" si="40"/>
        <v>6.4817038513146414</v>
      </c>
      <c r="E156" s="857">
        <f t="shared" si="40"/>
        <v>6.3195449985427148</v>
      </c>
      <c r="F156" s="857">
        <f t="shared" si="40"/>
        <v>6.230410883265697</v>
      </c>
      <c r="G156" s="857">
        <f t="shared" si="40"/>
        <v>6.4482549019607847</v>
      </c>
      <c r="H156" s="857">
        <f t="shared" si="40"/>
        <v>6.384806651060317</v>
      </c>
      <c r="I156" s="857">
        <f t="shared" si="40"/>
        <v>6.8743637289992323</v>
      </c>
      <c r="J156" s="857">
        <f t="shared" si="40"/>
        <v>6.8909694085942013</v>
      </c>
      <c r="K156" s="857">
        <f t="shared" si="40"/>
        <v>6.89016194934712</v>
      </c>
      <c r="L156" s="857">
        <f t="shared" si="40"/>
        <v>7.0075465016175515</v>
      </c>
      <c r="M156" s="857">
        <f t="shared" si="40"/>
        <v>7.2485743965049236</v>
      </c>
      <c r="N156" s="840"/>
      <c r="O156" s="840"/>
      <c r="P156" s="858" t="s">
        <v>176</v>
      </c>
      <c r="Q156" s="859">
        <f>Q90*0.533</f>
        <v>6.6767981561019081</v>
      </c>
    </row>
    <row r="157" spans="1:21">
      <c r="A157" s="855" t="s">
        <v>177</v>
      </c>
      <c r="B157" s="856">
        <f>B91*0.533</f>
        <v>0</v>
      </c>
      <c r="C157" s="857">
        <f t="shared" ref="C157:M157" si="41">C91*0.521</f>
        <v>0</v>
      </c>
      <c r="D157" s="857">
        <f t="shared" si="41"/>
        <v>0</v>
      </c>
      <c r="E157" s="857">
        <f t="shared" si="41"/>
        <v>0</v>
      </c>
      <c r="F157" s="857">
        <f t="shared" si="41"/>
        <v>6.1885024990388304</v>
      </c>
      <c r="G157" s="857">
        <f t="shared" si="41"/>
        <v>6.775553921568628</v>
      </c>
      <c r="H157" s="857">
        <f t="shared" si="41"/>
        <v>7.31651537254902</v>
      </c>
      <c r="I157" s="857">
        <f t="shared" si="41"/>
        <v>0</v>
      </c>
      <c r="J157" s="857">
        <f t="shared" si="41"/>
        <v>0</v>
      </c>
      <c r="K157" s="857">
        <f t="shared" si="41"/>
        <v>0</v>
      </c>
      <c r="L157" s="857">
        <f t="shared" si="40"/>
        <v>0</v>
      </c>
      <c r="M157" s="857">
        <f t="shared" si="41"/>
        <v>0</v>
      </c>
      <c r="N157" s="840"/>
      <c r="O157" s="840"/>
      <c r="P157" s="858" t="s">
        <v>177</v>
      </c>
      <c r="Q157" s="859">
        <f>Q91*0.521</f>
        <v>6.7039869422018494</v>
      </c>
    </row>
    <row r="158" spans="1:21">
      <c r="A158" s="855" t="s">
        <v>71</v>
      </c>
      <c r="B158" s="856">
        <f>B92*0.521</f>
        <v>5.3031491813725493</v>
      </c>
      <c r="C158" s="857">
        <f t="shared" ref="C158:M158" si="42">C92*0.487</f>
        <v>5.039261617498874</v>
      </c>
      <c r="D158" s="857">
        <f t="shared" si="42"/>
        <v>5.0171774859792579</v>
      </c>
      <c r="E158" s="857">
        <f t="shared" si="42"/>
        <v>4.7622835686869145</v>
      </c>
      <c r="F158" s="857">
        <f t="shared" si="42"/>
        <v>4.6201669738669455</v>
      </c>
      <c r="G158" s="857">
        <f t="shared" si="42"/>
        <v>4.8547215686274496</v>
      </c>
      <c r="H158" s="857">
        <f t="shared" si="42"/>
        <v>4.8848063958358159</v>
      </c>
      <c r="I158" s="857">
        <f t="shared" si="42"/>
        <v>4.9286967334347986</v>
      </c>
      <c r="J158" s="857">
        <f t="shared" si="42"/>
        <v>5.0207274765195464</v>
      </c>
      <c r="K158" s="857">
        <f t="shared" si="42"/>
        <v>5.0136076135745435</v>
      </c>
      <c r="L158" s="857">
        <f>L92*0.521</f>
        <v>5.1247817859778637</v>
      </c>
      <c r="M158" s="857">
        <f t="shared" si="42"/>
        <v>4.9776049905036635</v>
      </c>
      <c r="N158" s="840"/>
      <c r="O158" s="840"/>
      <c r="P158" s="858" t="s">
        <v>71</v>
      </c>
      <c r="Q158" s="859">
        <f>Q92*0.487</f>
        <v>4.9181428731554799</v>
      </c>
    </row>
    <row r="159" spans="1:21" ht="13.5" thickBot="1">
      <c r="A159" s="860" t="s">
        <v>178</v>
      </c>
      <c r="B159" s="856">
        <f>B93*0.487</f>
        <v>6.2967109029411761</v>
      </c>
      <c r="C159" s="861">
        <f t="shared" ref="C159:M159" si="43">C93*0.518</f>
        <v>6.7210085053370996</v>
      </c>
      <c r="D159" s="861">
        <f t="shared" si="43"/>
        <v>6.5351504180668485</v>
      </c>
      <c r="E159" s="861">
        <f t="shared" si="43"/>
        <v>6.2942275879727081</v>
      </c>
      <c r="F159" s="861">
        <f t="shared" si="43"/>
        <v>6.2182329455204988</v>
      </c>
      <c r="G159" s="861">
        <f t="shared" si="43"/>
        <v>6.3881588235294116</v>
      </c>
      <c r="H159" s="861">
        <f t="shared" si="43"/>
        <v>6.3829894754708487</v>
      </c>
      <c r="I159" s="861">
        <f t="shared" si="43"/>
        <v>6.5485740635526106</v>
      </c>
      <c r="J159" s="861">
        <f t="shared" si="43"/>
        <v>6.6271381808060266</v>
      </c>
      <c r="K159" s="861">
        <f t="shared" si="43"/>
        <v>6.6472393718890794</v>
      </c>
      <c r="L159" s="857">
        <f>L93*0.487</f>
        <v>6.233220103514058</v>
      </c>
      <c r="M159" s="861">
        <f t="shared" si="43"/>
        <v>6.7756122405368853</v>
      </c>
      <c r="N159" s="840"/>
      <c r="O159" s="840"/>
      <c r="P159" s="862" t="s">
        <v>178</v>
      </c>
      <c r="Q159" s="863">
        <f>Q93*0.518</f>
        <v>6.5474131334445227</v>
      </c>
    </row>
    <row r="160" spans="1:21">
      <c r="A160" s="763"/>
      <c r="B160" s="763"/>
      <c r="C160" s="763"/>
      <c r="D160" s="763"/>
      <c r="E160" s="763"/>
      <c r="F160" s="763"/>
      <c r="G160" s="763"/>
      <c r="H160" s="763"/>
      <c r="I160" s="763"/>
      <c r="J160" s="763"/>
      <c r="K160" s="763"/>
      <c r="L160" s="763"/>
      <c r="M160" s="763"/>
      <c r="N160" s="763"/>
      <c r="O160" s="763"/>
      <c r="P160" s="763"/>
      <c r="Q160" s="763"/>
    </row>
    <row r="161" spans="1:17" ht="16.5" thickBot="1">
      <c r="A161" s="839">
        <v>2021</v>
      </c>
      <c r="B161" s="840"/>
      <c r="C161" s="840" t="s">
        <v>181</v>
      </c>
      <c r="D161" s="840"/>
      <c r="E161" s="840"/>
      <c r="F161" s="840"/>
      <c r="G161" s="840"/>
      <c r="H161" s="840"/>
      <c r="I161" s="840"/>
      <c r="J161" s="840"/>
      <c r="K161" s="840"/>
      <c r="L161" s="840"/>
      <c r="M161" s="841" t="s">
        <v>93</v>
      </c>
      <c r="N161" s="840"/>
      <c r="O161" s="840"/>
      <c r="P161" s="839">
        <v>2021</v>
      </c>
      <c r="Q161" s="840"/>
    </row>
    <row r="162" spans="1:17" ht="13.5" thickBot="1">
      <c r="A162" s="842"/>
      <c r="B162" s="843" t="s">
        <v>161</v>
      </c>
      <c r="C162" s="843" t="s">
        <v>162</v>
      </c>
      <c r="D162" s="843" t="s">
        <v>163</v>
      </c>
      <c r="E162" s="843" t="s">
        <v>164</v>
      </c>
      <c r="F162" s="843" t="s">
        <v>165</v>
      </c>
      <c r="G162" s="843" t="s">
        <v>166</v>
      </c>
      <c r="H162" s="843" t="s">
        <v>167</v>
      </c>
      <c r="I162" s="843" t="s">
        <v>168</v>
      </c>
      <c r="J162" s="843" t="s">
        <v>169</v>
      </c>
      <c r="K162" s="843" t="s">
        <v>170</v>
      </c>
      <c r="L162" s="843" t="s">
        <v>171</v>
      </c>
      <c r="M162" s="844" t="s">
        <v>172</v>
      </c>
      <c r="N162" s="840"/>
      <c r="O162" s="840"/>
      <c r="P162" s="842"/>
      <c r="Q162" s="844" t="s">
        <v>173</v>
      </c>
    </row>
    <row r="163" spans="1:17" ht="13.5" thickBot="1">
      <c r="A163" s="845" t="s">
        <v>174</v>
      </c>
      <c r="B163" s="846">
        <f>B97*0.518</f>
        <v>6.6522463713968678</v>
      </c>
      <c r="C163" s="846">
        <f t="shared" ref="C163:M163" si="44">C97*0.518</f>
        <v>6.7582691056214399</v>
      </c>
      <c r="D163" s="846">
        <f t="shared" si="44"/>
        <v>6.7229887484670554</v>
      </c>
      <c r="E163" s="846">
        <f t="shared" si="44"/>
        <v>7.0119666978146524</v>
      </c>
      <c r="F163" s="846">
        <f t="shared" si="44"/>
        <v>7.0837891176812784</v>
      </c>
      <c r="G163" s="846">
        <f t="shared" si="44"/>
        <v>7.3439213352838788</v>
      </c>
      <c r="H163" s="846">
        <f t="shared" si="44"/>
        <v>7.2840676599577741</v>
      </c>
      <c r="I163" s="846">
        <f t="shared" si="44"/>
        <v>7.6628126470830669</v>
      </c>
      <c r="J163" s="846">
        <f t="shared" si="44"/>
        <v>7.7441044260492022</v>
      </c>
      <c r="K163" s="846">
        <f t="shared" si="44"/>
        <v>8.6338565132981611</v>
      </c>
      <c r="L163" s="846">
        <f t="shared" si="44"/>
        <v>9.2425493518099966</v>
      </c>
      <c r="M163" s="847">
        <f t="shared" si="44"/>
        <v>9.3369439183590028</v>
      </c>
      <c r="N163" s="840"/>
      <c r="O163" s="840"/>
      <c r="P163" s="848" t="s">
        <v>174</v>
      </c>
      <c r="Q163" s="849">
        <f>Q97*0.518</f>
        <v>7.6350903299219262</v>
      </c>
    </row>
    <row r="164" spans="1:17">
      <c r="A164" s="850" t="s">
        <v>179</v>
      </c>
      <c r="B164" s="851">
        <f>B98*0.539</f>
        <v>6.8497801358810424</v>
      </c>
      <c r="C164" s="852">
        <f t="shared" ref="C164:M164" si="45">C98*0.539</f>
        <v>6.7174445363834403</v>
      </c>
      <c r="D164" s="852">
        <f t="shared" si="45"/>
        <v>6.8020578276047079</v>
      </c>
      <c r="E164" s="852">
        <f t="shared" si="45"/>
        <v>7.2894074278768164</v>
      </c>
      <c r="F164" s="852">
        <f t="shared" si="45"/>
        <v>6.9434202225344386</v>
      </c>
      <c r="G164" s="852">
        <f t="shared" si="45"/>
        <v>7.3834186913237092</v>
      </c>
      <c r="H164" s="852">
        <f t="shared" si="45"/>
        <v>7.3289985267432414</v>
      </c>
      <c r="I164" s="852">
        <f t="shared" si="45"/>
        <v>7.8520636316550823</v>
      </c>
      <c r="J164" s="852">
        <f t="shared" si="45"/>
        <v>8.3154149530062149</v>
      </c>
      <c r="K164" s="852">
        <f t="shared" si="45"/>
        <v>9.2530978860205497</v>
      </c>
      <c r="L164" s="852">
        <f t="shared" si="45"/>
        <v>10.127439448314604</v>
      </c>
      <c r="M164" s="852">
        <f t="shared" si="45"/>
        <v>9.4665416013395483</v>
      </c>
      <c r="N164" s="840"/>
      <c r="O164" s="840"/>
      <c r="P164" s="853" t="s">
        <v>179</v>
      </c>
      <c r="Q164" s="854">
        <f>Q98*0.539</f>
        <v>8.4223945173700017</v>
      </c>
    </row>
    <row r="165" spans="1:17">
      <c r="A165" s="855" t="s">
        <v>175</v>
      </c>
      <c r="B165" s="856">
        <f>B99*0.533</f>
        <v>7.437877769057982</v>
      </c>
      <c r="C165" s="857">
        <f t="shared" ref="C165:M165" si="46">C99*0.533</f>
        <v>7.4990491940518034</v>
      </c>
      <c r="D165" s="857">
        <f t="shared" si="46"/>
        <v>7.3511661276978417</v>
      </c>
      <c r="E165" s="857">
        <f t="shared" si="46"/>
        <v>7.6659266238797104</v>
      </c>
      <c r="F165" s="857">
        <f t="shared" si="46"/>
        <v>7.7271839760307328</v>
      </c>
      <c r="G165" s="857">
        <f t="shared" si="46"/>
        <v>7.9820463830153683</v>
      </c>
      <c r="H165" s="857">
        <f t="shared" si="46"/>
        <v>8.0283709163321255</v>
      </c>
      <c r="I165" s="857">
        <f t="shared" si="46"/>
        <v>8.5441199998404098</v>
      </c>
      <c r="J165" s="857">
        <f t="shared" si="46"/>
        <v>8.6739192493468735</v>
      </c>
      <c r="K165" s="857">
        <f t="shared" si="46"/>
        <v>9.7855025423428295</v>
      </c>
      <c r="L165" s="857">
        <f t="shared" si="46"/>
        <v>10.401461548963782</v>
      </c>
      <c r="M165" s="857">
        <f t="shared" si="46"/>
        <v>10.486467403836441</v>
      </c>
      <c r="N165" s="840"/>
      <c r="O165" s="840"/>
      <c r="P165" s="858" t="s">
        <v>175</v>
      </c>
      <c r="Q165" s="859">
        <f>Q99*0.533</f>
        <v>8.4369577054965248</v>
      </c>
    </row>
    <row r="166" spans="1:17">
      <c r="A166" s="855" t="s">
        <v>176</v>
      </c>
      <c r="B166" s="856">
        <f>B100*0.533</f>
        <v>7.4339838204754649</v>
      </c>
      <c r="C166" s="857">
        <f t="shared" ref="C166:M166" si="47">C100*0.533</f>
        <v>7.4720285074996982</v>
      </c>
      <c r="D166" s="857">
        <f t="shared" si="47"/>
        <v>7.3111403660920846</v>
      </c>
      <c r="E166" s="857">
        <f t="shared" si="47"/>
        <v>7.6584381215589046</v>
      </c>
      <c r="F166" s="857">
        <f t="shared" si="47"/>
        <v>7.74128235029964</v>
      </c>
      <c r="G166" s="857">
        <f t="shared" si="47"/>
        <v>7.9750559234898377</v>
      </c>
      <c r="H166" s="857">
        <f t="shared" si="47"/>
        <v>8.0141853874652025</v>
      </c>
      <c r="I166" s="857">
        <f t="shared" si="47"/>
        <v>8.534573265363024</v>
      </c>
      <c r="J166" s="857">
        <f t="shared" si="47"/>
        <v>8.6638018477071856</v>
      </c>
      <c r="K166" s="857">
        <f t="shared" si="47"/>
        <v>9.8156462843836554</v>
      </c>
      <c r="L166" s="857">
        <f t="shared" si="47"/>
        <v>10.338229028178356</v>
      </c>
      <c r="M166" s="857">
        <f t="shared" si="47"/>
        <v>10.28671082600745</v>
      </c>
      <c r="N166" s="840"/>
      <c r="O166" s="840"/>
      <c r="P166" s="858" t="s">
        <v>176</v>
      </c>
      <c r="Q166" s="859">
        <f>Q100*0.533</f>
        <v>8.2677930797438552</v>
      </c>
    </row>
    <row r="167" spans="1:17">
      <c r="A167" s="855" t="s">
        <v>177</v>
      </c>
      <c r="B167" s="856">
        <f>B101*0.533</f>
        <v>0</v>
      </c>
      <c r="C167" s="857">
        <f t="shared" ref="C167:K167" si="48">C101*0.521</f>
        <v>0</v>
      </c>
      <c r="D167" s="857">
        <f t="shared" si="48"/>
        <v>0</v>
      </c>
      <c r="E167" s="857">
        <f t="shared" si="48"/>
        <v>0</v>
      </c>
      <c r="F167" s="857">
        <f t="shared" si="48"/>
        <v>0</v>
      </c>
      <c r="G167" s="857">
        <f t="shared" si="48"/>
        <v>0</v>
      </c>
      <c r="H167" s="857">
        <f t="shared" si="48"/>
        <v>0</v>
      </c>
      <c r="I167" s="857">
        <f t="shared" si="48"/>
        <v>0</v>
      </c>
      <c r="J167" s="857">
        <f t="shared" si="48"/>
        <v>0</v>
      </c>
      <c r="K167" s="857">
        <f t="shared" si="48"/>
        <v>0</v>
      </c>
      <c r="L167" s="857">
        <f>L101*0.533</f>
        <v>0</v>
      </c>
      <c r="M167" s="857">
        <f>M101*0.521</f>
        <v>0</v>
      </c>
      <c r="N167" s="840"/>
      <c r="O167" s="840"/>
      <c r="P167" s="858" t="s">
        <v>177</v>
      </c>
      <c r="Q167" s="859">
        <f>Q101*0.521</f>
        <v>9.0052537744292405</v>
      </c>
    </row>
    <row r="168" spans="1:17">
      <c r="A168" s="855" t="s">
        <v>71</v>
      </c>
      <c r="B168" s="856">
        <f>B102*0.521</f>
        <v>5.5089817616553036</v>
      </c>
      <c r="C168" s="857">
        <f t="shared" ref="C168:K168" si="49">C102*0.487</f>
        <v>5.2598950046830932</v>
      </c>
      <c r="D168" s="857">
        <f t="shared" si="49"/>
        <v>5.4609439135774034</v>
      </c>
      <c r="E168" s="857">
        <f t="shared" si="49"/>
        <v>5.598361624068966</v>
      </c>
      <c r="F168" s="857">
        <f t="shared" si="49"/>
        <v>5.7206845278178609</v>
      </c>
      <c r="G168" s="857">
        <f t="shared" si="49"/>
        <v>5.9144128249722687</v>
      </c>
      <c r="H168" s="857">
        <f t="shared" si="49"/>
        <v>5.8808809461001985</v>
      </c>
      <c r="I168" s="857">
        <f t="shared" si="49"/>
        <v>5.9872877582877022</v>
      </c>
      <c r="J168" s="857">
        <f t="shared" si="49"/>
        <v>6.1490120882076971</v>
      </c>
      <c r="K168" s="857">
        <f t="shared" si="49"/>
        <v>6.7986905058231715</v>
      </c>
      <c r="L168" s="857">
        <f>L102*0.521</f>
        <v>8.0129712415247099</v>
      </c>
      <c r="M168" s="857">
        <f>M102*0.487</f>
        <v>7.5708744927048359</v>
      </c>
      <c r="N168" s="840"/>
      <c r="O168" s="840"/>
      <c r="P168" s="858" t="s">
        <v>71</v>
      </c>
      <c r="Q168" s="859">
        <f>Q102*0.487</f>
        <v>6.1745111762757068</v>
      </c>
    </row>
    <row r="169" spans="1:17" ht="13.5" thickBot="1">
      <c r="A169" s="860" t="s">
        <v>178</v>
      </c>
      <c r="B169" s="856">
        <f>B103*0.487</f>
        <v>6.498349515567476</v>
      </c>
      <c r="C169" s="861">
        <f t="shared" ref="C169:K169" si="50">C103*0.518</f>
        <v>7.0131489932586231</v>
      </c>
      <c r="D169" s="861">
        <f t="shared" si="50"/>
        <v>6.9633635370193518</v>
      </c>
      <c r="E169" s="861">
        <f t="shared" si="50"/>
        <v>7.1930867717099209</v>
      </c>
      <c r="F169" s="861">
        <f t="shared" si="50"/>
        <v>7.2313360388641605</v>
      </c>
      <c r="G169" s="861">
        <f t="shared" si="50"/>
        <v>7.4310522064431037</v>
      </c>
      <c r="H169" s="861">
        <f t="shared" si="50"/>
        <v>7.4807621714899941</v>
      </c>
      <c r="I169" s="861">
        <f t="shared" si="50"/>
        <v>7.7942992776924269</v>
      </c>
      <c r="J169" s="861">
        <f t="shared" si="50"/>
        <v>7.9673959499197506</v>
      </c>
      <c r="K169" s="861">
        <f t="shared" si="50"/>
        <v>9.0202103473550466</v>
      </c>
      <c r="L169" s="857">
        <f>L103*0.487</f>
        <v>9.0157927072340271</v>
      </c>
      <c r="M169" s="861">
        <f>M103*0.518</f>
        <v>9.6145237939757138</v>
      </c>
      <c r="N169" s="840"/>
      <c r="O169" s="840"/>
      <c r="P169" s="862" t="s">
        <v>178</v>
      </c>
      <c r="Q169" s="863">
        <f>Q103*0.518</f>
        <v>7.8534932592583377</v>
      </c>
    </row>
    <row r="170" spans="1:17">
      <c r="A170" s="357"/>
      <c r="B170" s="357"/>
      <c r="C170" s="357"/>
      <c r="D170" s="357"/>
      <c r="E170" s="357"/>
      <c r="F170" s="357"/>
      <c r="G170" s="763"/>
      <c r="H170" s="763"/>
      <c r="I170" s="763"/>
      <c r="J170" s="763"/>
      <c r="K170" s="763"/>
      <c r="L170" s="763"/>
      <c r="M170" s="763"/>
      <c r="N170" s="763"/>
      <c r="O170" s="763"/>
      <c r="P170" s="763"/>
      <c r="Q170" s="763"/>
    </row>
    <row r="171" spans="1:17" ht="16.5" thickBot="1">
      <c r="A171" s="839">
        <v>2022</v>
      </c>
      <c r="B171" s="840"/>
      <c r="C171" s="840" t="s">
        <v>181</v>
      </c>
      <c r="D171" s="840"/>
      <c r="E171" s="840"/>
      <c r="F171" s="840"/>
      <c r="G171" s="840"/>
      <c r="H171" s="840"/>
      <c r="I171" s="840"/>
      <c r="J171" s="840"/>
      <c r="K171" s="840"/>
      <c r="L171" s="840"/>
      <c r="M171" s="841" t="s">
        <v>93</v>
      </c>
      <c r="N171" s="840"/>
      <c r="O171" s="840"/>
      <c r="P171" s="839">
        <v>2022</v>
      </c>
      <c r="Q171" s="840"/>
    </row>
    <row r="172" spans="1:17" ht="13.5" thickBot="1">
      <c r="A172" s="842"/>
      <c r="B172" s="843" t="s">
        <v>161</v>
      </c>
      <c r="C172" s="843" t="s">
        <v>162</v>
      </c>
      <c r="D172" s="843" t="s">
        <v>163</v>
      </c>
      <c r="E172" s="843" t="s">
        <v>164</v>
      </c>
      <c r="F172" s="843" t="s">
        <v>165</v>
      </c>
      <c r="G172" s="843" t="s">
        <v>166</v>
      </c>
      <c r="H172" s="843" t="s">
        <v>167</v>
      </c>
      <c r="I172" s="843" t="s">
        <v>168</v>
      </c>
      <c r="J172" s="843" t="s">
        <v>169</v>
      </c>
      <c r="K172" s="843" t="s">
        <v>170</v>
      </c>
      <c r="L172" s="843" t="s">
        <v>171</v>
      </c>
      <c r="M172" s="844" t="s">
        <v>172</v>
      </c>
      <c r="N172" s="840"/>
      <c r="O172" s="840"/>
      <c r="P172" s="842"/>
      <c r="Q172" s="844" t="s">
        <v>173</v>
      </c>
    </row>
    <row r="173" spans="1:17" ht="13.5" thickBot="1">
      <c r="A173" s="845" t="s">
        <v>174</v>
      </c>
      <c r="B173" s="846">
        <f>B107*0.518</f>
        <v>9.4381907578569777</v>
      </c>
      <c r="C173" s="846">
        <f t="shared" ref="C173:M173" si="51">C107*0.518</f>
        <v>9.6803233778953572</v>
      </c>
      <c r="D173" s="846">
        <f t="shared" si="51"/>
        <v>10.306277896779093</v>
      </c>
      <c r="E173" s="846">
        <f t="shared" si="51"/>
        <v>11.366622425156018</v>
      </c>
      <c r="F173" s="846">
        <f t="shared" si="51"/>
        <v>11.509557430278972</v>
      </c>
      <c r="G173" s="846">
        <f t="shared" si="51"/>
        <v>10.99798567291805</v>
      </c>
      <c r="H173" s="846">
        <f t="shared" si="51"/>
        <v>10.709462578973062</v>
      </c>
      <c r="I173" s="846">
        <f t="shared" si="51"/>
        <v>11.195178309122138</v>
      </c>
      <c r="J173" s="846">
        <f t="shared" si="51"/>
        <v>10.906849248105507</v>
      </c>
      <c r="K173" s="846">
        <f t="shared" si="51"/>
        <v>10.884987622751909</v>
      </c>
      <c r="L173" s="846">
        <f t="shared" si="51"/>
        <v>10.955115739122942</v>
      </c>
      <c r="M173" s="847">
        <f t="shared" si="51"/>
        <v>10.684251873907979</v>
      </c>
      <c r="N173" s="840"/>
      <c r="O173" s="840"/>
      <c r="P173" s="848" t="s">
        <v>174</v>
      </c>
      <c r="Q173" s="849">
        <f>Q107*0.518</f>
        <v>10.739329926185153</v>
      </c>
    </row>
    <row r="174" spans="1:17">
      <c r="A174" s="853" t="s">
        <v>179</v>
      </c>
      <c r="B174" s="864">
        <f>B108*0.539</f>
        <v>10.252197100007869</v>
      </c>
      <c r="C174" s="864">
        <f t="shared" ref="C174:M174" si="52">C108*0.539</f>
        <v>9.9176645106776906</v>
      </c>
      <c r="D174" s="864">
        <f t="shared" si="52"/>
        <v>10.98214439537465</v>
      </c>
      <c r="E174" s="864">
        <f t="shared" si="52"/>
        <v>11.65537003556455</v>
      </c>
      <c r="F174" s="864">
        <f t="shared" si="52"/>
        <v>12.066667497109144</v>
      </c>
      <c r="G174" s="864">
        <f t="shared" si="52"/>
        <v>11.079484027911667</v>
      </c>
      <c r="H174" s="864">
        <f t="shared" si="52"/>
        <v>11.357109201449639</v>
      </c>
      <c r="I174" s="864">
        <f t="shared" si="52"/>
        <v>11.29739469124968</v>
      </c>
      <c r="J174" s="864">
        <f t="shared" si="52"/>
        <v>10.871066986473076</v>
      </c>
      <c r="K174" s="864">
        <f t="shared" si="52"/>
        <v>11.479840889982773</v>
      </c>
      <c r="L174" s="864">
        <f t="shared" si="52"/>
        <v>11.375938580302371</v>
      </c>
      <c r="M174" s="865">
        <f t="shared" si="52"/>
        <v>10.79715648037166</v>
      </c>
      <c r="N174" s="840"/>
      <c r="O174" s="840"/>
      <c r="P174" s="853" t="s">
        <v>179</v>
      </c>
      <c r="Q174" s="854">
        <f>Q108*0.539</f>
        <v>11.166716801462918</v>
      </c>
    </row>
    <row r="175" spans="1:17">
      <c r="A175" s="858" t="s">
        <v>175</v>
      </c>
      <c r="B175" s="859">
        <f>B109*0.533</f>
        <v>10.456725243307369</v>
      </c>
      <c r="C175" s="859">
        <f t="shared" ref="C175:M175" si="53">C109*0.533</f>
        <v>10.52458735428189</v>
      </c>
      <c r="D175" s="859">
        <f t="shared" si="53"/>
        <v>11.141260244036145</v>
      </c>
      <c r="E175" s="859">
        <f t="shared" si="53"/>
        <v>12.252059392768937</v>
      </c>
      <c r="F175" s="859">
        <f t="shared" si="53"/>
        <v>12.320687639503367</v>
      </c>
      <c r="G175" s="859">
        <f t="shared" si="53"/>
        <v>11.603683670690634</v>
      </c>
      <c r="H175" s="859">
        <f t="shared" si="53"/>
        <v>11.351214806866659</v>
      </c>
      <c r="I175" s="859">
        <f t="shared" si="53"/>
        <v>12.055667035551739</v>
      </c>
      <c r="J175" s="859">
        <f t="shared" si="53"/>
        <v>11.720348818589745</v>
      </c>
      <c r="K175" s="859">
        <f t="shared" si="53"/>
        <v>11.730468063876771</v>
      </c>
      <c r="L175" s="859">
        <f t="shared" si="53"/>
        <v>11.832336660259674</v>
      </c>
      <c r="M175" s="866">
        <f t="shared" si="53"/>
        <v>11.665526857813209</v>
      </c>
      <c r="N175" s="840"/>
      <c r="O175" s="840"/>
      <c r="P175" s="858" t="s">
        <v>175</v>
      </c>
      <c r="Q175" s="859">
        <f>Q109*0.533</f>
        <v>11.564269223094966</v>
      </c>
    </row>
    <row r="176" spans="1:17">
      <c r="A176" s="858" t="s">
        <v>176</v>
      </c>
      <c r="B176" s="859">
        <f>B110*0.533</f>
        <v>10.393475284630448</v>
      </c>
      <c r="C176" s="859">
        <f t="shared" ref="C176:M176" si="54">C110*0.533</f>
        <v>10.470450674713996</v>
      </c>
      <c r="D176" s="859">
        <f t="shared" si="54"/>
        <v>11.068356058249069</v>
      </c>
      <c r="E176" s="859">
        <f t="shared" si="54"/>
        <v>12.208692380633357</v>
      </c>
      <c r="F176" s="859">
        <f t="shared" si="54"/>
        <v>12.265083245044924</v>
      </c>
      <c r="G176" s="859">
        <f t="shared" si="54"/>
        <v>11.493337533695071</v>
      </c>
      <c r="H176" s="859">
        <f t="shared" si="54"/>
        <v>11.28226452378351</v>
      </c>
      <c r="I176" s="859">
        <f t="shared" si="54"/>
        <v>12.049569616581836</v>
      </c>
      <c r="J176" s="859">
        <f t="shared" si="54"/>
        <v>11.62908186783528</v>
      </c>
      <c r="K176" s="859">
        <f t="shared" si="54"/>
        <v>11.640214576686004</v>
      </c>
      <c r="L176" s="859">
        <f t="shared" si="54"/>
        <v>11.786827493730739</v>
      </c>
      <c r="M176" s="866">
        <f t="shared" si="54"/>
        <v>11.577266499929911</v>
      </c>
      <c r="N176" s="840"/>
      <c r="O176" s="840"/>
      <c r="P176" s="858" t="s">
        <v>176</v>
      </c>
      <c r="Q176" s="859">
        <f>Q110*0.533</f>
        <v>11.501891053049874</v>
      </c>
    </row>
    <row r="177" spans="1:17">
      <c r="A177" s="858" t="s">
        <v>177</v>
      </c>
      <c r="B177" s="859">
        <f>B111*0.533</f>
        <v>10.688684204855274</v>
      </c>
      <c r="C177" s="859">
        <f t="shared" ref="C177:K177" si="55">C111*0.521</f>
        <v>10.501578320915952</v>
      </c>
      <c r="D177" s="859">
        <f t="shared" si="55"/>
        <v>10.675017202586144</v>
      </c>
      <c r="E177" s="859">
        <f t="shared" si="55"/>
        <v>12.045287068031888</v>
      </c>
      <c r="F177" s="859">
        <f t="shared" si="55"/>
        <v>11.470454169090107</v>
      </c>
      <c r="G177" s="859">
        <f t="shared" si="55"/>
        <v>11.34238242363115</v>
      </c>
      <c r="H177" s="859">
        <f t="shared" si="55"/>
        <v>10.991562210948132</v>
      </c>
      <c r="I177" s="859">
        <f t="shared" si="55"/>
        <v>11.925390081667279</v>
      </c>
      <c r="J177" s="859">
        <f t="shared" si="55"/>
        <v>11.361794900871462</v>
      </c>
      <c r="K177" s="859">
        <f t="shared" si="55"/>
        <v>11.702773036410806</v>
      </c>
      <c r="L177" s="859">
        <f>L111*0.533</f>
        <v>12.174483279632199</v>
      </c>
      <c r="M177" s="866">
        <f>M111*0.521</f>
        <v>11.696562132106136</v>
      </c>
      <c r="N177" s="840"/>
      <c r="O177" s="840"/>
      <c r="P177" s="858" t="s">
        <v>177</v>
      </c>
      <c r="Q177" s="859">
        <f>Q111*0.521</f>
        <v>11.409038001108417</v>
      </c>
    </row>
    <row r="178" spans="1:17">
      <c r="A178" s="858" t="s">
        <v>71</v>
      </c>
      <c r="B178" s="859">
        <f>B112*0.521</f>
        <v>8.2173773041296023</v>
      </c>
      <c r="C178" s="859">
        <f t="shared" ref="C178:K178" si="56">C112*0.487</f>
        <v>8.1185815960576662</v>
      </c>
      <c r="D178" s="859">
        <f t="shared" si="56"/>
        <v>8.8205576891713307</v>
      </c>
      <c r="E178" s="859">
        <f t="shared" si="56"/>
        <v>9.8449385662779267</v>
      </c>
      <c r="F178" s="859">
        <f t="shared" si="56"/>
        <v>10.005275945153194</v>
      </c>
      <c r="G178" s="859">
        <f t="shared" si="56"/>
        <v>9.6360178707450377</v>
      </c>
      <c r="H178" s="859">
        <f t="shared" si="56"/>
        <v>9.3973006475340455</v>
      </c>
      <c r="I178" s="859">
        <f t="shared" si="56"/>
        <v>9.6194775137940223</v>
      </c>
      <c r="J178" s="859">
        <f t="shared" si="56"/>
        <v>9.3856218601837291</v>
      </c>
      <c r="K178" s="859">
        <f t="shared" si="56"/>
        <v>9.3902446535269366</v>
      </c>
      <c r="L178" s="859">
        <f>L112*0.521</f>
        <v>9.966828251162859</v>
      </c>
      <c r="M178" s="866">
        <f>M112*0.487</f>
        <v>8.8216599091023742</v>
      </c>
      <c r="N178" s="840"/>
      <c r="O178" s="840"/>
      <c r="P178" s="858" t="s">
        <v>71</v>
      </c>
      <c r="Q178" s="859">
        <f>Q112*0.487</f>
        <v>9.1882882955476592</v>
      </c>
    </row>
    <row r="179" spans="1:17" ht="13.5" thickBot="1">
      <c r="A179" s="862" t="s">
        <v>178</v>
      </c>
      <c r="B179" s="863">
        <f>B113*0.487</f>
        <v>9.1427237339550587</v>
      </c>
      <c r="C179" s="863">
        <f t="shared" ref="C179:K179" si="57">C113*0.518</f>
        <v>9.8760139880975828</v>
      </c>
      <c r="D179" s="863">
        <f t="shared" si="57"/>
        <v>10.402702460800137</v>
      </c>
      <c r="E179" s="863">
        <f t="shared" si="57"/>
        <v>11.436750765628197</v>
      </c>
      <c r="F179" s="863">
        <f t="shared" si="57"/>
        <v>11.594466781026135</v>
      </c>
      <c r="G179" s="863">
        <f t="shared" si="57"/>
        <v>11.321685301710639</v>
      </c>
      <c r="H179" s="863">
        <f t="shared" si="57"/>
        <v>11.120634557757592</v>
      </c>
      <c r="I179" s="863">
        <f t="shared" si="57"/>
        <v>11.531643359009554</v>
      </c>
      <c r="J179" s="863">
        <f t="shared" si="57"/>
        <v>11.460327965766995</v>
      </c>
      <c r="K179" s="863">
        <f t="shared" si="57"/>
        <v>11.415293225535668</v>
      </c>
      <c r="L179" s="863">
        <f>L113*0.487</f>
        <v>10.780404493820267</v>
      </c>
      <c r="M179" s="867">
        <f>M113*0.518</f>
        <v>11.407315242874441</v>
      </c>
      <c r="N179" s="840"/>
      <c r="O179" s="840"/>
      <c r="P179" s="862" t="s">
        <v>178</v>
      </c>
      <c r="Q179" s="863">
        <f>Q113*0.518</f>
        <v>11.088341290018477</v>
      </c>
    </row>
    <row r="180" spans="1:17">
      <c r="A180" s="357"/>
      <c r="B180" s="357"/>
      <c r="C180" s="357"/>
      <c r="D180" s="357"/>
      <c r="E180" s="357"/>
      <c r="F180" s="357"/>
      <c r="G180" s="763"/>
      <c r="H180" s="763"/>
      <c r="I180" s="763"/>
      <c r="J180" s="763"/>
      <c r="K180" s="763"/>
      <c r="L180" s="763"/>
      <c r="M180" s="763"/>
      <c r="N180" s="763"/>
      <c r="O180" s="763"/>
      <c r="P180" s="763"/>
      <c r="Q180" s="763"/>
    </row>
    <row r="181" spans="1:17" ht="16.5" thickBot="1">
      <c r="A181" s="839">
        <v>2023</v>
      </c>
      <c r="B181" s="840"/>
      <c r="C181" s="840" t="s">
        <v>181</v>
      </c>
      <c r="D181" s="840"/>
      <c r="E181" s="840"/>
      <c r="F181" s="840"/>
      <c r="G181" s="840"/>
      <c r="H181" s="840"/>
      <c r="I181" s="840"/>
      <c r="J181" s="840"/>
      <c r="K181" s="840"/>
      <c r="L181" s="840"/>
      <c r="M181" s="841" t="s">
        <v>93</v>
      </c>
      <c r="N181" s="840"/>
      <c r="O181" s="840"/>
      <c r="P181" s="839">
        <v>2023</v>
      </c>
      <c r="Q181" s="840"/>
    </row>
    <row r="182" spans="1:17" ht="13.5" thickBot="1">
      <c r="A182" s="842"/>
      <c r="B182" s="843" t="s">
        <v>161</v>
      </c>
      <c r="C182" s="843" t="s">
        <v>162</v>
      </c>
      <c r="D182" s="843" t="s">
        <v>163</v>
      </c>
      <c r="E182" s="843" t="s">
        <v>164</v>
      </c>
      <c r="F182" s="843" t="s">
        <v>165</v>
      </c>
      <c r="G182" s="843" t="s">
        <v>166</v>
      </c>
      <c r="H182" s="843" t="s">
        <v>167</v>
      </c>
      <c r="I182" s="843" t="s">
        <v>168</v>
      </c>
      <c r="J182" s="843" t="s">
        <v>169</v>
      </c>
      <c r="K182" s="843" t="s">
        <v>170</v>
      </c>
      <c r="L182" s="843" t="s">
        <v>171</v>
      </c>
      <c r="M182" s="844" t="s">
        <v>172</v>
      </c>
      <c r="N182" s="840"/>
      <c r="O182" s="840"/>
      <c r="P182" s="842"/>
      <c r="Q182" s="844" t="s">
        <v>173</v>
      </c>
    </row>
    <row r="183" spans="1:17" ht="13.5" thickBot="1">
      <c r="A183" s="845" t="s">
        <v>174</v>
      </c>
      <c r="B183" s="846">
        <f>B117*0.518</f>
        <v>10.722206776083063</v>
      </c>
      <c r="C183" s="846">
        <f t="shared" ref="C183:M183" si="58">C117*0.518</f>
        <v>10.732260515461231</v>
      </c>
      <c r="D183" s="846">
        <f t="shared" si="58"/>
        <v>10.863378865448793</v>
      </c>
      <c r="E183" s="846">
        <f t="shared" si="58"/>
        <v>10.729155189440855</v>
      </c>
      <c r="F183" s="846">
        <f t="shared" si="58"/>
        <v>10.625869380653077</v>
      </c>
      <c r="G183" s="846">
        <f t="shared" si="58"/>
        <v>10.330576380584718</v>
      </c>
      <c r="H183" s="846">
        <f t="shared" si="58"/>
        <v>9.7048689421728085</v>
      </c>
      <c r="I183" s="846">
        <f t="shared" si="58"/>
        <v>9.8940493638142559</v>
      </c>
      <c r="J183" s="846">
        <f t="shared" si="58"/>
        <v>9.8151138283841863</v>
      </c>
      <c r="K183" s="846">
        <f t="shared" si="58"/>
        <v>9.946603855776802</v>
      </c>
      <c r="L183" s="846">
        <f t="shared" si="58"/>
        <v>9.7246653054793892</v>
      </c>
      <c r="M183" s="847">
        <f t="shared" si="58"/>
        <v>9.5949981268940512</v>
      </c>
      <c r="N183" s="840"/>
      <c r="O183" s="840"/>
      <c r="P183" s="848" t="s">
        <v>174</v>
      </c>
      <c r="Q183" s="849">
        <f>Q117*0.518</f>
        <v>10.255156129058223</v>
      </c>
    </row>
    <row r="184" spans="1:17">
      <c r="A184" s="853" t="s">
        <v>179</v>
      </c>
      <c r="B184" s="864">
        <f>B118*0.539</f>
        <v>11.458941294145017</v>
      </c>
      <c r="C184" s="864">
        <f t="shared" ref="C184:M184" si="59">C118*0.539</f>
        <v>10.82536812554314</v>
      </c>
      <c r="D184" s="864">
        <f t="shared" si="59"/>
        <v>11.127043816630353</v>
      </c>
      <c r="E184" s="864">
        <f t="shared" si="59"/>
        <v>11.083321219860535</v>
      </c>
      <c r="F184" s="864">
        <f t="shared" si="59"/>
        <v>10.821699731606406</v>
      </c>
      <c r="G184" s="864">
        <f t="shared" si="59"/>
        <v>10.563660444359654</v>
      </c>
      <c r="H184" s="864">
        <f t="shared" si="59"/>
        <v>9.5075930216340865</v>
      </c>
      <c r="I184" s="864">
        <f t="shared" si="59"/>
        <v>10.250007483054404</v>
      </c>
      <c r="J184" s="864">
        <f t="shared" si="59"/>
        <v>9.8457724232752408</v>
      </c>
      <c r="K184" s="864">
        <f t="shared" si="59"/>
        <v>10.353735160027092</v>
      </c>
      <c r="L184" s="864">
        <f t="shared" si="59"/>
        <v>9.2667103764273655</v>
      </c>
      <c r="M184" s="865">
        <f t="shared" si="59"/>
        <v>10.13286793198254</v>
      </c>
      <c r="N184" s="840"/>
      <c r="O184" s="840"/>
      <c r="P184" s="853" t="s">
        <v>179</v>
      </c>
      <c r="Q184" s="854">
        <f>Q118*0.539</f>
        <v>10.570634525536587</v>
      </c>
    </row>
    <row r="185" spans="1:17">
      <c r="A185" s="858" t="s">
        <v>175</v>
      </c>
      <c r="B185" s="859">
        <f>B119*0.533</f>
        <v>11.634280540569197</v>
      </c>
      <c r="C185" s="859">
        <f t="shared" ref="C185:M185" si="60">C119*0.533</f>
        <v>11.659223087893494</v>
      </c>
      <c r="D185" s="859">
        <f t="shared" si="60"/>
        <v>11.724838722595674</v>
      </c>
      <c r="E185" s="859">
        <f t="shared" si="60"/>
        <v>11.620044186937664</v>
      </c>
      <c r="F185" s="859">
        <f t="shared" si="60"/>
        <v>11.335663692583525</v>
      </c>
      <c r="G185" s="859">
        <f t="shared" si="60"/>
        <v>11.00759404884851</v>
      </c>
      <c r="H185" s="859">
        <f t="shared" si="60"/>
        <v>10.437679782884738</v>
      </c>
      <c r="I185" s="859">
        <f t="shared" si="60"/>
        <v>10.763869359048673</v>
      </c>
      <c r="J185" s="859">
        <f t="shared" si="60"/>
        <v>10.642541544703063</v>
      </c>
      <c r="K185" s="859">
        <f t="shared" si="60"/>
        <v>10.980841518836881</v>
      </c>
      <c r="L185" s="859">
        <f t="shared" si="60"/>
        <v>10.818266024749789</v>
      </c>
      <c r="M185" s="866">
        <f t="shared" si="60"/>
        <v>10.784244874788188</v>
      </c>
      <c r="N185" s="840"/>
      <c r="O185" s="840"/>
      <c r="P185" s="858" t="s">
        <v>175</v>
      </c>
      <c r="Q185" s="859">
        <f>Q119*0.533</f>
        <v>11.156213655079206</v>
      </c>
    </row>
    <row r="186" spans="1:17">
      <c r="A186" s="858" t="s">
        <v>176</v>
      </c>
      <c r="B186" s="859">
        <f>B120*0.533</f>
        <v>11.534647086321041</v>
      </c>
      <c r="C186" s="859">
        <f t="shared" ref="C186:M186" si="61">C120*0.533</f>
        <v>11.475242771226366</v>
      </c>
      <c r="D186" s="859">
        <f t="shared" si="61"/>
        <v>11.607590524299603</v>
      </c>
      <c r="E186" s="859">
        <f t="shared" si="61"/>
        <v>11.466496149913157</v>
      </c>
      <c r="F186" s="859">
        <f t="shared" si="61"/>
        <v>11.297015276648676</v>
      </c>
      <c r="G186" s="859">
        <f t="shared" si="61"/>
        <v>10.896697056776288</v>
      </c>
      <c r="H186" s="859">
        <f t="shared" si="61"/>
        <v>10.151651518620033</v>
      </c>
      <c r="I186" s="859">
        <f t="shared" si="61"/>
        <v>10.620854647854767</v>
      </c>
      <c r="J186" s="859">
        <f t="shared" si="61"/>
        <v>10.468504971880742</v>
      </c>
      <c r="K186" s="859">
        <f t="shared" si="61"/>
        <v>10.823170734057257</v>
      </c>
      <c r="L186" s="859">
        <f t="shared" si="61"/>
        <v>10.671205197818374</v>
      </c>
      <c r="M186" s="866">
        <f t="shared" si="61"/>
        <v>10.596220492193581</v>
      </c>
      <c r="N186" s="840"/>
      <c r="O186" s="840"/>
      <c r="P186" s="858" t="s">
        <v>176</v>
      </c>
      <c r="Q186" s="859">
        <f>Q120*0.533</f>
        <v>11.031002646258642</v>
      </c>
    </row>
    <row r="187" spans="1:17">
      <c r="A187" s="858" t="s">
        <v>177</v>
      </c>
      <c r="B187" s="859">
        <f>B121*0.533</f>
        <v>11.801513925138551</v>
      </c>
      <c r="C187" s="859">
        <f t="shared" ref="C187:K187" si="62">C121*0.521</f>
        <v>11.286966827500336</v>
      </c>
      <c r="D187" s="859">
        <f t="shared" si="62"/>
        <v>11.733374241140101</v>
      </c>
      <c r="E187" s="859">
        <f t="shared" si="62"/>
        <v>11.36110955018288</v>
      </c>
      <c r="F187" s="859">
        <f t="shared" si="62"/>
        <v>11.161631674079562</v>
      </c>
      <c r="G187" s="859">
        <f t="shared" si="62"/>
        <v>10.583899911833292</v>
      </c>
      <c r="H187" s="859">
        <f t="shared" si="62"/>
        <v>10.317655120506888</v>
      </c>
      <c r="I187" s="859">
        <f t="shared" si="62"/>
        <v>10.422589760631372</v>
      </c>
      <c r="J187" s="859">
        <f t="shared" si="62"/>
        <v>10.501536389794417</v>
      </c>
      <c r="K187" s="859">
        <f t="shared" si="62"/>
        <v>10.349755916183044</v>
      </c>
      <c r="L187" s="859">
        <f>L121*0.533</f>
        <v>10.782793170967224</v>
      </c>
      <c r="M187" s="866">
        <f>M121*0.521</f>
        <v>10.703490389377681</v>
      </c>
      <c r="N187" s="840"/>
      <c r="O187" s="840"/>
      <c r="P187" s="858" t="s">
        <v>177</v>
      </c>
      <c r="Q187" s="859">
        <f>Q121*0.521</f>
        <v>10.845269973524072</v>
      </c>
    </row>
    <row r="188" spans="1:17">
      <c r="A188" s="858" t="s">
        <v>71</v>
      </c>
      <c r="B188" s="859">
        <f>B122*0.521</f>
        <v>9.3796571828298205</v>
      </c>
      <c r="C188" s="859">
        <f t="shared" ref="C188:K188" si="63">C122*0.487</f>
        <v>8.7966015362727354</v>
      </c>
      <c r="D188" s="859">
        <f t="shared" si="63"/>
        <v>8.9508441735063258</v>
      </c>
      <c r="E188" s="859">
        <f t="shared" si="63"/>
        <v>8.9107362705794912</v>
      </c>
      <c r="F188" s="859">
        <f t="shared" si="63"/>
        <v>8.7639405639631978</v>
      </c>
      <c r="G188" s="859">
        <f t="shared" si="63"/>
        <v>8.5157755364020904</v>
      </c>
      <c r="H188" s="859">
        <f t="shared" si="63"/>
        <v>8.0702766913319657</v>
      </c>
      <c r="I188" s="859">
        <f t="shared" si="63"/>
        <v>8.1188395136760505</v>
      </c>
      <c r="J188" s="859">
        <f t="shared" si="63"/>
        <v>8.1597094378173551</v>
      </c>
      <c r="K188" s="859">
        <f t="shared" si="63"/>
        <v>8.1526317484293891</v>
      </c>
      <c r="L188" s="859">
        <f>L122*0.521</f>
        <v>8.3360910280872016</v>
      </c>
      <c r="M188" s="866">
        <f>M122*0.487</f>
        <v>7.5710218925112933</v>
      </c>
      <c r="N188" s="840"/>
      <c r="O188" s="840"/>
      <c r="P188" s="858" t="s">
        <v>71</v>
      </c>
      <c r="Q188" s="859">
        <f>Q122*0.487</f>
        <v>8.3748097593170812</v>
      </c>
    </row>
    <row r="189" spans="1:17" ht="13.5" thickBot="1">
      <c r="A189" s="862" t="s">
        <v>178</v>
      </c>
      <c r="B189" s="863">
        <f>B123*0.487</f>
        <v>10.777580961771369</v>
      </c>
      <c r="C189" s="863">
        <f t="shared" ref="C189:K189" si="64">C123*0.518</f>
        <v>11.445843131723731</v>
      </c>
      <c r="D189" s="863">
        <f t="shared" si="64"/>
        <v>11.518252055836697</v>
      </c>
      <c r="E189" s="863">
        <f t="shared" si="64"/>
        <v>11.435673024332031</v>
      </c>
      <c r="F189" s="863">
        <f t="shared" si="64"/>
        <v>11.342439505592612</v>
      </c>
      <c r="G189" s="863">
        <f t="shared" si="64"/>
        <v>11.045980729015472</v>
      </c>
      <c r="H189" s="863">
        <f t="shared" si="64"/>
        <v>10.436939003874176</v>
      </c>
      <c r="I189" s="863">
        <f t="shared" si="64"/>
        <v>10.589755410746129</v>
      </c>
      <c r="J189" s="863">
        <f t="shared" si="64"/>
        <v>10.616111898605924</v>
      </c>
      <c r="K189" s="863">
        <f t="shared" si="64"/>
        <v>10.725836664813192</v>
      </c>
      <c r="L189" s="863">
        <f>L123*0.487</f>
        <v>10.041041905999935</v>
      </c>
      <c r="M189" s="867">
        <f>M123*0.518</f>
        <v>10.534945061369093</v>
      </c>
      <c r="N189" s="840"/>
      <c r="O189" s="840"/>
      <c r="P189" s="862" t="s">
        <v>178</v>
      </c>
      <c r="Q189" s="863">
        <f>Q123*0.518</f>
        <v>11.019214171740465</v>
      </c>
    </row>
    <row r="190" spans="1:17">
      <c r="A190" s="357"/>
      <c r="B190" s="357"/>
      <c r="C190" s="357"/>
      <c r="D190" s="357"/>
      <c r="E190" s="357"/>
      <c r="F190" s="357"/>
      <c r="G190" s="763"/>
      <c r="H190" s="763"/>
      <c r="I190" s="763"/>
      <c r="J190" s="763"/>
      <c r="K190" s="763"/>
      <c r="L190" s="763"/>
      <c r="M190" s="763"/>
      <c r="N190" s="763"/>
      <c r="O190" s="763"/>
      <c r="P190" s="763"/>
      <c r="Q190" s="763"/>
    </row>
    <row r="191" spans="1:17" ht="16.5" thickBot="1">
      <c r="A191" s="839">
        <v>2024</v>
      </c>
      <c r="B191" s="840"/>
      <c r="C191" s="840" t="s">
        <v>181</v>
      </c>
      <c r="D191" s="840"/>
      <c r="E191" s="840"/>
      <c r="F191" s="840"/>
      <c r="G191" s="840"/>
      <c r="H191" s="840"/>
      <c r="I191" s="840"/>
      <c r="J191" s="840"/>
      <c r="K191" s="840"/>
      <c r="L191" s="840"/>
      <c r="M191" s="841" t="s">
        <v>93</v>
      </c>
      <c r="N191" s="840"/>
      <c r="O191" s="840"/>
      <c r="P191" s="839">
        <v>2024</v>
      </c>
      <c r="Q191" s="840"/>
    </row>
    <row r="192" spans="1:17" ht="13.5" thickBot="1">
      <c r="A192" s="842"/>
      <c r="B192" s="843" t="s">
        <v>161</v>
      </c>
      <c r="C192" s="843" t="s">
        <v>162</v>
      </c>
      <c r="D192" s="843" t="s">
        <v>163</v>
      </c>
      <c r="E192" s="843" t="s">
        <v>164</v>
      </c>
      <c r="F192" s="843" t="s">
        <v>165</v>
      </c>
      <c r="G192" s="843" t="s">
        <v>166</v>
      </c>
      <c r="H192" s="843" t="s">
        <v>167</v>
      </c>
      <c r="I192" s="843" t="s">
        <v>168</v>
      </c>
      <c r="J192" s="843" t="s">
        <v>169</v>
      </c>
      <c r="K192" s="843" t="s">
        <v>170</v>
      </c>
      <c r="L192" s="843" t="s">
        <v>171</v>
      </c>
      <c r="M192" s="844" t="s">
        <v>172</v>
      </c>
      <c r="N192" s="840"/>
      <c r="O192" s="840"/>
      <c r="P192" s="842"/>
      <c r="Q192" s="844" t="s">
        <v>173</v>
      </c>
    </row>
    <row r="193" spans="1:17" ht="13.5" thickBot="1">
      <c r="A193" s="845" t="s">
        <v>174</v>
      </c>
      <c r="B193" s="846">
        <f>B127*0.518</f>
        <v>9.8219922237086763</v>
      </c>
      <c r="C193" s="846">
        <f t="shared" ref="C193:M193" si="65">C127*0.518</f>
        <v>9.8131467120266045</v>
      </c>
      <c r="D193" s="846">
        <f t="shared" si="65"/>
        <v>9.919040905812091</v>
      </c>
      <c r="E193" s="846">
        <f t="shared" si="65"/>
        <v>9.9321052751593548</v>
      </c>
      <c r="F193" s="846">
        <f t="shared" si="65"/>
        <v>9.9633708926231037</v>
      </c>
      <c r="G193" s="846">
        <f t="shared" si="65"/>
        <v>10.044754919302644</v>
      </c>
      <c r="H193" s="846">
        <f t="shared" si="65"/>
        <v>0</v>
      </c>
      <c r="I193" s="846">
        <f t="shared" si="65"/>
        <v>0</v>
      </c>
      <c r="J193" s="846">
        <f t="shared" si="65"/>
        <v>0</v>
      </c>
      <c r="K193" s="846">
        <f t="shared" si="65"/>
        <v>0</v>
      </c>
      <c r="L193" s="846">
        <f t="shared" si="65"/>
        <v>0</v>
      </c>
      <c r="M193" s="847">
        <f t="shared" si="65"/>
        <v>0</v>
      </c>
      <c r="N193" s="840"/>
      <c r="O193" s="840"/>
      <c r="P193" s="848" t="s">
        <v>174</v>
      </c>
      <c r="Q193" s="849">
        <f>Q127*0.518</f>
        <v>0</v>
      </c>
    </row>
    <row r="194" spans="1:17">
      <c r="A194" s="853" t="s">
        <v>179</v>
      </c>
      <c r="B194" s="864">
        <f>B128*0.539</f>
        <v>10.090378537781831</v>
      </c>
      <c r="C194" s="864">
        <f t="shared" ref="C194:M194" si="66">C128*0.539</f>
        <v>10.252631437020783</v>
      </c>
      <c r="D194" s="864">
        <f t="shared" si="66"/>
        <v>10.146001064673355</v>
      </c>
      <c r="E194" s="864">
        <f t="shared" si="66"/>
        <v>9.9778468901979522</v>
      </c>
      <c r="F194" s="864">
        <f t="shared" si="66"/>
        <v>9.5648286310449144</v>
      </c>
      <c r="G194" s="864">
        <f t="shared" si="66"/>
        <v>9.8924086359988319</v>
      </c>
      <c r="H194" s="864">
        <f t="shared" si="66"/>
        <v>0</v>
      </c>
      <c r="I194" s="864">
        <f t="shared" si="66"/>
        <v>0</v>
      </c>
      <c r="J194" s="864">
        <f t="shared" si="66"/>
        <v>0</v>
      </c>
      <c r="K194" s="864">
        <f t="shared" si="66"/>
        <v>0</v>
      </c>
      <c r="L194" s="864">
        <f t="shared" si="66"/>
        <v>0</v>
      </c>
      <c r="M194" s="865">
        <f t="shared" si="66"/>
        <v>0</v>
      </c>
      <c r="N194" s="840"/>
      <c r="O194" s="840"/>
      <c r="P194" s="853" t="s">
        <v>179</v>
      </c>
      <c r="Q194" s="854">
        <f>Q128*0.539</f>
        <v>0</v>
      </c>
    </row>
    <row r="195" spans="1:17">
      <c r="A195" s="858" t="s">
        <v>175</v>
      </c>
      <c r="B195" s="859">
        <f>B129*0.533</f>
        <v>10.913100498616643</v>
      </c>
      <c r="C195" s="859">
        <f t="shared" ref="C195:M195" si="67">C129*0.533</f>
        <v>10.765346666885062</v>
      </c>
      <c r="D195" s="859">
        <f t="shared" si="67"/>
        <v>10.83401891531174</v>
      </c>
      <c r="E195" s="859">
        <f t="shared" si="67"/>
        <v>10.858294217241841</v>
      </c>
      <c r="F195" s="859">
        <f t="shared" si="67"/>
        <v>10.822758609318747</v>
      </c>
      <c r="G195" s="859">
        <f t="shared" si="67"/>
        <v>10.826012734155114</v>
      </c>
      <c r="H195" s="859">
        <f t="shared" si="67"/>
        <v>0</v>
      </c>
      <c r="I195" s="859">
        <f t="shared" si="67"/>
        <v>0</v>
      </c>
      <c r="J195" s="859">
        <f t="shared" si="67"/>
        <v>0</v>
      </c>
      <c r="K195" s="859">
        <f t="shared" si="67"/>
        <v>0</v>
      </c>
      <c r="L195" s="859">
        <f t="shared" si="67"/>
        <v>0</v>
      </c>
      <c r="M195" s="866">
        <f t="shared" si="67"/>
        <v>0</v>
      </c>
      <c r="N195" s="840"/>
      <c r="O195" s="840"/>
      <c r="P195" s="858" t="s">
        <v>175</v>
      </c>
      <c r="Q195" s="859">
        <f>Q129*0.533</f>
        <v>0</v>
      </c>
    </row>
    <row r="196" spans="1:17">
      <c r="A196" s="858" t="s">
        <v>176</v>
      </c>
      <c r="B196" s="859">
        <f>B130*0.533</f>
        <v>10.798887308358392</v>
      </c>
      <c r="C196" s="859">
        <f t="shared" ref="C196:M196" si="68">C130*0.533</f>
        <v>10.618082119370122</v>
      </c>
      <c r="D196" s="859">
        <f t="shared" si="68"/>
        <v>10.700031884070759</v>
      </c>
      <c r="E196" s="859">
        <f t="shared" si="68"/>
        <v>10.685577280727875</v>
      </c>
      <c r="F196" s="859">
        <f t="shared" si="68"/>
        <v>10.645180439075256</v>
      </c>
      <c r="G196" s="859">
        <f t="shared" si="68"/>
        <v>10.697991002036812</v>
      </c>
      <c r="H196" s="859">
        <f t="shared" si="68"/>
        <v>0</v>
      </c>
      <c r="I196" s="859">
        <f t="shared" si="68"/>
        <v>0</v>
      </c>
      <c r="J196" s="859">
        <f t="shared" si="68"/>
        <v>0</v>
      </c>
      <c r="K196" s="859">
        <f t="shared" si="68"/>
        <v>0</v>
      </c>
      <c r="L196" s="859">
        <f t="shared" si="68"/>
        <v>0</v>
      </c>
      <c r="M196" s="866">
        <f t="shared" si="68"/>
        <v>0</v>
      </c>
      <c r="N196" s="840"/>
      <c r="O196" s="840"/>
      <c r="P196" s="858" t="s">
        <v>176</v>
      </c>
      <c r="Q196" s="859">
        <f>Q130*0.533</f>
        <v>0</v>
      </c>
    </row>
    <row r="197" spans="1:17">
      <c r="A197" s="858" t="s">
        <v>177</v>
      </c>
      <c r="B197" s="859">
        <f>B131*0.533</f>
        <v>10.993354557950246</v>
      </c>
      <c r="C197" s="859">
        <f t="shared" ref="C197:K197" si="69">C131*0.521</f>
        <v>10.621577382443068</v>
      </c>
      <c r="D197" s="859">
        <f t="shared" si="69"/>
        <v>10.51663632340926</v>
      </c>
      <c r="E197" s="859">
        <f t="shared" si="69"/>
        <v>10.550336969175344</v>
      </c>
      <c r="F197" s="859">
        <f t="shared" si="69"/>
        <v>10.4884363141551</v>
      </c>
      <c r="G197" s="859">
        <f t="shared" si="69"/>
        <v>10.67750009648849</v>
      </c>
      <c r="H197" s="859">
        <f t="shared" si="69"/>
        <v>0</v>
      </c>
      <c r="I197" s="859">
        <f t="shared" si="69"/>
        <v>0</v>
      </c>
      <c r="J197" s="859">
        <f t="shared" si="69"/>
        <v>0</v>
      </c>
      <c r="K197" s="859">
        <f t="shared" si="69"/>
        <v>0</v>
      </c>
      <c r="L197" s="859">
        <f>L131*0.533</f>
        <v>0</v>
      </c>
      <c r="M197" s="866">
        <f>M131*0.521</f>
        <v>0</v>
      </c>
      <c r="N197" s="840"/>
      <c r="O197" s="840"/>
      <c r="P197" s="858" t="s">
        <v>177</v>
      </c>
      <c r="Q197" s="859">
        <f>Q131*0.521</f>
        <v>0</v>
      </c>
    </row>
    <row r="198" spans="1:17">
      <c r="A198" s="858" t="s">
        <v>71</v>
      </c>
      <c r="B198" s="859">
        <f>B132*0.521</f>
        <v>8.3391703593487367</v>
      </c>
      <c r="C198" s="859">
        <f t="shared" ref="C198:K198" si="70">C132*0.487</f>
        <v>8.0243525564660914</v>
      </c>
      <c r="D198" s="859">
        <f t="shared" si="70"/>
        <v>8.1438607347654308</v>
      </c>
      <c r="E198" s="859">
        <f t="shared" si="70"/>
        <v>8.2149319862562056</v>
      </c>
      <c r="F198" s="859">
        <f t="shared" si="70"/>
        <v>8.2742605567407708</v>
      </c>
      <c r="G198" s="859">
        <f t="shared" si="70"/>
        <v>8.3721826056569508</v>
      </c>
      <c r="H198" s="859">
        <f t="shared" si="70"/>
        <v>0</v>
      </c>
      <c r="I198" s="859">
        <f t="shared" si="70"/>
        <v>0</v>
      </c>
      <c r="J198" s="859">
        <f t="shared" si="70"/>
        <v>0</v>
      </c>
      <c r="K198" s="859">
        <f t="shared" si="70"/>
        <v>0</v>
      </c>
      <c r="L198" s="859">
        <f>L132*0.521</f>
        <v>0</v>
      </c>
      <c r="M198" s="866">
        <f>M132*0.487</f>
        <v>0</v>
      </c>
      <c r="N198" s="840"/>
      <c r="O198" s="840"/>
      <c r="P198" s="858" t="s">
        <v>71</v>
      </c>
      <c r="Q198" s="859">
        <f>Q132*0.487</f>
        <v>0</v>
      </c>
    </row>
    <row r="199" spans="1:17" ht="13.5" thickBot="1">
      <c r="A199" s="862" t="s">
        <v>178</v>
      </c>
      <c r="B199" s="863">
        <f>B133*0.487</f>
        <v>10.019467606732444</v>
      </c>
      <c r="C199" s="863">
        <f t="shared" ref="C199:K199" si="71">C133*0.518</f>
        <v>10.538904774995549</v>
      </c>
      <c r="D199" s="863">
        <f t="shared" si="71"/>
        <v>10.555494848364514</v>
      </c>
      <c r="E199" s="863">
        <f t="shared" si="71"/>
        <v>10.485010389458582</v>
      </c>
      <c r="F199" s="863">
        <f t="shared" si="71"/>
        <v>10.42686865039979</v>
      </c>
      <c r="G199" s="863">
        <f t="shared" si="71"/>
        <v>10.490306818263466</v>
      </c>
      <c r="H199" s="863">
        <f t="shared" si="71"/>
        <v>0</v>
      </c>
      <c r="I199" s="863">
        <f t="shared" si="71"/>
        <v>0</v>
      </c>
      <c r="J199" s="863">
        <f t="shared" si="71"/>
        <v>0</v>
      </c>
      <c r="K199" s="863">
        <f t="shared" si="71"/>
        <v>0</v>
      </c>
      <c r="L199" s="863">
        <f>L133*0.487</f>
        <v>0</v>
      </c>
      <c r="M199" s="867">
        <f>M133*0.518</f>
        <v>0</v>
      </c>
      <c r="N199" s="840"/>
      <c r="O199" s="840"/>
      <c r="P199" s="862" t="s">
        <v>178</v>
      </c>
      <c r="Q199" s="863">
        <f>Q133*0.518</f>
        <v>0</v>
      </c>
    </row>
    <row r="200" spans="1:17">
      <c r="A200" s="357"/>
      <c r="B200" s="357"/>
      <c r="C200" s="357"/>
      <c r="D200" s="357"/>
      <c r="E200" s="357"/>
      <c r="F200" s="357"/>
      <c r="G200" s="763"/>
      <c r="H200" s="763"/>
      <c r="I200" s="763"/>
      <c r="J200" s="763"/>
      <c r="K200" s="763"/>
      <c r="L200" s="763"/>
      <c r="M200" s="763"/>
      <c r="N200" s="763"/>
      <c r="O200" s="763"/>
      <c r="P200" s="763"/>
      <c r="Q200" s="763"/>
    </row>
    <row r="201" spans="1:17">
      <c r="A201" s="357"/>
      <c r="B201" s="357"/>
      <c r="C201" s="357"/>
      <c r="D201" s="357"/>
      <c r="E201" s="357"/>
      <c r="F201" s="357"/>
      <c r="G201" s="763"/>
      <c r="H201" s="763"/>
      <c r="I201" s="763"/>
      <c r="J201" s="763"/>
      <c r="K201" s="763"/>
      <c r="L201" s="763"/>
      <c r="M201" s="763"/>
      <c r="N201" s="763"/>
      <c r="O201" s="763"/>
      <c r="P201" s="763"/>
      <c r="Q201" s="763"/>
    </row>
    <row r="202" spans="1:17">
      <c r="A202" s="357"/>
      <c r="B202" s="357"/>
      <c r="C202" s="357"/>
      <c r="D202" s="357"/>
      <c r="E202" s="357"/>
      <c r="F202" s="357"/>
      <c r="G202" s="763"/>
      <c r="H202" s="763"/>
      <c r="I202" s="763"/>
      <c r="J202" s="763"/>
      <c r="K202" s="763"/>
      <c r="L202" s="763"/>
      <c r="M202" s="763"/>
      <c r="N202" s="763"/>
      <c r="O202" s="763"/>
      <c r="P202" s="763"/>
      <c r="Q202" s="763"/>
    </row>
    <row r="203" spans="1:17">
      <c r="A203" s="357"/>
      <c r="B203" s="357"/>
      <c r="C203" s="357"/>
      <c r="D203" s="357"/>
      <c r="E203" s="357"/>
      <c r="F203" s="357"/>
      <c r="G203" s="763"/>
      <c r="H203" s="763"/>
      <c r="I203" s="763"/>
      <c r="J203" s="763"/>
      <c r="K203" s="763"/>
      <c r="L203" s="763"/>
      <c r="M203" s="763"/>
      <c r="N203" s="763"/>
      <c r="O203" s="763"/>
      <c r="P203" s="763"/>
      <c r="Q203" s="763"/>
    </row>
    <row r="204" spans="1:17">
      <c r="A204" s="357"/>
      <c r="B204" s="357"/>
      <c r="C204" s="357"/>
      <c r="D204" s="357"/>
      <c r="E204" s="357"/>
      <c r="F204" s="357"/>
      <c r="G204" s="763"/>
      <c r="H204" s="763"/>
      <c r="I204" s="763"/>
      <c r="J204" s="763"/>
      <c r="K204" s="763"/>
      <c r="L204" s="763"/>
      <c r="M204" s="763"/>
      <c r="N204" s="763"/>
      <c r="O204" s="763"/>
      <c r="P204" s="763"/>
      <c r="Q204" s="763"/>
    </row>
    <row r="205" spans="1:17" ht="13.5" thickBot="1">
      <c r="A205" s="868" t="s">
        <v>184</v>
      </c>
      <c r="B205" s="763"/>
      <c r="C205" s="763"/>
      <c r="D205" s="763"/>
      <c r="E205" s="763"/>
      <c r="F205" s="357"/>
      <c r="G205" s="763"/>
      <c r="H205" s="763"/>
      <c r="I205" s="763"/>
      <c r="J205" s="763"/>
      <c r="K205" s="763"/>
      <c r="L205" s="763"/>
      <c r="M205" s="763"/>
      <c r="N205" s="763"/>
      <c r="O205" s="763"/>
      <c r="P205" s="763"/>
      <c r="Q205" s="763"/>
    </row>
    <row r="206" spans="1:17" ht="13.5" thickBot="1">
      <c r="A206" s="869" t="s">
        <v>174</v>
      </c>
      <c r="B206" s="870">
        <v>0.52100000000000002</v>
      </c>
      <c r="C206" s="763"/>
      <c r="D206" s="763"/>
      <c r="E206" s="763"/>
      <c r="F206" s="357"/>
      <c r="G206" s="763"/>
      <c r="H206" s="763"/>
      <c r="I206" s="763"/>
      <c r="J206" s="763"/>
      <c r="K206" s="763"/>
      <c r="L206" s="763"/>
      <c r="M206" s="763"/>
      <c r="N206" s="763"/>
      <c r="O206" s="763"/>
      <c r="P206" s="763"/>
      <c r="Q206" s="763"/>
    </row>
    <row r="207" spans="1:17">
      <c r="A207" s="871" t="s">
        <v>175</v>
      </c>
      <c r="B207" s="872">
        <v>0.55000000000000004</v>
      </c>
      <c r="C207" s="763"/>
      <c r="D207" s="763"/>
      <c r="E207" s="763"/>
      <c r="F207" s="357"/>
      <c r="G207" s="763"/>
      <c r="H207" s="763"/>
      <c r="I207" s="763"/>
      <c r="J207" s="763"/>
      <c r="K207" s="763"/>
      <c r="L207" s="763"/>
      <c r="M207" s="763"/>
      <c r="N207" s="763"/>
      <c r="O207" s="763"/>
      <c r="P207" s="763"/>
      <c r="Q207" s="763"/>
    </row>
    <row r="208" spans="1:17">
      <c r="A208" s="873" t="s">
        <v>176</v>
      </c>
      <c r="B208" s="874">
        <v>0.52</v>
      </c>
      <c r="C208" s="763"/>
      <c r="D208" s="763"/>
      <c r="E208" s="763"/>
      <c r="F208" s="357"/>
      <c r="G208" s="763"/>
      <c r="H208" s="763"/>
      <c r="I208" s="763"/>
      <c r="J208" s="763"/>
      <c r="K208" s="763"/>
      <c r="L208" s="763"/>
      <c r="M208" s="763"/>
      <c r="N208" s="763"/>
      <c r="O208" s="763"/>
      <c r="P208" s="763"/>
      <c r="Q208" s="763"/>
    </row>
    <row r="209" spans="1:17">
      <c r="A209" s="873" t="s">
        <v>177</v>
      </c>
      <c r="B209" s="874">
        <v>0.54</v>
      </c>
      <c r="C209" s="763"/>
      <c r="D209" s="763"/>
      <c r="E209" s="763"/>
      <c r="F209" s="357"/>
      <c r="G209" s="763"/>
      <c r="H209" s="763"/>
      <c r="I209" s="763"/>
      <c r="J209" s="763"/>
      <c r="K209" s="763"/>
      <c r="L209" s="763"/>
      <c r="M209" s="763"/>
      <c r="N209" s="763"/>
      <c r="O209" s="763"/>
      <c r="P209" s="763"/>
      <c r="Q209" s="763"/>
    </row>
    <row r="210" spans="1:17" ht="13.5" thickBot="1">
      <c r="A210" s="875" t="s">
        <v>178</v>
      </c>
      <c r="B210" s="876">
        <v>0.53</v>
      </c>
      <c r="C210" s="763"/>
      <c r="D210" s="763"/>
      <c r="E210" s="763"/>
      <c r="F210" s="357"/>
      <c r="G210" s="763"/>
      <c r="H210" s="763"/>
      <c r="I210" s="763"/>
      <c r="J210" s="763"/>
      <c r="K210" s="763"/>
      <c r="L210" s="763"/>
      <c r="M210" s="763"/>
      <c r="N210" s="763"/>
      <c r="O210" s="763"/>
      <c r="P210" s="763"/>
      <c r="Q210" s="763"/>
    </row>
    <row r="211" spans="1:17">
      <c r="A211" s="763"/>
      <c r="B211" s="763"/>
      <c r="C211" s="763"/>
      <c r="D211" s="763"/>
      <c r="E211" s="763"/>
      <c r="F211" s="357"/>
      <c r="G211" s="763"/>
      <c r="H211" s="763"/>
      <c r="I211" s="763"/>
      <c r="J211" s="763"/>
      <c r="K211" s="763"/>
      <c r="L211" s="763"/>
      <c r="M211" s="763"/>
      <c r="N211" s="763"/>
      <c r="O211" s="763"/>
      <c r="P211" s="763"/>
      <c r="Q211" s="763"/>
    </row>
    <row r="212" spans="1:17" ht="13.5" thickBot="1">
      <c r="A212" s="868" t="s">
        <v>182</v>
      </c>
      <c r="B212" s="877"/>
      <c r="C212" s="763"/>
      <c r="D212" s="763"/>
      <c r="E212" s="763"/>
      <c r="F212" s="357"/>
      <c r="G212" s="763"/>
      <c r="H212" s="763"/>
      <c r="I212" s="763"/>
      <c r="J212" s="763"/>
      <c r="K212" s="763"/>
      <c r="L212" s="763"/>
      <c r="M212" s="763"/>
      <c r="N212" s="763"/>
      <c r="O212" s="763"/>
      <c r="P212" s="763"/>
      <c r="Q212" s="763"/>
    </row>
    <row r="213" spans="1:17" ht="13.5" thickBot="1">
      <c r="A213" s="869" t="s">
        <v>174</v>
      </c>
      <c r="B213" s="870">
        <v>0.50700000000000001</v>
      </c>
      <c r="C213" s="763"/>
      <c r="D213" s="763"/>
      <c r="E213" s="763"/>
      <c r="F213" s="357"/>
      <c r="G213" s="763"/>
      <c r="H213" s="763"/>
      <c r="I213" s="763"/>
      <c r="J213" s="763"/>
      <c r="K213" s="763"/>
      <c r="L213" s="763"/>
      <c r="M213" s="763"/>
      <c r="N213" s="763"/>
      <c r="O213" s="763"/>
      <c r="P213" s="763"/>
      <c r="Q213" s="763"/>
    </row>
    <row r="214" spans="1:17">
      <c r="A214" s="878" t="s">
        <v>183</v>
      </c>
      <c r="B214" s="872">
        <v>0.53900000000000003</v>
      </c>
      <c r="C214" s="763"/>
      <c r="D214" s="763"/>
      <c r="E214" s="763"/>
      <c r="F214" s="357"/>
      <c r="G214" s="763"/>
      <c r="H214" s="763"/>
      <c r="I214" s="763"/>
      <c r="J214" s="763"/>
      <c r="K214" s="763"/>
      <c r="L214" s="763"/>
      <c r="M214" s="763"/>
      <c r="N214" s="763"/>
      <c r="O214" s="763"/>
      <c r="P214" s="763"/>
      <c r="Q214" s="763"/>
    </row>
    <row r="215" spans="1:17">
      <c r="A215" s="871" t="s">
        <v>175</v>
      </c>
      <c r="B215" s="872">
        <v>0.53900000000000003</v>
      </c>
      <c r="C215" s="763"/>
      <c r="D215" s="763"/>
      <c r="E215" s="763"/>
      <c r="F215" s="357"/>
      <c r="G215" s="763"/>
      <c r="H215" s="763"/>
      <c r="I215" s="763"/>
      <c r="J215" s="763"/>
      <c r="K215" s="763"/>
      <c r="L215" s="763"/>
      <c r="M215" s="763"/>
      <c r="N215" s="763"/>
      <c r="O215" s="763"/>
      <c r="P215" s="763"/>
      <c r="Q215" s="763"/>
    </row>
    <row r="216" spans="1:17" ht="15.75">
      <c r="A216" s="873" t="s">
        <v>176</v>
      </c>
      <c r="B216" s="874">
        <v>0.53500000000000003</v>
      </c>
      <c r="C216" s="763"/>
      <c r="D216" s="763"/>
      <c r="E216" s="763"/>
      <c r="F216" s="357"/>
      <c r="G216" s="763"/>
      <c r="H216" s="763"/>
      <c r="I216" s="763"/>
      <c r="J216" s="763"/>
      <c r="K216" s="763"/>
      <c r="L216" s="838"/>
      <c r="M216" s="763"/>
      <c r="N216" s="763"/>
      <c r="O216" s="763"/>
      <c r="P216" s="763"/>
      <c r="Q216" s="763"/>
    </row>
    <row r="217" spans="1:17">
      <c r="A217" s="873" t="s">
        <v>177</v>
      </c>
      <c r="B217" s="874">
        <v>0.54</v>
      </c>
      <c r="C217" s="763"/>
      <c r="D217" s="763"/>
      <c r="E217" s="763"/>
      <c r="F217" s="357"/>
      <c r="G217" s="879"/>
      <c r="H217" s="879"/>
      <c r="I217" s="879"/>
      <c r="J217" s="879"/>
      <c r="K217" s="879"/>
      <c r="L217" s="879"/>
      <c r="M217" s="879"/>
      <c r="N217" s="763"/>
      <c r="O217" s="763"/>
      <c r="P217" s="763"/>
      <c r="Q217" s="763"/>
    </row>
    <row r="218" spans="1:17">
      <c r="A218" s="873" t="s">
        <v>71</v>
      </c>
      <c r="B218" s="874">
        <v>0.46500000000000002</v>
      </c>
      <c r="C218" s="763"/>
      <c r="D218" s="763"/>
      <c r="E218" s="763"/>
      <c r="F218" s="357"/>
      <c r="G218" s="880"/>
      <c r="H218" s="880"/>
      <c r="I218" s="880"/>
      <c r="J218" s="881"/>
      <c r="K218" s="880"/>
      <c r="L218" s="880"/>
      <c r="M218" s="880"/>
      <c r="N218" s="763"/>
      <c r="O218" s="763"/>
      <c r="P218" s="763"/>
      <c r="Q218" s="763"/>
    </row>
    <row r="219" spans="1:17" ht="13.5" thickBot="1">
      <c r="A219" s="875" t="s">
        <v>178</v>
      </c>
      <c r="B219" s="876">
        <v>0.51600000000000001</v>
      </c>
      <c r="C219" s="763"/>
      <c r="D219" s="763"/>
      <c r="E219" s="763"/>
      <c r="F219" s="882"/>
      <c r="G219" s="882"/>
      <c r="H219" s="882"/>
      <c r="I219" s="882"/>
      <c r="J219" s="883"/>
      <c r="K219" s="882"/>
      <c r="L219" s="882"/>
      <c r="M219" s="880"/>
      <c r="N219" s="763"/>
      <c r="O219" s="763"/>
      <c r="P219" s="763"/>
      <c r="Q219" s="763"/>
    </row>
    <row r="220" spans="1:17">
      <c r="A220" s="763"/>
      <c r="B220" s="763"/>
      <c r="C220" s="763"/>
      <c r="D220" s="763"/>
      <c r="E220" s="763"/>
      <c r="F220" s="763"/>
      <c r="G220" s="882"/>
      <c r="H220" s="882"/>
      <c r="I220" s="882"/>
      <c r="J220" s="882"/>
      <c r="K220" s="882"/>
      <c r="L220" s="882"/>
      <c r="M220" s="882"/>
      <c r="N220" s="763"/>
      <c r="O220" s="763"/>
      <c r="P220" s="763"/>
      <c r="Q220" s="763"/>
    </row>
    <row r="221" spans="1:17" ht="13.5" thickBot="1">
      <c r="A221" s="868" t="s">
        <v>238</v>
      </c>
      <c r="B221" s="763"/>
      <c r="C221" s="763"/>
      <c r="D221" s="763"/>
      <c r="E221" s="763"/>
      <c r="F221" s="763"/>
      <c r="G221" s="882"/>
      <c r="H221" s="882"/>
      <c r="I221" s="882"/>
      <c r="J221" s="882"/>
      <c r="K221" s="882"/>
      <c r="L221" s="882"/>
      <c r="M221" s="882"/>
      <c r="N221" s="763"/>
      <c r="O221" s="763"/>
      <c r="P221" s="763"/>
      <c r="Q221" s="763"/>
    </row>
    <row r="222" spans="1:17" ht="13.5" thickBot="1">
      <c r="A222" s="869" t="s">
        <v>174</v>
      </c>
      <c r="B222" s="870">
        <v>0.51800000000000002</v>
      </c>
      <c r="C222" s="763"/>
      <c r="D222" s="763"/>
      <c r="E222" s="763"/>
      <c r="F222" s="763"/>
      <c r="G222" s="882"/>
      <c r="H222" s="882"/>
      <c r="I222" s="882"/>
      <c r="J222" s="882"/>
      <c r="K222" s="882"/>
      <c r="L222" s="882"/>
      <c r="M222" s="882"/>
      <c r="N222" s="763"/>
      <c r="O222" s="763"/>
      <c r="P222" s="763"/>
      <c r="Q222" s="763"/>
    </row>
    <row r="223" spans="1:17">
      <c r="A223" s="871" t="s">
        <v>175</v>
      </c>
      <c r="B223" s="872">
        <v>0.53300000000000003</v>
      </c>
      <c r="C223" s="763"/>
      <c r="D223" s="763"/>
      <c r="E223" s="763"/>
      <c r="F223" s="763"/>
      <c r="G223" s="882"/>
      <c r="H223" s="882"/>
      <c r="I223" s="882"/>
      <c r="J223" s="882"/>
      <c r="K223" s="882"/>
      <c r="L223" s="882"/>
      <c r="M223" s="882"/>
      <c r="N223" s="763"/>
      <c r="O223" s="763"/>
      <c r="P223" s="763"/>
      <c r="Q223" s="763"/>
    </row>
    <row r="224" spans="1:17">
      <c r="A224" s="873" t="s">
        <v>176</v>
      </c>
      <c r="B224" s="874">
        <v>0.53300000000000003</v>
      </c>
      <c r="C224" s="763"/>
      <c r="D224" s="763"/>
      <c r="E224" s="763"/>
      <c r="F224" s="763"/>
      <c r="G224" s="882"/>
      <c r="H224" s="882"/>
      <c r="I224" s="882"/>
      <c r="J224" s="882"/>
      <c r="K224" s="882"/>
      <c r="L224" s="882"/>
      <c r="M224" s="882"/>
      <c r="N224" s="763"/>
      <c r="O224" s="763"/>
      <c r="P224" s="763"/>
      <c r="Q224" s="763"/>
    </row>
    <row r="225" spans="1:17">
      <c r="A225" s="873" t="s">
        <v>177</v>
      </c>
      <c r="B225" s="874">
        <v>0.52100000000000002</v>
      </c>
      <c r="C225" s="763"/>
      <c r="D225" s="763"/>
      <c r="E225" s="763"/>
      <c r="F225" s="763"/>
      <c r="G225" s="763"/>
      <c r="H225" s="763"/>
      <c r="I225" s="763"/>
      <c r="J225" s="763"/>
      <c r="K225" s="763"/>
      <c r="L225" s="763"/>
      <c r="M225" s="763"/>
      <c r="N225" s="763"/>
      <c r="O225" s="763"/>
      <c r="P225" s="763"/>
      <c r="Q225" s="763"/>
    </row>
    <row r="226" spans="1:17">
      <c r="A226" s="873" t="s">
        <v>71</v>
      </c>
      <c r="B226" s="874">
        <v>0.48699999999999999</v>
      </c>
      <c r="C226" s="763"/>
      <c r="D226" s="763"/>
      <c r="E226" s="879"/>
      <c r="F226" s="763"/>
      <c r="G226" s="763"/>
      <c r="H226" s="763"/>
      <c r="I226" s="763"/>
      <c r="J226" s="763"/>
      <c r="K226" s="763"/>
      <c r="L226" s="763"/>
      <c r="M226" s="763"/>
      <c r="N226" s="763"/>
      <c r="O226" s="763"/>
      <c r="P226" s="763"/>
      <c r="Q226" s="763"/>
    </row>
    <row r="227" spans="1:17" ht="13.5" thickBot="1">
      <c r="A227" s="875" t="s">
        <v>178</v>
      </c>
      <c r="B227" s="876">
        <v>0.51800000000000002</v>
      </c>
      <c r="C227" s="763"/>
      <c r="D227" s="763"/>
      <c r="E227" s="880"/>
      <c r="F227" s="763"/>
      <c r="G227" s="837"/>
      <c r="H227" s="837"/>
      <c r="I227" s="837"/>
      <c r="J227" s="837"/>
      <c r="K227" s="837"/>
      <c r="L227" s="837"/>
      <c r="M227" s="837"/>
      <c r="N227" s="763"/>
      <c r="O227" s="763"/>
      <c r="P227" s="763"/>
      <c r="Q227" s="763"/>
    </row>
    <row r="228" spans="1:17">
      <c r="A228" s="763"/>
      <c r="B228" s="763"/>
      <c r="C228" s="763"/>
      <c r="D228" s="763"/>
      <c r="E228" s="763"/>
      <c r="F228" s="763"/>
      <c r="G228" s="837"/>
      <c r="H228" s="837"/>
      <c r="I228" s="837"/>
      <c r="J228" s="837"/>
      <c r="K228" s="837"/>
      <c r="L228" s="837"/>
      <c r="M228" s="837"/>
      <c r="N228" s="763"/>
      <c r="O228" s="763"/>
      <c r="P228" s="763"/>
      <c r="Q228" s="763"/>
    </row>
    <row r="229" spans="1:17">
      <c r="A229" s="357"/>
      <c r="B229" s="357"/>
      <c r="C229" s="357"/>
      <c r="D229" s="357"/>
      <c r="E229" s="357"/>
      <c r="F229" s="357"/>
      <c r="G229" s="357"/>
      <c r="H229" s="837"/>
      <c r="I229" s="837"/>
      <c r="J229" s="837"/>
      <c r="K229" s="837"/>
      <c r="L229" s="837"/>
      <c r="M229" s="837"/>
      <c r="N229" s="763"/>
      <c r="O229" s="763"/>
      <c r="P229" s="763"/>
      <c r="Q229" s="763"/>
    </row>
    <row r="230" spans="1:17">
      <c r="A230" s="357"/>
      <c r="B230" s="357"/>
      <c r="C230" s="357"/>
      <c r="D230" s="357"/>
      <c r="E230" s="357"/>
      <c r="F230" s="357"/>
      <c r="G230" s="357"/>
      <c r="H230" s="837"/>
      <c r="I230" s="837"/>
      <c r="J230" s="837"/>
      <c r="K230" s="837"/>
      <c r="L230" s="837"/>
      <c r="M230" s="837"/>
      <c r="N230" s="763"/>
      <c r="O230" s="763"/>
      <c r="P230" s="763"/>
      <c r="Q230" s="763"/>
    </row>
    <row r="231" spans="1:17">
      <c r="A231" s="357"/>
      <c r="B231" s="357"/>
      <c r="C231" s="357"/>
      <c r="D231" s="357"/>
      <c r="E231" s="357"/>
      <c r="F231" s="357"/>
      <c r="G231" s="357"/>
      <c r="H231" s="837"/>
      <c r="I231" s="837"/>
      <c r="J231" s="837"/>
      <c r="K231" s="837"/>
      <c r="L231" s="837"/>
      <c r="M231" s="837"/>
      <c r="N231" s="763"/>
      <c r="O231" s="763"/>
      <c r="P231" s="763"/>
      <c r="Q231" s="763"/>
    </row>
    <row r="232" spans="1:17">
      <c r="A232" s="357"/>
      <c r="B232" s="357"/>
      <c r="C232" s="357"/>
      <c r="D232" s="357"/>
      <c r="E232" s="357"/>
      <c r="F232" s="357"/>
      <c r="G232" s="357"/>
      <c r="H232" s="837"/>
      <c r="I232" s="837"/>
      <c r="J232" s="837"/>
      <c r="K232" s="837"/>
      <c r="L232" s="837"/>
      <c r="M232" s="837"/>
      <c r="N232" s="763"/>
      <c r="O232" s="763"/>
      <c r="P232" s="763"/>
      <c r="Q232" s="763"/>
    </row>
    <row r="233" spans="1:17">
      <c r="A233" s="357"/>
      <c r="B233" s="357"/>
      <c r="C233" s="357"/>
      <c r="D233" s="357"/>
      <c r="E233" s="357"/>
      <c r="F233" s="357"/>
      <c r="G233" s="357"/>
      <c r="H233" s="837"/>
      <c r="I233" s="837"/>
      <c r="J233" s="837"/>
      <c r="K233" s="837"/>
      <c r="L233" s="837"/>
      <c r="M233" s="837"/>
      <c r="N233" s="763"/>
      <c r="O233" s="763"/>
      <c r="P233" s="763"/>
      <c r="Q233" s="763"/>
    </row>
    <row r="234" spans="1:17">
      <c r="A234" s="357"/>
      <c r="B234" s="357"/>
      <c r="C234" s="357"/>
      <c r="D234" s="357"/>
      <c r="E234" s="357"/>
      <c r="F234" s="357"/>
      <c r="G234" s="357"/>
      <c r="H234" s="763"/>
      <c r="I234" s="763"/>
      <c r="J234" s="763"/>
      <c r="K234" s="763"/>
      <c r="L234" s="763"/>
      <c r="M234" s="763"/>
      <c r="N234" s="763"/>
      <c r="O234" s="763"/>
      <c r="P234" s="763"/>
      <c r="Q234" s="763"/>
    </row>
    <row r="235" spans="1:17">
      <c r="A235" s="357"/>
      <c r="B235" s="357"/>
      <c r="C235" s="357"/>
      <c r="D235" s="357"/>
      <c r="E235" s="357"/>
      <c r="F235" s="357"/>
      <c r="G235" s="357"/>
      <c r="H235" s="763"/>
      <c r="I235" s="763"/>
      <c r="J235" s="763"/>
      <c r="K235" s="763"/>
      <c r="L235" s="763"/>
      <c r="M235" s="837"/>
      <c r="N235" s="763"/>
      <c r="O235" s="763"/>
      <c r="P235" s="763"/>
      <c r="Q235" s="763"/>
    </row>
    <row r="236" spans="1:17">
      <c r="A236" s="357"/>
      <c r="B236" s="357"/>
      <c r="C236" s="357"/>
      <c r="D236" s="357"/>
      <c r="E236" s="357"/>
      <c r="F236" s="357"/>
      <c r="G236" s="357"/>
      <c r="H236" s="763"/>
      <c r="I236" s="763"/>
      <c r="J236" s="763"/>
      <c r="K236" s="763"/>
      <c r="L236" s="763"/>
      <c r="M236" s="837"/>
      <c r="N236" s="763"/>
      <c r="O236" s="763"/>
      <c r="P236" s="763"/>
      <c r="Q236" s="763"/>
    </row>
    <row r="237" spans="1:17">
      <c r="A237" s="357"/>
      <c r="B237" s="357"/>
      <c r="C237" s="357"/>
      <c r="D237" s="357"/>
      <c r="E237" s="357"/>
      <c r="F237" s="357"/>
      <c r="G237" s="357"/>
      <c r="H237" s="763"/>
      <c r="I237" s="763"/>
      <c r="J237" s="763"/>
      <c r="K237" s="763"/>
      <c r="L237" s="763"/>
      <c r="M237" s="837"/>
      <c r="N237" s="763"/>
      <c r="O237" s="763"/>
      <c r="P237" s="763"/>
      <c r="Q237" s="763"/>
    </row>
    <row r="238" spans="1:17">
      <c r="A238" s="357"/>
      <c r="B238" s="357"/>
      <c r="C238" s="357"/>
      <c r="D238" s="357"/>
      <c r="E238" s="357"/>
      <c r="F238" s="357"/>
      <c r="G238" s="357"/>
      <c r="H238" s="763"/>
      <c r="I238" s="763"/>
      <c r="J238" s="763"/>
      <c r="K238" s="763"/>
      <c r="L238" s="763"/>
      <c r="M238" s="837"/>
      <c r="N238" s="763"/>
      <c r="O238" s="763"/>
      <c r="P238" s="763"/>
      <c r="Q238" s="763"/>
    </row>
    <row r="239" spans="1:17">
      <c r="A239" s="357"/>
      <c r="B239" s="357"/>
      <c r="C239" s="357"/>
      <c r="D239" s="357"/>
      <c r="E239" s="357"/>
      <c r="F239" s="357"/>
      <c r="G239" s="357"/>
      <c r="H239" s="763"/>
      <c r="I239" s="763"/>
      <c r="J239" s="763"/>
      <c r="K239" s="763"/>
      <c r="L239" s="763"/>
      <c r="M239" s="837"/>
      <c r="N239" s="763"/>
      <c r="O239" s="763"/>
      <c r="P239" s="763"/>
      <c r="Q239" s="763"/>
    </row>
    <row r="240" spans="1:17">
      <c r="A240" s="357"/>
      <c r="B240" s="357"/>
      <c r="C240" s="357"/>
      <c r="D240" s="357"/>
      <c r="E240" s="357"/>
      <c r="F240" s="357"/>
      <c r="G240" s="357"/>
      <c r="H240" s="763"/>
      <c r="I240" s="763"/>
      <c r="J240" s="763"/>
      <c r="K240" s="763"/>
      <c r="L240" s="763"/>
      <c r="M240" s="837"/>
      <c r="N240" s="763"/>
      <c r="O240" s="763"/>
      <c r="P240" s="763"/>
      <c r="Q240" s="763"/>
    </row>
    <row r="241" spans="1:17">
      <c r="A241" s="357"/>
      <c r="B241" s="357"/>
      <c r="C241" s="357"/>
      <c r="D241" s="357"/>
      <c r="E241" s="357"/>
      <c r="F241" s="357"/>
      <c r="G241" s="357"/>
      <c r="H241" s="763"/>
      <c r="I241" s="763"/>
      <c r="J241" s="763"/>
      <c r="K241" s="763"/>
      <c r="L241" s="763"/>
      <c r="M241" s="837"/>
      <c r="N241" s="763"/>
      <c r="O241" s="763"/>
      <c r="P241" s="763"/>
      <c r="Q241" s="763"/>
    </row>
    <row r="242" spans="1:17">
      <c r="A242" s="357"/>
      <c r="B242" s="357"/>
      <c r="C242" s="357"/>
      <c r="D242" s="357"/>
      <c r="E242" s="357"/>
      <c r="F242" s="357"/>
      <c r="G242" s="357"/>
      <c r="H242" s="763"/>
      <c r="I242" s="763"/>
      <c r="J242" s="763"/>
      <c r="K242" s="763"/>
      <c r="L242" s="763"/>
      <c r="M242" s="837"/>
      <c r="N242" s="763"/>
      <c r="O242" s="763"/>
      <c r="P242" s="763"/>
      <c r="Q242" s="763"/>
    </row>
    <row r="243" spans="1:17">
      <c r="A243" s="357"/>
      <c r="B243" s="357"/>
      <c r="C243" s="357"/>
      <c r="D243" s="357"/>
      <c r="E243" s="357"/>
      <c r="F243" s="357"/>
      <c r="G243" s="357"/>
      <c r="H243" s="763"/>
      <c r="I243" s="763"/>
      <c r="J243" s="763"/>
      <c r="K243" s="763"/>
      <c r="L243" s="763"/>
      <c r="M243" s="763"/>
      <c r="N243" s="763"/>
      <c r="O243" s="763"/>
      <c r="P243" s="763"/>
      <c r="Q243" s="763"/>
    </row>
    <row r="244" spans="1:17">
      <c r="A244" s="357"/>
      <c r="B244" s="357"/>
      <c r="C244" s="357"/>
      <c r="D244" s="357"/>
      <c r="E244" s="357"/>
      <c r="F244" s="357"/>
      <c r="G244" s="357"/>
      <c r="H244" s="763"/>
      <c r="I244" s="763"/>
      <c r="J244" s="763"/>
      <c r="K244" s="763"/>
      <c r="L244" s="763"/>
      <c r="M244" s="763"/>
      <c r="N244" s="763"/>
      <c r="O244" s="763"/>
      <c r="P244" s="763"/>
      <c r="Q244" s="763"/>
    </row>
    <row r="245" spans="1:17">
      <c r="A245" s="763"/>
      <c r="B245" s="763"/>
      <c r="C245" s="763"/>
      <c r="D245" s="763"/>
      <c r="E245" s="763"/>
      <c r="F245" s="763"/>
      <c r="G245" s="763"/>
      <c r="H245" s="763"/>
      <c r="I245" s="763"/>
      <c r="J245" s="763"/>
      <c r="K245" s="763"/>
      <c r="L245" s="763"/>
      <c r="M245" s="763"/>
      <c r="N245" s="763"/>
      <c r="O245" s="763"/>
      <c r="P245" s="763"/>
      <c r="Q245" s="763"/>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O37" sqref="O37"/>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226" t="s">
        <v>314</v>
      </c>
      <c r="B4" s="1226"/>
      <c r="C4" s="1226"/>
      <c r="D4" s="1226"/>
      <c r="E4" s="1226"/>
      <c r="F4" s="1226"/>
      <c r="G4" s="1226"/>
      <c r="H4" s="1226"/>
      <c r="I4" s="1226"/>
      <c r="J4" s="1226"/>
      <c r="K4" s="1226"/>
      <c r="L4" s="1226"/>
      <c r="M4" s="1226"/>
      <c r="N4" s="1226"/>
    </row>
    <row r="6" spans="1:20" ht="16.5" thickBot="1">
      <c r="C6" s="121"/>
      <c r="E6" s="122"/>
      <c r="F6" s="123"/>
    </row>
    <row r="7" spans="1:20" ht="15.75" thickBot="1">
      <c r="A7" s="124" t="s">
        <v>250</v>
      </c>
      <c r="B7" s="125" t="s">
        <v>251</v>
      </c>
      <c r="C7" s="126" t="s">
        <v>252</v>
      </c>
      <c r="D7" s="126" t="s">
        <v>253</v>
      </c>
      <c r="E7" s="126" t="s">
        <v>254</v>
      </c>
      <c r="F7" s="126" t="s">
        <v>255</v>
      </c>
      <c r="G7" s="126" t="s">
        <v>256</v>
      </c>
      <c r="H7" s="126" t="s">
        <v>257</v>
      </c>
      <c r="I7" s="126" t="s">
        <v>258</v>
      </c>
      <c r="J7" s="126" t="s">
        <v>259</v>
      </c>
      <c r="K7" s="126" t="s">
        <v>260</v>
      </c>
      <c r="L7" s="126" t="s">
        <v>261</v>
      </c>
      <c r="M7" s="127" t="s">
        <v>262</v>
      </c>
    </row>
    <row r="8" spans="1:20" ht="15.75">
      <c r="A8" s="128" t="s">
        <v>263</v>
      </c>
      <c r="B8" s="129"/>
      <c r="C8" s="129"/>
      <c r="D8" s="129"/>
      <c r="E8" s="129"/>
      <c r="F8" s="129"/>
      <c r="G8" s="129"/>
      <c r="H8" s="129"/>
      <c r="I8" s="129"/>
      <c r="J8" s="129"/>
      <c r="K8" s="129"/>
      <c r="L8" s="129"/>
      <c r="M8" s="130"/>
    </row>
    <row r="9" spans="1:20" ht="15.75">
      <c r="A9" s="131" t="s">
        <v>264</v>
      </c>
      <c r="B9" s="250">
        <v>10779.101139240223</v>
      </c>
      <c r="C9" s="140">
        <v>10525.243839466166</v>
      </c>
      <c r="D9" s="140">
        <v>10838.862022210526</v>
      </c>
      <c r="E9" s="140">
        <v>10900.833594134192</v>
      </c>
      <c r="F9" s="140">
        <v>10972.865021548203</v>
      </c>
      <c r="G9" s="140">
        <v>10778.598012388826</v>
      </c>
      <c r="H9" s="140">
        <v>10178.357608292003</v>
      </c>
      <c r="I9" s="140">
        <v>10258.950000000001</v>
      </c>
      <c r="J9" s="140">
        <v>10307.35</v>
      </c>
      <c r="K9" s="140">
        <v>10339.77</v>
      </c>
      <c r="L9" s="140">
        <v>10345.82</v>
      </c>
      <c r="M9" s="141">
        <v>10371.826999999999</v>
      </c>
    </row>
    <row r="10" spans="1:20" ht="15.75">
      <c r="A10" s="131">
        <v>2020</v>
      </c>
      <c r="B10" s="250">
        <v>10388.681</v>
      </c>
      <c r="C10" s="140">
        <v>10670.97</v>
      </c>
      <c r="D10" s="140">
        <v>10665.460999999999</v>
      </c>
      <c r="E10" s="140">
        <v>9957.9719999999998</v>
      </c>
      <c r="F10" s="140">
        <v>9862.2099999999991</v>
      </c>
      <c r="G10" s="140">
        <v>10291.19</v>
      </c>
      <c r="H10" s="140">
        <v>10302.44</v>
      </c>
      <c r="I10" s="140">
        <v>10213</v>
      </c>
      <c r="J10" s="140">
        <v>10437</v>
      </c>
      <c r="K10" s="140">
        <v>10396.290000000001</v>
      </c>
      <c r="L10" s="140">
        <v>10067</v>
      </c>
      <c r="M10" s="141">
        <v>10319.477999999999</v>
      </c>
    </row>
    <row r="11" spans="1:20" ht="15.75">
      <c r="A11" s="131">
        <v>2021</v>
      </c>
      <c r="B11" s="250">
        <v>10398</v>
      </c>
      <c r="C11" s="140">
        <v>10453.127</v>
      </c>
      <c r="D11" s="140">
        <v>10670.55</v>
      </c>
      <c r="E11" s="140">
        <v>10847</v>
      </c>
      <c r="F11" s="140">
        <v>11012</v>
      </c>
      <c r="G11" s="140">
        <v>11287.946</v>
      </c>
      <c r="H11" s="140">
        <v>11087.75</v>
      </c>
      <c r="I11" s="140">
        <v>11002.56</v>
      </c>
      <c r="J11" s="251">
        <v>11648.847</v>
      </c>
      <c r="K11" s="140">
        <v>12527.683999999999</v>
      </c>
      <c r="L11" s="140">
        <v>16637.236000000001</v>
      </c>
      <c r="M11" s="141">
        <v>16075.019</v>
      </c>
    </row>
    <row r="12" spans="1:20" ht="15.75">
      <c r="A12" s="131">
        <v>2022</v>
      </c>
      <c r="B12" s="250">
        <v>16598.108</v>
      </c>
      <c r="C12" s="140">
        <v>17069.535</v>
      </c>
      <c r="D12" s="140">
        <v>18605.55</v>
      </c>
      <c r="E12" s="140">
        <v>19717.2</v>
      </c>
      <c r="F12" s="140">
        <v>19727.75</v>
      </c>
      <c r="G12" s="140">
        <v>18956.47</v>
      </c>
      <c r="H12" s="140">
        <v>18594.900000000001</v>
      </c>
      <c r="I12" s="140">
        <v>18826.25</v>
      </c>
      <c r="J12" s="251">
        <v>18535.509999999998</v>
      </c>
      <c r="K12" s="140">
        <v>18496.41</v>
      </c>
      <c r="L12" s="140">
        <v>18400.75</v>
      </c>
      <c r="M12" s="141">
        <v>17534.490000000002</v>
      </c>
    </row>
    <row r="13" spans="1:20" ht="15.75">
      <c r="A13" s="885">
        <v>2023</v>
      </c>
      <c r="B13" s="886">
        <v>17818.25</v>
      </c>
      <c r="C13" s="887">
        <v>17775.46</v>
      </c>
      <c r="D13" s="887">
        <v>18124</v>
      </c>
      <c r="E13" s="887">
        <v>18175.38</v>
      </c>
      <c r="F13" s="887">
        <v>17869.03</v>
      </c>
      <c r="G13" s="887">
        <v>17426.900000000001</v>
      </c>
      <c r="H13" s="887">
        <v>16496.03</v>
      </c>
      <c r="I13" s="887">
        <v>16998.900000000001</v>
      </c>
      <c r="J13" s="888">
        <v>16736.45</v>
      </c>
      <c r="K13" s="887">
        <v>16748.13</v>
      </c>
      <c r="L13" s="887">
        <v>16691</v>
      </c>
      <c r="M13" s="889">
        <v>16230</v>
      </c>
    </row>
    <row r="14" spans="1:20" ht="16.5" thickBot="1">
      <c r="A14" s="132">
        <v>2024</v>
      </c>
      <c r="B14" s="252">
        <v>16814.48</v>
      </c>
      <c r="C14" s="142">
        <v>16937.62</v>
      </c>
      <c r="D14" s="142">
        <v>17143.39</v>
      </c>
      <c r="E14" s="142">
        <v>17121.95</v>
      </c>
      <c r="F14" s="142">
        <v>17356.82</v>
      </c>
      <c r="G14" s="142">
        <v>17639.62</v>
      </c>
      <c r="H14" s="142"/>
      <c r="I14" s="142"/>
      <c r="J14" s="143"/>
      <c r="K14" s="142"/>
      <c r="L14" s="142"/>
      <c r="M14" s="144"/>
    </row>
    <row r="15" spans="1:20" ht="18.75">
      <c r="A15" s="128" t="s">
        <v>265</v>
      </c>
      <c r="B15" s="129"/>
      <c r="C15" s="129"/>
      <c r="D15" s="129"/>
      <c r="E15" s="129"/>
      <c r="F15" s="129"/>
      <c r="G15" s="129"/>
      <c r="H15" s="129"/>
      <c r="I15" s="129"/>
      <c r="J15" s="129"/>
      <c r="K15" s="129"/>
      <c r="L15" s="129"/>
      <c r="M15" s="130"/>
      <c r="O15" s="754"/>
      <c r="P15" s="754"/>
      <c r="Q15" s="754"/>
      <c r="R15" s="754"/>
      <c r="S15" s="754"/>
      <c r="T15" s="359"/>
    </row>
    <row r="16" spans="1:20" ht="15.75">
      <c r="A16" s="131" t="s">
        <v>264</v>
      </c>
      <c r="B16" s="139">
        <v>13645.090499529209</v>
      </c>
      <c r="C16" s="140">
        <v>13282.733991297373</v>
      </c>
      <c r="D16" s="140">
        <v>13143.170864206666</v>
      </c>
      <c r="E16" s="140">
        <v>12928.022364758031</v>
      </c>
      <c r="F16" s="140">
        <v>12944.684877391548</v>
      </c>
      <c r="G16" s="140">
        <v>12448.358236205486</v>
      </c>
      <c r="H16" s="140">
        <v>12124.260986050436</v>
      </c>
      <c r="I16" s="140">
        <v>12505.99</v>
      </c>
      <c r="J16" s="140">
        <v>12412.7</v>
      </c>
      <c r="K16" s="140">
        <v>12447.57</v>
      </c>
      <c r="L16" s="140">
        <v>12852.25</v>
      </c>
      <c r="M16" s="141">
        <v>12965.558000000001</v>
      </c>
    </row>
    <row r="17" spans="1:20" ht="15.75">
      <c r="A17" s="131">
        <v>2020</v>
      </c>
      <c r="B17" s="139">
        <v>12890.187</v>
      </c>
      <c r="C17" s="140">
        <v>12798.79</v>
      </c>
      <c r="D17" s="140">
        <v>12923.992</v>
      </c>
      <c r="E17" s="140">
        <v>12783.698</v>
      </c>
      <c r="F17" s="140">
        <v>12556.07</v>
      </c>
      <c r="G17" s="140">
        <v>12505.63</v>
      </c>
      <c r="H17" s="140">
        <v>12371</v>
      </c>
      <c r="I17" s="140">
        <v>12752</v>
      </c>
      <c r="J17" s="140">
        <v>13005</v>
      </c>
      <c r="K17" s="140">
        <v>13157.57</v>
      </c>
      <c r="L17" s="140">
        <v>13347.61</v>
      </c>
      <c r="M17" s="141">
        <v>13744.629000000001</v>
      </c>
    </row>
    <row r="18" spans="1:20" ht="15.75">
      <c r="A18" s="131">
        <v>2021</v>
      </c>
      <c r="B18" s="139">
        <v>13694</v>
      </c>
      <c r="C18" s="140">
        <v>13743.79</v>
      </c>
      <c r="D18" s="140">
        <v>13486.798000000001</v>
      </c>
      <c r="E18" s="140">
        <v>13623</v>
      </c>
      <c r="F18" s="140">
        <v>13728</v>
      </c>
      <c r="G18" s="140">
        <v>14111.507</v>
      </c>
      <c r="H18" s="140">
        <v>14366.423000000001</v>
      </c>
      <c r="I18" s="140">
        <v>14518.18</v>
      </c>
      <c r="J18" s="251">
        <v>15241.027</v>
      </c>
      <c r="K18" s="140">
        <v>16628.157999999999</v>
      </c>
      <c r="L18" s="140">
        <v>19714.106</v>
      </c>
      <c r="M18" s="141">
        <v>19026.96</v>
      </c>
    </row>
    <row r="19" spans="1:20" ht="15.75">
      <c r="A19" s="131">
        <v>2022</v>
      </c>
      <c r="B19" s="139">
        <v>19163.422999999999</v>
      </c>
      <c r="C19" s="140">
        <v>19501.355</v>
      </c>
      <c r="D19" s="140">
        <v>20959.18</v>
      </c>
      <c r="E19" s="140">
        <v>22393.4</v>
      </c>
      <c r="F19" s="140">
        <v>22089.08</v>
      </c>
      <c r="G19" s="140">
        <v>21293.47</v>
      </c>
      <c r="H19" s="140">
        <v>21148.04</v>
      </c>
      <c r="I19" s="140">
        <v>21754.34</v>
      </c>
      <c r="J19" s="251">
        <v>21750.74</v>
      </c>
      <c r="K19" s="140">
        <v>21897.5</v>
      </c>
      <c r="L19" s="140">
        <v>21754.82</v>
      </c>
      <c r="M19" s="141">
        <v>21499.32</v>
      </c>
    </row>
    <row r="20" spans="1:20" ht="15.75">
      <c r="A20" s="885">
        <v>2023</v>
      </c>
      <c r="B20" s="890">
        <v>21326.672999999999</v>
      </c>
      <c r="C20" s="887">
        <v>21353.59</v>
      </c>
      <c r="D20" s="887">
        <v>21623.65</v>
      </c>
      <c r="E20" s="887">
        <v>21692.9</v>
      </c>
      <c r="F20" s="887">
        <v>21005.360000000001</v>
      </c>
      <c r="G20" s="887">
        <v>20409.580000000002</v>
      </c>
      <c r="H20" s="887">
        <v>18891.330000000002</v>
      </c>
      <c r="I20" s="887">
        <v>20390.22</v>
      </c>
      <c r="J20" s="888">
        <v>20342.43</v>
      </c>
      <c r="K20" s="887">
        <v>20609.07</v>
      </c>
      <c r="L20" s="887">
        <v>20384</v>
      </c>
      <c r="M20" s="889">
        <v>20235</v>
      </c>
    </row>
    <row r="21" spans="1:20" ht="16.5" thickBot="1">
      <c r="A21" s="132">
        <v>2024</v>
      </c>
      <c r="B21" s="252">
        <v>20425.79</v>
      </c>
      <c r="C21" s="142">
        <v>20421.939999999999</v>
      </c>
      <c r="D21" s="142">
        <v>20343.5</v>
      </c>
      <c r="E21" s="142">
        <v>20476.009999999998</v>
      </c>
      <c r="F21" s="142">
        <v>20356.82</v>
      </c>
      <c r="G21" s="142">
        <v>20526.41</v>
      </c>
      <c r="H21" s="142"/>
      <c r="I21" s="142"/>
      <c r="J21" s="143"/>
      <c r="K21" s="142"/>
      <c r="L21" s="142"/>
      <c r="M21" s="144"/>
    </row>
    <row r="23" spans="1:20" ht="15.75">
      <c r="A23" s="1227" t="s">
        <v>315</v>
      </c>
      <c r="B23" s="1227"/>
      <c r="C23" s="1227"/>
      <c r="D23" s="1227"/>
      <c r="E23" s="1227"/>
      <c r="F23" s="1227"/>
      <c r="G23" s="1227"/>
      <c r="H23" s="1227"/>
      <c r="I23" s="1227"/>
      <c r="J23" s="1227"/>
      <c r="K23" s="1227"/>
      <c r="L23" s="1227"/>
      <c r="M23" s="1227"/>
      <c r="N23" s="1227"/>
    </row>
    <row r="24" spans="1:20" ht="13.5" thickBot="1"/>
    <row r="25" spans="1:20" ht="15.75" thickBot="1">
      <c r="A25" s="124" t="s">
        <v>250</v>
      </c>
      <c r="B25" s="125" t="s">
        <v>251</v>
      </c>
      <c r="C25" s="126" t="s">
        <v>252</v>
      </c>
      <c r="D25" s="126" t="s">
        <v>253</v>
      </c>
      <c r="E25" s="126" t="s">
        <v>254</v>
      </c>
      <c r="F25" s="126" t="s">
        <v>255</v>
      </c>
      <c r="G25" s="126" t="s">
        <v>256</v>
      </c>
      <c r="H25" s="126" t="s">
        <v>257</v>
      </c>
      <c r="I25" s="126" t="s">
        <v>258</v>
      </c>
      <c r="J25" s="126" t="s">
        <v>259</v>
      </c>
      <c r="K25" s="126" t="s">
        <v>260</v>
      </c>
      <c r="L25" s="126" t="s">
        <v>261</v>
      </c>
      <c r="M25" s="127" t="s">
        <v>262</v>
      </c>
    </row>
    <row r="26" spans="1:20" ht="16.5" thickBot="1">
      <c r="A26" s="133" t="s">
        <v>266</v>
      </c>
      <c r="B26" s="134"/>
      <c r="C26" s="134"/>
      <c r="D26" s="134"/>
      <c r="E26" s="134"/>
      <c r="F26" s="134"/>
      <c r="G26" s="134"/>
      <c r="H26" s="134"/>
      <c r="I26" s="134"/>
      <c r="J26" s="134"/>
      <c r="K26" s="134"/>
      <c r="L26" s="134"/>
      <c r="M26" s="135"/>
    </row>
    <row r="27" spans="1:20" ht="15.75">
      <c r="A27" s="131" t="s">
        <v>264</v>
      </c>
      <c r="B27" s="139">
        <v>25776.336953005964</v>
      </c>
      <c r="C27" s="140">
        <v>23649.071175292673</v>
      </c>
      <c r="D27" s="140">
        <v>24244.69587026758</v>
      </c>
      <c r="E27" s="140">
        <v>25502.655897270379</v>
      </c>
      <c r="F27" s="140">
        <v>25923.582065295945</v>
      </c>
      <c r="G27" s="140">
        <v>27055.720758505297</v>
      </c>
      <c r="H27" s="140">
        <v>29655.713761194031</v>
      </c>
      <c r="I27" s="140">
        <v>30642.32</v>
      </c>
      <c r="J27" s="140">
        <v>30399.279999999999</v>
      </c>
      <c r="K27" s="140">
        <v>31237.96</v>
      </c>
      <c r="L27" s="140">
        <v>24570.28</v>
      </c>
      <c r="M27" s="141">
        <v>24086.651999999998</v>
      </c>
    </row>
    <row r="28" spans="1:20" ht="15.75">
      <c r="A28" s="131">
        <v>2020</v>
      </c>
      <c r="B28" s="139">
        <v>24209.279999999999</v>
      </c>
      <c r="C28" s="140">
        <v>23642.53</v>
      </c>
      <c r="D28" s="140">
        <v>20911.437000000002</v>
      </c>
      <c r="E28" s="140">
        <v>17388.701000000001</v>
      </c>
      <c r="F28" s="140">
        <v>18760.21</v>
      </c>
      <c r="G28" s="140">
        <v>26428.68</v>
      </c>
      <c r="H28" s="140">
        <v>26919</v>
      </c>
      <c r="I28" s="140">
        <v>30003</v>
      </c>
      <c r="J28" s="140">
        <v>29393</v>
      </c>
      <c r="K28" s="140">
        <v>24818.12</v>
      </c>
      <c r="L28" s="140">
        <v>20329.59</v>
      </c>
      <c r="M28" s="141">
        <v>25794</v>
      </c>
    </row>
    <row r="29" spans="1:20" ht="15.75">
      <c r="A29" s="131">
        <v>2021</v>
      </c>
      <c r="B29" s="139">
        <v>26085</v>
      </c>
      <c r="C29" s="140">
        <v>23426.741999999998</v>
      </c>
      <c r="D29" s="140">
        <v>31132.74</v>
      </c>
      <c r="E29" s="140">
        <v>29199.13</v>
      </c>
      <c r="F29" s="140">
        <v>28211.43</v>
      </c>
      <c r="G29" s="140">
        <v>31559.022000000001</v>
      </c>
      <c r="H29" s="140">
        <v>32040.15</v>
      </c>
      <c r="I29" s="140">
        <v>33924.506000000001</v>
      </c>
      <c r="J29" s="251">
        <v>35372.811000000002</v>
      </c>
      <c r="K29" s="140">
        <v>38936.569000000003</v>
      </c>
      <c r="L29" s="140">
        <v>36206.178</v>
      </c>
      <c r="M29" s="141">
        <v>36018.209000000003</v>
      </c>
    </row>
    <row r="30" spans="1:20" ht="15.75">
      <c r="A30" s="131">
        <v>2022</v>
      </c>
      <c r="B30" s="139">
        <v>36822.337</v>
      </c>
      <c r="C30" s="140">
        <v>38700.521000000001</v>
      </c>
      <c r="D30" s="140">
        <v>40156.949000000001</v>
      </c>
      <c r="E30" s="140">
        <v>46373.279999999999</v>
      </c>
      <c r="F30" s="140">
        <v>45073.696000000004</v>
      </c>
      <c r="G30" s="140">
        <v>47169.4</v>
      </c>
      <c r="H30" s="140">
        <v>44679.77</v>
      </c>
      <c r="I30" s="140">
        <v>48077.74</v>
      </c>
      <c r="J30" s="251">
        <v>47264.82</v>
      </c>
      <c r="K30" s="140">
        <v>45356.375</v>
      </c>
      <c r="L30" s="140">
        <v>43595.25</v>
      </c>
      <c r="M30" s="141">
        <v>43805</v>
      </c>
    </row>
    <row r="31" spans="1:20" ht="18.75">
      <c r="A31" s="131">
        <v>2023</v>
      </c>
      <c r="B31" s="139">
        <v>44422.080000000002</v>
      </c>
      <c r="C31" s="140">
        <v>44158.29</v>
      </c>
      <c r="D31" s="140">
        <v>43725.04</v>
      </c>
      <c r="E31" s="140">
        <v>43754.239999999998</v>
      </c>
      <c r="F31" s="140">
        <v>45465.279999999999</v>
      </c>
      <c r="G31" s="140">
        <v>45235.83</v>
      </c>
      <c r="H31" s="140">
        <v>43505.68</v>
      </c>
      <c r="I31" s="140">
        <v>45891.39</v>
      </c>
      <c r="J31" s="251">
        <v>46208.27</v>
      </c>
      <c r="K31" s="140">
        <v>44885.24</v>
      </c>
      <c r="L31" s="140">
        <v>43850</v>
      </c>
      <c r="M31" s="141">
        <v>42952</v>
      </c>
      <c r="O31" s="754"/>
      <c r="P31" s="754"/>
      <c r="Q31" s="754"/>
      <c r="R31" s="754"/>
      <c r="S31" s="754"/>
      <c r="T31" s="359"/>
    </row>
    <row r="32" spans="1:20" ht="16.5" thickBot="1">
      <c r="A32" s="132">
        <v>2024</v>
      </c>
      <c r="B32" s="252">
        <v>40042.53</v>
      </c>
      <c r="C32" s="142">
        <v>39415.18</v>
      </c>
      <c r="D32" s="142">
        <v>39952.57</v>
      </c>
      <c r="E32" s="142">
        <v>40447.61</v>
      </c>
      <c r="F32" s="142">
        <v>39517.22</v>
      </c>
      <c r="G32" s="142">
        <v>46099.87</v>
      </c>
      <c r="H32" s="142"/>
      <c r="I32" s="142"/>
      <c r="J32" s="143"/>
      <c r="K32" s="142"/>
      <c r="L32" s="142"/>
      <c r="M32" s="144"/>
    </row>
    <row r="33" spans="1:13" ht="15.75">
      <c r="A33" s="128" t="s">
        <v>269</v>
      </c>
      <c r="B33" s="129"/>
      <c r="C33" s="129"/>
      <c r="D33" s="129"/>
      <c r="E33" s="129"/>
      <c r="F33" s="129"/>
      <c r="G33" s="129"/>
      <c r="H33" s="129"/>
      <c r="I33" s="129"/>
      <c r="J33" s="129"/>
      <c r="K33" s="129"/>
      <c r="L33" s="129"/>
      <c r="M33" s="130"/>
    </row>
    <row r="34" spans="1:13" ht="15.75">
      <c r="A34" s="131" t="s">
        <v>264</v>
      </c>
      <c r="B34" s="139">
        <v>21710.465139517379</v>
      </c>
      <c r="C34" s="140">
        <v>21462.727974698573</v>
      </c>
      <c r="D34" s="140">
        <v>21517.060154219016</v>
      </c>
      <c r="E34" s="140">
        <v>21946.164324302244</v>
      </c>
      <c r="F34" s="140">
        <v>21378.921701744526</v>
      </c>
      <c r="G34" s="140">
        <v>21331.314775808616</v>
      </c>
      <c r="H34" s="140">
        <v>20629.234211361087</v>
      </c>
      <c r="I34" s="140">
        <v>22365.58</v>
      </c>
      <c r="J34" s="140">
        <v>22334.37</v>
      </c>
      <c r="K34" s="140">
        <v>21397.7</v>
      </c>
      <c r="L34" s="140">
        <v>21495.15</v>
      </c>
      <c r="M34" s="141">
        <v>21850.143</v>
      </c>
    </row>
    <row r="35" spans="1:13" ht="15.75">
      <c r="A35" s="131">
        <v>2020</v>
      </c>
      <c r="B35" s="139">
        <v>21970.524000000001</v>
      </c>
      <c r="C35" s="140">
        <v>22113.47</v>
      </c>
      <c r="D35" s="140">
        <v>22176.83</v>
      </c>
      <c r="E35" s="140">
        <v>22601.621999999999</v>
      </c>
      <c r="F35" s="140">
        <v>21531.78</v>
      </c>
      <c r="G35" s="140">
        <v>22298.91</v>
      </c>
      <c r="H35" s="140">
        <v>22148</v>
      </c>
      <c r="I35" s="140">
        <v>21174</v>
      </c>
      <c r="J35" s="140">
        <v>21958.95</v>
      </c>
      <c r="K35" s="140">
        <v>22332.32</v>
      </c>
      <c r="L35" s="140">
        <v>22496.45</v>
      </c>
      <c r="M35" s="141">
        <v>24268.09</v>
      </c>
    </row>
    <row r="36" spans="1:13" ht="15.75">
      <c r="A36" s="131">
        <v>2021</v>
      </c>
      <c r="B36" s="139">
        <v>23537</v>
      </c>
      <c r="C36" s="140">
        <v>23987.297999999999</v>
      </c>
      <c r="D36" s="140">
        <v>25008.2</v>
      </c>
      <c r="E36" s="140">
        <v>25529.7</v>
      </c>
      <c r="F36" s="140">
        <v>26093.87</v>
      </c>
      <c r="G36" s="140">
        <v>26164.330999999998</v>
      </c>
      <c r="H36" s="140">
        <v>26081.738000000001</v>
      </c>
      <c r="I36" s="140">
        <v>26325.151999999998</v>
      </c>
      <c r="J36" s="251">
        <v>27717.081999999999</v>
      </c>
      <c r="K36" s="140">
        <v>29878.120999999999</v>
      </c>
      <c r="L36" s="140">
        <v>31911.654999999999</v>
      </c>
      <c r="M36" s="141">
        <v>33766.857000000004</v>
      </c>
    </row>
    <row r="37" spans="1:13" ht="15.75">
      <c r="A37" s="131">
        <v>2022</v>
      </c>
      <c r="B37" s="139">
        <v>32528.581999999999</v>
      </c>
      <c r="C37" s="140">
        <v>33022.875999999997</v>
      </c>
      <c r="D37" s="140">
        <v>34617.415000000001</v>
      </c>
      <c r="E37" s="140">
        <v>37618</v>
      </c>
      <c r="F37" s="140">
        <v>37820.519999999997</v>
      </c>
      <c r="G37" s="140">
        <v>35596.400000000001</v>
      </c>
      <c r="H37" s="140">
        <v>34750.089999999997</v>
      </c>
      <c r="I37" s="140">
        <v>34986.65</v>
      </c>
      <c r="J37" s="251">
        <v>34782.400000000001</v>
      </c>
      <c r="K37" s="140">
        <v>34308.35</v>
      </c>
      <c r="L37" s="140">
        <v>34677.51</v>
      </c>
      <c r="M37" s="141">
        <v>36327.949999999997</v>
      </c>
    </row>
    <row r="38" spans="1:13" ht="15.75">
      <c r="A38" s="885">
        <v>2023</v>
      </c>
      <c r="B38" s="890">
        <v>35216.26</v>
      </c>
      <c r="C38" s="887">
        <v>35142.31</v>
      </c>
      <c r="D38" s="887">
        <v>34996.07</v>
      </c>
      <c r="E38" s="887">
        <v>35809.93</v>
      </c>
      <c r="F38" s="887">
        <v>35165.19</v>
      </c>
      <c r="G38" s="887">
        <v>33595.82</v>
      </c>
      <c r="H38" s="887">
        <v>30237.81</v>
      </c>
      <c r="I38" s="887">
        <v>33117.1</v>
      </c>
      <c r="J38" s="888">
        <v>33257.89</v>
      </c>
      <c r="K38" s="887">
        <v>33807.910000000003</v>
      </c>
      <c r="L38" s="887">
        <v>33965</v>
      </c>
      <c r="M38" s="889">
        <v>35347</v>
      </c>
    </row>
    <row r="39" spans="1:13" ht="16.5" thickBot="1">
      <c r="A39" s="132">
        <v>2024</v>
      </c>
      <c r="B39" s="252">
        <v>34693.67</v>
      </c>
      <c r="C39" s="142">
        <v>34487.550000000003</v>
      </c>
      <c r="D39" s="142">
        <v>35463.46</v>
      </c>
      <c r="E39" s="142">
        <v>34061.4</v>
      </c>
      <c r="F39" s="142">
        <v>33902.25</v>
      </c>
      <c r="G39" s="142">
        <v>34079.839999999997</v>
      </c>
      <c r="H39" s="142"/>
      <c r="I39" s="142"/>
      <c r="J39" s="143"/>
      <c r="K39" s="142"/>
      <c r="L39" s="142"/>
      <c r="M39" s="144"/>
    </row>
    <row r="50" spans="19:19">
      <c r="S50" t="s">
        <v>267</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Z38" sqref="Z38"/>
    </sheetView>
  </sheetViews>
  <sheetFormatPr defaultColWidth="9.140625" defaultRowHeight="12.75"/>
  <sheetData>
    <row r="9" spans="24:26" ht="18">
      <c r="X9" s="485"/>
      <c r="Y9" s="485"/>
      <c r="Z9" s="485"/>
    </row>
    <row r="15" spans="24:26" ht="18.75">
      <c r="X15" s="753"/>
      <c r="Y15" s="366"/>
    </row>
    <row r="20" spans="24:28" ht="11.45" customHeight="1"/>
    <row r="21" spans="24:28" ht="14.45" customHeight="1">
      <c r="X21" s="366"/>
      <c r="Y21" s="366"/>
      <c r="Z21" s="366"/>
      <c r="AA21" s="366"/>
      <c r="AB21" s="366"/>
    </row>
    <row r="22" spans="24:28" ht="12" customHeight="1"/>
    <row r="23" spans="24:28" ht="12" customHeight="1"/>
    <row r="24" spans="24:28" ht="12" customHeight="1"/>
    <row r="42" spans="1:1" ht="11.45" customHeight="1">
      <c r="A42" s="118"/>
    </row>
    <row r="46" spans="1:1">
      <c r="A46" s="118"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M19" sqref="M19"/>
    </sheetView>
  </sheetViews>
  <sheetFormatPr defaultColWidth="9.140625" defaultRowHeight="15"/>
  <cols>
    <col min="1" max="1" width="20.42578125" style="455" customWidth="1"/>
    <col min="2" max="2" width="11.5703125" style="455" customWidth="1"/>
    <col min="3" max="3" width="13" style="455" customWidth="1"/>
    <col min="4" max="4" width="12.140625" style="455" customWidth="1"/>
    <col min="5" max="5" width="8.7109375" style="455" customWidth="1"/>
    <col min="6" max="6" width="12.7109375" style="455" customWidth="1"/>
    <col min="7" max="7" width="9.28515625" style="455" customWidth="1"/>
    <col min="8" max="8" width="12" style="455" customWidth="1"/>
    <col min="9" max="9" width="11.7109375" style="455" customWidth="1"/>
    <col min="10" max="10" width="11.5703125" style="455" bestFit="1" customWidth="1"/>
    <col min="11" max="11" width="12.42578125" style="455" customWidth="1"/>
    <col min="12" max="16384" width="9.140625" style="455"/>
  </cols>
  <sheetData>
    <row r="1" spans="1:13" ht="31.5" customHeight="1" thickBot="1">
      <c r="A1" s="1083" t="s">
        <v>63</v>
      </c>
      <c r="B1" s="1083"/>
      <c r="C1" s="1083"/>
      <c r="D1" s="1083"/>
      <c r="E1" s="1083"/>
      <c r="F1" s="1083"/>
      <c r="G1" s="1083"/>
      <c r="H1" s="1083"/>
      <c r="I1" s="1083"/>
      <c r="J1" s="1083"/>
      <c r="K1" s="591"/>
    </row>
    <row r="2" spans="1:13" ht="16.5" thickBot="1">
      <c r="A2" s="1097" t="s">
        <v>236</v>
      </c>
      <c r="B2" s="1098"/>
      <c r="C2" s="1098"/>
      <c r="D2" s="1098"/>
      <c r="E2" s="1098"/>
      <c r="F2" s="1098"/>
      <c r="G2" s="1098"/>
      <c r="H2" s="1098"/>
      <c r="I2" s="1098"/>
      <c r="J2" s="1099"/>
    </row>
    <row r="3" spans="1:13" ht="30.75" thickBot="1">
      <c r="A3" s="592"/>
      <c r="B3" s="593"/>
      <c r="C3" s="594" t="s">
        <v>475</v>
      </c>
      <c r="D3" s="595"/>
      <c r="E3" s="596"/>
      <c r="F3" s="597" t="s">
        <v>225</v>
      </c>
      <c r="G3" s="598" t="s">
        <v>226</v>
      </c>
      <c r="H3" s="599" t="s">
        <v>66</v>
      </c>
      <c r="I3" s="597" t="s">
        <v>227</v>
      </c>
      <c r="J3" s="598" t="s">
        <v>228</v>
      </c>
    </row>
    <row r="4" spans="1:13" ht="30">
      <c r="A4" s="600" t="s">
        <v>53</v>
      </c>
      <c r="B4" s="592" t="s">
        <v>60</v>
      </c>
      <c r="C4" s="601" t="s">
        <v>61</v>
      </c>
      <c r="D4" s="602" t="s">
        <v>62</v>
      </c>
      <c r="E4" s="603" t="s">
        <v>67</v>
      </c>
      <c r="F4" s="604" t="s">
        <v>55</v>
      </c>
      <c r="G4" s="605" t="s">
        <v>49</v>
      </c>
      <c r="H4" s="606" t="s">
        <v>68</v>
      </c>
      <c r="I4" s="607" t="s">
        <v>50</v>
      </c>
      <c r="J4" s="608" t="s">
        <v>67</v>
      </c>
    </row>
    <row r="5" spans="1:13" ht="15.75" thickBot="1">
      <c r="A5" s="609"/>
      <c r="B5" s="584" t="s">
        <v>532</v>
      </c>
      <c r="C5" s="610" t="s">
        <v>532</v>
      </c>
      <c r="D5" s="610" t="s">
        <v>532</v>
      </c>
      <c r="E5" s="611" t="s">
        <v>50</v>
      </c>
      <c r="F5" s="583" t="s">
        <v>532</v>
      </c>
      <c r="G5" s="612" t="s">
        <v>69</v>
      </c>
      <c r="H5" s="613" t="s">
        <v>65</v>
      </c>
      <c r="I5" s="583" t="s">
        <v>532</v>
      </c>
      <c r="J5" s="614" t="s">
        <v>57</v>
      </c>
    </row>
    <row r="6" spans="1:13" ht="15.75" thickBot="1">
      <c r="A6" s="615" t="s">
        <v>231</v>
      </c>
      <c r="B6" s="616"/>
      <c r="C6" s="616"/>
      <c r="D6" s="616"/>
      <c r="E6" s="616"/>
      <c r="F6" s="616"/>
      <c r="G6" s="616"/>
      <c r="H6" s="616"/>
      <c r="I6" s="617"/>
      <c r="J6" s="618"/>
    </row>
    <row r="7" spans="1:13" ht="15.75" thickBot="1">
      <c r="A7" s="619" t="s">
        <v>18</v>
      </c>
      <c r="B7" s="620">
        <v>10.135543919875571</v>
      </c>
      <c r="C7" s="621">
        <v>19566.687104006895</v>
      </c>
      <c r="D7" s="622">
        <v>19958.020846087034</v>
      </c>
      <c r="E7" s="623">
        <v>0.17929605615366104</v>
      </c>
      <c r="F7" s="624">
        <v>318.87196307094268</v>
      </c>
      <c r="G7" s="623">
        <v>-0.76924141841410887</v>
      </c>
      <c r="H7" s="623">
        <v>-27.535211267605636</v>
      </c>
      <c r="I7" s="623">
        <v>100</v>
      </c>
      <c r="J7" s="625" t="s">
        <v>19</v>
      </c>
    </row>
    <row r="8" spans="1:13">
      <c r="A8" s="626" t="s">
        <v>74</v>
      </c>
      <c r="B8" s="627">
        <v>8.6204625713507657</v>
      </c>
      <c r="C8" s="628">
        <v>15993.43705259882</v>
      </c>
      <c r="D8" s="629">
        <v>16313.305793650796</v>
      </c>
      <c r="E8" s="630">
        <v>-14.668344309614728</v>
      </c>
      <c r="F8" s="631">
        <v>179.97142857142859</v>
      </c>
      <c r="G8" s="632">
        <v>-32.268817204301072</v>
      </c>
      <c r="H8" s="632">
        <v>-50</v>
      </c>
      <c r="I8" s="633">
        <v>0.17006802721088435</v>
      </c>
      <c r="J8" s="634">
        <v>-7.6410846028552276E-2</v>
      </c>
    </row>
    <row r="9" spans="1:13">
      <c r="A9" s="635" t="s">
        <v>75</v>
      </c>
      <c r="B9" s="636">
        <v>11.126776643726387</v>
      </c>
      <c r="C9" s="587">
        <v>20875.753552957573</v>
      </c>
      <c r="D9" s="637">
        <v>21293.268624016724</v>
      </c>
      <c r="E9" s="638">
        <v>2.0788325387261311</v>
      </c>
      <c r="F9" s="639">
        <v>347.85948446794447</v>
      </c>
      <c r="G9" s="640">
        <v>-1.8782714949761363</v>
      </c>
      <c r="H9" s="640">
        <v>-29.365079365079367</v>
      </c>
      <c r="I9" s="640">
        <v>36.758989310009724</v>
      </c>
      <c r="J9" s="641">
        <v>-0.95227829562407607</v>
      </c>
    </row>
    <row r="10" spans="1:13">
      <c r="A10" s="635" t="s">
        <v>76</v>
      </c>
      <c r="B10" s="636">
        <v>10.747953702573383</v>
      </c>
      <c r="C10" s="587">
        <v>20165.016327529796</v>
      </c>
      <c r="D10" s="637">
        <v>20568.316654080394</v>
      </c>
      <c r="E10" s="638">
        <v>-1.2915410763285753</v>
      </c>
      <c r="F10" s="639">
        <v>398.56407766990299</v>
      </c>
      <c r="G10" s="640">
        <v>1.4718313889996713</v>
      </c>
      <c r="H10" s="640">
        <v>-19.373776908023483</v>
      </c>
      <c r="I10" s="640">
        <v>10.009718172983479</v>
      </c>
      <c r="J10" s="641">
        <v>1.0132392997440416</v>
      </c>
    </row>
    <row r="11" spans="1:13">
      <c r="A11" s="635" t="s">
        <v>77</v>
      </c>
      <c r="B11" s="642" t="s">
        <v>72</v>
      </c>
      <c r="C11" s="587" t="s">
        <v>509</v>
      </c>
      <c r="D11" s="637" t="s">
        <v>509</v>
      </c>
      <c r="E11" s="638" t="s">
        <v>72</v>
      </c>
      <c r="F11" s="639" t="s">
        <v>509</v>
      </c>
      <c r="G11" s="640" t="s">
        <v>72</v>
      </c>
      <c r="H11" s="640" t="s">
        <v>72</v>
      </c>
      <c r="I11" s="640" t="s">
        <v>72</v>
      </c>
      <c r="J11" s="641" t="s">
        <v>72</v>
      </c>
    </row>
    <row r="12" spans="1:13">
      <c r="A12" s="635" t="s">
        <v>71</v>
      </c>
      <c r="B12" s="636">
        <v>8.3795238075927436</v>
      </c>
      <c r="C12" s="587">
        <v>17206.41438930748</v>
      </c>
      <c r="D12" s="637">
        <v>17550.542677093628</v>
      </c>
      <c r="E12" s="638">
        <v>-1.2610749517162387</v>
      </c>
      <c r="F12" s="639">
        <v>274.87342143906017</v>
      </c>
      <c r="G12" s="640">
        <v>-0.61048250198556953</v>
      </c>
      <c r="H12" s="640">
        <v>-24.122562674094709</v>
      </c>
      <c r="I12" s="640">
        <v>33.090379008746353</v>
      </c>
      <c r="J12" s="641">
        <v>1.4882663326900172</v>
      </c>
    </row>
    <row r="13" spans="1:13" ht="15.75" thickBot="1">
      <c r="A13" s="643" t="s">
        <v>78</v>
      </c>
      <c r="B13" s="644">
        <v>10.335805236193064</v>
      </c>
      <c r="C13" s="588">
        <v>19953.291961762672</v>
      </c>
      <c r="D13" s="645">
        <v>20352.357800997925</v>
      </c>
      <c r="E13" s="646">
        <v>-0.22495948410301025</v>
      </c>
      <c r="F13" s="647">
        <v>299.87431421446382</v>
      </c>
      <c r="G13" s="648">
        <v>6.9155758022919706E-2</v>
      </c>
      <c r="H13" s="648">
        <v>-34.154351395730707</v>
      </c>
      <c r="I13" s="648">
        <v>19.484936831875608</v>
      </c>
      <c r="J13" s="649">
        <v>-1.9587251399553764</v>
      </c>
    </row>
    <row r="14" spans="1:13" ht="19.5" thickBot="1">
      <c r="A14" s="615" t="s">
        <v>229</v>
      </c>
      <c r="B14" s="616"/>
      <c r="C14" s="616"/>
      <c r="D14" s="650"/>
      <c r="E14" s="616"/>
      <c r="F14" s="616"/>
      <c r="G14" s="616"/>
      <c r="H14" s="616"/>
      <c r="I14" s="617"/>
      <c r="J14" s="618"/>
      <c r="L14" s="753"/>
      <c r="M14" s="366"/>
    </row>
    <row r="15" spans="1:13" ht="15.75" thickBot="1">
      <c r="A15" s="619" t="s">
        <v>18</v>
      </c>
      <c r="B15" s="651">
        <v>9.8843663462553835</v>
      </c>
      <c r="C15" s="652">
        <v>19081.78831323433</v>
      </c>
      <c r="D15" s="653">
        <v>19463.424079499018</v>
      </c>
      <c r="E15" s="623">
        <v>-0.13795873907086537</v>
      </c>
      <c r="F15" s="623">
        <v>309.36860243716677</v>
      </c>
      <c r="G15" s="623">
        <v>-0.42904019758328227</v>
      </c>
      <c r="H15" s="623">
        <v>-20.37598544572468</v>
      </c>
      <c r="I15" s="623">
        <v>100</v>
      </c>
      <c r="J15" s="625" t="s">
        <v>19</v>
      </c>
    </row>
    <row r="16" spans="1:13">
      <c r="A16" s="626" t="s">
        <v>74</v>
      </c>
      <c r="B16" s="654">
        <v>10.116671770666485</v>
      </c>
      <c r="C16" s="628">
        <v>18769.335381570472</v>
      </c>
      <c r="D16" s="629">
        <v>19144.722089201881</v>
      </c>
      <c r="E16" s="630">
        <v>1.1607887264843399</v>
      </c>
      <c r="F16" s="631">
        <v>213.01999999999998</v>
      </c>
      <c r="G16" s="632">
        <v>-2.206387225548915</v>
      </c>
      <c r="H16" s="632">
        <v>-56.521739130434781</v>
      </c>
      <c r="I16" s="633">
        <v>0.19040365575019041</v>
      </c>
      <c r="J16" s="634">
        <v>-0.15829252375253855</v>
      </c>
    </row>
    <row r="17" spans="1:10">
      <c r="A17" s="635" t="s">
        <v>75</v>
      </c>
      <c r="B17" s="636">
        <v>10.805941320417917</v>
      </c>
      <c r="C17" s="587">
        <v>20273.81110772592</v>
      </c>
      <c r="D17" s="637">
        <v>20679.287329880437</v>
      </c>
      <c r="E17" s="638">
        <v>-0.56925293316689185</v>
      </c>
      <c r="F17" s="639">
        <v>347.4483088704531</v>
      </c>
      <c r="G17" s="640">
        <v>-1.4383146696213789</v>
      </c>
      <c r="H17" s="640">
        <v>-18.42790213430505</v>
      </c>
      <c r="I17" s="640">
        <v>29.836252856054834</v>
      </c>
      <c r="J17" s="641">
        <v>0.71254151584864545</v>
      </c>
    </row>
    <row r="18" spans="1:10">
      <c r="A18" s="635" t="s">
        <v>76</v>
      </c>
      <c r="B18" s="636">
        <v>10.778011508144226</v>
      </c>
      <c r="C18" s="587">
        <v>20221.409958994798</v>
      </c>
      <c r="D18" s="637">
        <v>20625.838158174694</v>
      </c>
      <c r="E18" s="638">
        <v>-1.5572641973418386</v>
      </c>
      <c r="F18" s="639">
        <v>380.00957446808513</v>
      </c>
      <c r="G18" s="640">
        <v>-5.574515632629681</v>
      </c>
      <c r="H18" s="640">
        <v>-9.0322580645161281</v>
      </c>
      <c r="I18" s="640">
        <v>5.3693830921553696</v>
      </c>
      <c r="J18" s="641">
        <v>0.66956502059684908</v>
      </c>
    </row>
    <row r="19" spans="1:10">
      <c r="A19" s="635" t="s">
        <v>77</v>
      </c>
      <c r="B19" s="642" t="s">
        <v>72</v>
      </c>
      <c r="C19" s="587" t="s">
        <v>509</v>
      </c>
      <c r="D19" s="637" t="s">
        <v>509</v>
      </c>
      <c r="E19" s="638" t="s">
        <v>72</v>
      </c>
      <c r="F19" s="639" t="s">
        <v>509</v>
      </c>
      <c r="G19" s="640" t="s">
        <v>72</v>
      </c>
      <c r="H19" s="640" t="s">
        <v>72</v>
      </c>
      <c r="I19" s="640" t="s">
        <v>72</v>
      </c>
      <c r="J19" s="641" t="s">
        <v>72</v>
      </c>
    </row>
    <row r="20" spans="1:10">
      <c r="A20" s="635" t="s">
        <v>71</v>
      </c>
      <c r="B20" s="636">
        <v>8.3576574117835793</v>
      </c>
      <c r="C20" s="587">
        <v>17161.514192574083</v>
      </c>
      <c r="D20" s="637">
        <v>17504.744476425563</v>
      </c>
      <c r="E20" s="638">
        <v>1.084033852930036</v>
      </c>
      <c r="F20" s="639">
        <v>284.41658512720159</v>
      </c>
      <c r="G20" s="640">
        <v>-9.0911996378063974E-3</v>
      </c>
      <c r="H20" s="640">
        <v>-20.187426786411557</v>
      </c>
      <c r="I20" s="640">
        <v>38.918507235338915</v>
      </c>
      <c r="J20" s="641">
        <v>9.1945682882879964E-2</v>
      </c>
    </row>
    <row r="21" spans="1:10" ht="15.75" thickBot="1">
      <c r="A21" s="643" t="s">
        <v>78</v>
      </c>
      <c r="B21" s="644">
        <v>10.34505890335589</v>
      </c>
      <c r="C21" s="588">
        <v>19971.156184084728</v>
      </c>
      <c r="D21" s="645">
        <v>20370.579307766424</v>
      </c>
      <c r="E21" s="646">
        <v>-0.63517448267166532</v>
      </c>
      <c r="F21" s="647">
        <v>286.56556748466255</v>
      </c>
      <c r="G21" s="648">
        <v>-2.7319022883625373E-2</v>
      </c>
      <c r="H21" s="648">
        <v>-25.014376078205864</v>
      </c>
      <c r="I21" s="648">
        <v>24.828636709824828</v>
      </c>
      <c r="J21" s="649">
        <v>-1.5358266012728095</v>
      </c>
    </row>
    <row r="22" spans="1:10" ht="15.75" thickBot="1">
      <c r="A22" s="615" t="s">
        <v>232</v>
      </c>
      <c r="B22" s="616"/>
      <c r="C22" s="616"/>
      <c r="D22" s="650"/>
      <c r="E22" s="616"/>
      <c r="F22" s="616"/>
      <c r="G22" s="616"/>
      <c r="H22" s="616"/>
      <c r="I22" s="617"/>
      <c r="J22" s="618"/>
    </row>
    <row r="23" spans="1:10" ht="15.75" thickBot="1">
      <c r="A23" s="619" t="s">
        <v>18</v>
      </c>
      <c r="B23" s="651">
        <v>9.4838248648893835</v>
      </c>
      <c r="C23" s="652">
        <v>18308.542210211166</v>
      </c>
      <c r="D23" s="653">
        <v>18674.713054415388</v>
      </c>
      <c r="E23" s="623">
        <v>-0.93432593336200986</v>
      </c>
      <c r="F23" s="623">
        <v>279.85782312925164</v>
      </c>
      <c r="G23" s="623">
        <v>-6.3417016651739617</v>
      </c>
      <c r="H23" s="623">
        <v>-18.462757527733757</v>
      </c>
      <c r="I23" s="623">
        <v>100</v>
      </c>
      <c r="J23" s="625" t="s">
        <v>19</v>
      </c>
    </row>
    <row r="24" spans="1:10">
      <c r="A24" s="626" t="s">
        <v>74</v>
      </c>
      <c r="B24" s="627" t="s">
        <v>72</v>
      </c>
      <c r="C24" s="628" t="s">
        <v>72</v>
      </c>
      <c r="D24" s="629" t="s">
        <v>72</v>
      </c>
      <c r="E24" s="630" t="s">
        <v>72</v>
      </c>
      <c r="F24" s="631" t="s">
        <v>72</v>
      </c>
      <c r="G24" s="632" t="s">
        <v>72</v>
      </c>
      <c r="H24" s="633" t="s">
        <v>72</v>
      </c>
      <c r="I24" s="633" t="s">
        <v>72</v>
      </c>
      <c r="J24" s="655" t="s">
        <v>72</v>
      </c>
    </row>
    <row r="25" spans="1:10">
      <c r="A25" s="635" t="s">
        <v>75</v>
      </c>
      <c r="B25" s="642">
        <v>10.679281735096723</v>
      </c>
      <c r="C25" s="587">
        <v>20036.175863220869</v>
      </c>
      <c r="D25" s="637">
        <v>20436.899380485287</v>
      </c>
      <c r="E25" s="638">
        <v>-1.0984190601937411</v>
      </c>
      <c r="F25" s="639">
        <v>360.91677018633544</v>
      </c>
      <c r="G25" s="640">
        <v>3.9529096258455541</v>
      </c>
      <c r="H25" s="640">
        <v>-33.471074380165291</v>
      </c>
      <c r="I25" s="656">
        <v>15.646258503401361</v>
      </c>
      <c r="J25" s="657">
        <v>-3.5296527485796201</v>
      </c>
    </row>
    <row r="26" spans="1:10">
      <c r="A26" s="635" t="s">
        <v>76</v>
      </c>
      <c r="B26" s="636">
        <v>10.584461583466238</v>
      </c>
      <c r="C26" s="587">
        <v>19858.276892056732</v>
      </c>
      <c r="D26" s="637">
        <v>20255.442429897867</v>
      </c>
      <c r="E26" s="638">
        <v>0.80071202580925127</v>
      </c>
      <c r="F26" s="639">
        <v>414.22692307692307</v>
      </c>
      <c r="G26" s="640">
        <v>3.6266787774055267</v>
      </c>
      <c r="H26" s="640">
        <v>-62.857142857142854</v>
      </c>
      <c r="I26" s="640">
        <v>2.5267249757045676</v>
      </c>
      <c r="J26" s="641">
        <v>-3.0200262128849724</v>
      </c>
    </row>
    <row r="27" spans="1:10">
      <c r="A27" s="635" t="s">
        <v>77</v>
      </c>
      <c r="B27" s="642" t="s">
        <v>72</v>
      </c>
      <c r="C27" s="587" t="s">
        <v>72</v>
      </c>
      <c r="D27" s="637" t="s">
        <v>72</v>
      </c>
      <c r="E27" s="638" t="s">
        <v>72</v>
      </c>
      <c r="F27" s="639" t="s">
        <v>72</v>
      </c>
      <c r="G27" s="640" t="s">
        <v>72</v>
      </c>
      <c r="H27" s="640" t="s">
        <v>72</v>
      </c>
      <c r="I27" s="640" t="s">
        <v>72</v>
      </c>
      <c r="J27" s="641" t="s">
        <v>72</v>
      </c>
    </row>
    <row r="28" spans="1:10">
      <c r="A28" s="635" t="s">
        <v>71</v>
      </c>
      <c r="B28" s="642">
        <v>8.5442805806517228</v>
      </c>
      <c r="C28" s="587">
        <v>17544.723984911136</v>
      </c>
      <c r="D28" s="637">
        <v>17895.618464609357</v>
      </c>
      <c r="E28" s="638">
        <v>2.9165502100226798E-2</v>
      </c>
      <c r="F28" s="639">
        <v>248.58858447488581</v>
      </c>
      <c r="G28" s="640">
        <v>-9.3017437038838047</v>
      </c>
      <c r="H28" s="640">
        <v>-13.210039630118892</v>
      </c>
      <c r="I28" s="640">
        <v>63.848396501457728</v>
      </c>
      <c r="J28" s="641">
        <v>3.8642443619965476</v>
      </c>
    </row>
    <row r="29" spans="1:10" ht="15.75" thickBot="1">
      <c r="A29" s="643" t="s">
        <v>78</v>
      </c>
      <c r="B29" s="644">
        <v>9.5550032704887382</v>
      </c>
      <c r="C29" s="588">
        <v>18445.952259630769</v>
      </c>
      <c r="D29" s="645">
        <v>18814.871304823384</v>
      </c>
      <c r="E29" s="646">
        <v>-1.2944247663570905</v>
      </c>
      <c r="F29" s="647">
        <v>301.47837837837835</v>
      </c>
      <c r="G29" s="648">
        <v>0.99480149521632333</v>
      </c>
      <c r="H29" s="648">
        <v>-4.1450777202072544</v>
      </c>
      <c r="I29" s="648">
        <v>17.978620019436345</v>
      </c>
      <c r="J29" s="649">
        <v>2.6854345994680404</v>
      </c>
    </row>
    <row r="30" spans="1:10">
      <c r="A30" s="658" t="s">
        <v>313</v>
      </c>
    </row>
    <row r="31" spans="1:10">
      <c r="A31" s="467" t="s">
        <v>507</v>
      </c>
    </row>
    <row r="32" spans="1:10" ht="15.75" thickBot="1">
      <c r="A32" s="659" t="s">
        <v>506</v>
      </c>
      <c r="B32" s="660"/>
    </row>
    <row r="33" spans="1:8" ht="15.75" thickBot="1">
      <c r="A33" s="661" t="s">
        <v>39</v>
      </c>
      <c r="B33" s="1085" t="s">
        <v>40</v>
      </c>
      <c r="C33" s="1086"/>
      <c r="D33" s="1086"/>
      <c r="E33" s="1086"/>
      <c r="F33" s="1086"/>
      <c r="G33" s="1086"/>
      <c r="H33" s="1087"/>
    </row>
    <row r="34" spans="1:8">
      <c r="A34" s="662" t="s">
        <v>43</v>
      </c>
      <c r="B34" s="1091" t="s">
        <v>44</v>
      </c>
      <c r="C34" s="1092"/>
      <c r="D34" s="1092"/>
      <c r="E34" s="1092"/>
      <c r="F34" s="1092"/>
      <c r="G34" s="1092"/>
      <c r="H34" s="1093"/>
    </row>
    <row r="35" spans="1:8">
      <c r="A35" s="663" t="s">
        <v>45</v>
      </c>
      <c r="B35" s="1088" t="s">
        <v>46</v>
      </c>
      <c r="C35" s="1089"/>
      <c r="D35" s="1089"/>
      <c r="E35" s="1089"/>
      <c r="F35" s="1089"/>
      <c r="G35" s="1089"/>
      <c r="H35" s="1090"/>
    </row>
    <row r="36" spans="1:8" ht="15.75" thickBot="1">
      <c r="A36" s="664" t="s">
        <v>47</v>
      </c>
      <c r="B36" s="1094" t="s">
        <v>42</v>
      </c>
      <c r="C36" s="1095"/>
      <c r="D36" s="1095"/>
      <c r="E36" s="1095"/>
      <c r="F36" s="1095"/>
      <c r="G36" s="1095"/>
      <c r="H36" s="1096"/>
    </row>
    <row r="37" spans="1:8">
      <c r="A37" s="1084"/>
      <c r="B37" s="1084"/>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Normal="100" workbookViewId="0">
      <selection activeCell="M32" sqref="M32"/>
    </sheetView>
  </sheetViews>
  <sheetFormatPr defaultColWidth="10.7109375" defaultRowHeight="15"/>
  <cols>
    <col min="1" max="16384" width="10.7109375" style="455"/>
  </cols>
  <sheetData>
    <row r="1" spans="1:12" ht="19.5">
      <c r="A1" s="1009" t="s">
        <v>482</v>
      </c>
      <c r="B1" s="1009"/>
      <c r="C1" s="934"/>
      <c r="D1" s="934"/>
      <c r="E1" s="1010" t="s">
        <v>531</v>
      </c>
      <c r="F1"/>
      <c r="G1" s="1011"/>
      <c r="H1" s="934"/>
      <c r="I1" s="934"/>
      <c r="J1" s="934"/>
      <c r="K1" s="934"/>
      <c r="L1"/>
    </row>
    <row r="2" spans="1:12" ht="15" customHeight="1" thickBot="1">
      <c r="A2" s="1012" t="s">
        <v>235</v>
      </c>
      <c r="B2" s="1012"/>
      <c r="C2" s="934"/>
      <c r="D2" s="934"/>
      <c r="E2" s="934"/>
      <c r="F2" s="1011"/>
      <c r="G2" s="934"/>
      <c r="H2" s="934"/>
      <c r="I2" s="934"/>
      <c r="J2" s="934"/>
      <c r="K2" s="934"/>
      <c r="L2"/>
    </row>
    <row r="3" spans="1:12" ht="21" thickBot="1">
      <c r="A3" s="1013" t="s">
        <v>4</v>
      </c>
      <c r="B3" s="1014"/>
      <c r="C3" s="1014"/>
      <c r="D3" s="1014"/>
      <c r="E3" s="1014"/>
      <c r="F3" s="1014"/>
      <c r="G3" s="1014"/>
      <c r="H3" s="1014"/>
      <c r="I3" s="1014"/>
      <c r="J3" s="1014"/>
      <c r="K3" s="1014"/>
      <c r="L3" s="1015"/>
    </row>
    <row r="4" spans="1:12">
      <c r="A4" s="1016"/>
      <c r="B4" s="1070"/>
      <c r="C4" s="1017" t="s">
        <v>5</v>
      </c>
      <c r="D4" s="1017"/>
      <c r="E4" s="1017"/>
      <c r="F4" s="1017"/>
      <c r="G4" s="1228"/>
      <c r="H4" s="1229" t="s">
        <v>6</v>
      </c>
      <c r="I4" s="1230"/>
      <c r="J4" s="1231" t="s">
        <v>7</v>
      </c>
      <c r="K4" s="1232" t="s">
        <v>8</v>
      </c>
      <c r="L4" s="1233"/>
    </row>
    <row r="5" spans="1:12" ht="15.75">
      <c r="A5" s="1018" t="s">
        <v>9</v>
      </c>
      <c r="B5" s="1019" t="s">
        <v>10</v>
      </c>
      <c r="C5" s="1020" t="s">
        <v>36</v>
      </c>
      <c r="D5" s="1020"/>
      <c r="E5" s="1021" t="s">
        <v>37</v>
      </c>
      <c r="F5" s="1022"/>
      <c r="G5" s="1234"/>
      <c r="H5" s="1235" t="s">
        <v>11</v>
      </c>
      <c r="I5" s="1236"/>
      <c r="J5" s="1237" t="s">
        <v>12</v>
      </c>
      <c r="K5" s="1238" t="s">
        <v>13</v>
      </c>
      <c r="L5" s="1239"/>
    </row>
    <row r="6" spans="1:12" ht="26.25" thickBot="1">
      <c r="A6" s="1023" t="s">
        <v>14</v>
      </c>
      <c r="B6" s="1024" t="s">
        <v>15</v>
      </c>
      <c r="C6" s="1005" t="s">
        <v>532</v>
      </c>
      <c r="D6" s="1025" t="s">
        <v>526</v>
      </c>
      <c r="E6" s="1026" t="s">
        <v>532</v>
      </c>
      <c r="F6" s="1027" t="s">
        <v>526</v>
      </c>
      <c r="G6" s="1240" t="s">
        <v>16</v>
      </c>
      <c r="H6" s="1241" t="s">
        <v>532</v>
      </c>
      <c r="I6" s="1242" t="s">
        <v>16</v>
      </c>
      <c r="J6" s="1243" t="s">
        <v>16</v>
      </c>
      <c r="K6" s="1244" t="s">
        <v>532</v>
      </c>
      <c r="L6" s="1245" t="s">
        <v>17</v>
      </c>
    </row>
    <row r="7" spans="1:12" ht="15.75" thickBot="1">
      <c r="A7" s="1028" t="s">
        <v>18</v>
      </c>
      <c r="B7" s="1029" t="s">
        <v>19</v>
      </c>
      <c r="C7" s="1030">
        <v>19231.409126486567</v>
      </c>
      <c r="D7" s="1030">
        <v>19247.786908011138</v>
      </c>
      <c r="E7" s="1031">
        <v>19616.037309016298</v>
      </c>
      <c r="F7" s="1032">
        <v>19632.742646171362</v>
      </c>
      <c r="G7" s="1246">
        <v>-8.5089166888877757E-2</v>
      </c>
      <c r="H7" s="1247">
        <v>310.24248460354113</v>
      </c>
      <c r="I7" s="1247">
        <v>-1.2137543001743683</v>
      </c>
      <c r="J7" s="1248">
        <v>-23.232621703479353</v>
      </c>
      <c r="K7" s="1247">
        <v>100</v>
      </c>
      <c r="L7" s="1249" t="s">
        <v>19</v>
      </c>
    </row>
    <row r="8" spans="1:12" ht="15.75" thickBot="1">
      <c r="A8" s="1250"/>
      <c r="B8" s="1251"/>
      <c r="C8" s="1252"/>
      <c r="D8" s="1252"/>
      <c r="E8" s="1252"/>
      <c r="F8" s="1252"/>
      <c r="G8" s="1253"/>
      <c r="H8" s="1248"/>
      <c r="I8" s="1248"/>
      <c r="J8" s="1248"/>
      <c r="K8" s="1248"/>
      <c r="L8" s="1254"/>
    </row>
    <row r="9" spans="1:12">
      <c r="A9" s="1033" t="s">
        <v>79</v>
      </c>
      <c r="B9" s="1034" t="s">
        <v>19</v>
      </c>
      <c r="C9" s="1035">
        <v>17737.585311469724</v>
      </c>
      <c r="D9" s="1035">
        <v>18634.377052310039</v>
      </c>
      <c r="E9" s="1036">
        <v>18092.337017699119</v>
      </c>
      <c r="F9" s="1036">
        <v>19007.064593356241</v>
      </c>
      <c r="G9" s="1255">
        <v>-4.8125662495873085</v>
      </c>
      <c r="H9" s="1256">
        <v>199.41176470588235</v>
      </c>
      <c r="I9" s="1256">
        <v>-15.496715333138855</v>
      </c>
      <c r="J9" s="1256">
        <v>-54.054054054054056</v>
      </c>
      <c r="K9" s="1256">
        <v>0.16358737490377212</v>
      </c>
      <c r="L9" s="1257">
        <v>-0.10973758631363206</v>
      </c>
    </row>
    <row r="10" spans="1:12">
      <c r="A10" s="1037" t="s">
        <v>80</v>
      </c>
      <c r="B10" s="1038" t="s">
        <v>19</v>
      </c>
      <c r="C10" s="1039">
        <v>20542.212688343883</v>
      </c>
      <c r="D10" s="1039">
        <v>20412.965752508244</v>
      </c>
      <c r="E10" s="1040">
        <v>20953.056942110761</v>
      </c>
      <c r="F10" s="1040">
        <v>20821.225067558411</v>
      </c>
      <c r="G10" s="1258">
        <v>0.63316098896485051</v>
      </c>
      <c r="H10" s="1259">
        <v>348.3316260413452</v>
      </c>
      <c r="I10" s="1259">
        <v>-1.3811572188339871</v>
      </c>
      <c r="J10" s="1259">
        <v>-24.715447154471544</v>
      </c>
      <c r="K10" s="1259">
        <v>31.187451886066203</v>
      </c>
      <c r="L10" s="1260">
        <v>-0.61427670963447056</v>
      </c>
    </row>
    <row r="11" spans="1:12">
      <c r="A11" s="1041" t="s">
        <v>81</v>
      </c>
      <c r="B11" s="1042" t="s">
        <v>19</v>
      </c>
      <c r="C11" s="937">
        <v>20174.726394764475</v>
      </c>
      <c r="D11" s="937">
        <v>20410.892337042322</v>
      </c>
      <c r="E11" s="1043">
        <v>20578.220922659766</v>
      </c>
      <c r="F11" s="1043">
        <v>20819.11018378317</v>
      </c>
      <c r="G11" s="1261">
        <v>-1.1570583900893245</v>
      </c>
      <c r="H11" s="1262">
        <v>391.89166666666665</v>
      </c>
      <c r="I11" s="1262">
        <v>-1.2148498767645113</v>
      </c>
      <c r="J11" s="1262">
        <v>-19.19191919191919</v>
      </c>
      <c r="K11" s="1262">
        <v>6.9284064665127012</v>
      </c>
      <c r="L11" s="1263">
        <v>0.34644591395304936</v>
      </c>
    </row>
    <row r="12" spans="1:12">
      <c r="A12" s="1041" t="s">
        <v>82</v>
      </c>
      <c r="B12" s="1042" t="s">
        <v>19</v>
      </c>
      <c r="C12" s="937" t="s">
        <v>509</v>
      </c>
      <c r="D12" s="937" t="s">
        <v>509</v>
      </c>
      <c r="E12" s="1043" t="s">
        <v>509</v>
      </c>
      <c r="F12" s="1043" t="s">
        <v>509</v>
      </c>
      <c r="G12" s="1264" t="s">
        <v>72</v>
      </c>
      <c r="H12" s="1262" t="s">
        <v>509</v>
      </c>
      <c r="I12" s="1262" t="s">
        <v>72</v>
      </c>
      <c r="J12" s="1262" t="s">
        <v>72</v>
      </c>
      <c r="K12" s="1262">
        <v>0.62548113933795224</v>
      </c>
      <c r="L12" s="1263" t="s">
        <v>72</v>
      </c>
    </row>
    <row r="13" spans="1:12">
      <c r="A13" s="1041" t="s">
        <v>71</v>
      </c>
      <c r="B13" s="1042" t="s">
        <v>19</v>
      </c>
      <c r="C13" s="937">
        <v>17232.464034820736</v>
      </c>
      <c r="D13" s="937">
        <v>17214.419125566146</v>
      </c>
      <c r="E13" s="1043">
        <v>17577.113315517152</v>
      </c>
      <c r="F13" s="1043">
        <v>17558.70750807747</v>
      </c>
      <c r="G13" s="1261">
        <v>0.10482438659687512</v>
      </c>
      <c r="H13" s="1262">
        <v>275.42983017474774</v>
      </c>
      <c r="I13" s="1262">
        <v>-1.6864475054950054</v>
      </c>
      <c r="J13" s="1262">
        <v>-20.535888910619988</v>
      </c>
      <c r="K13" s="1262">
        <v>39.097382602001538</v>
      </c>
      <c r="L13" s="1263">
        <v>1.3268278262018782</v>
      </c>
    </row>
    <row r="14" spans="1:12" ht="15.75" thickBot="1">
      <c r="A14" s="1044" t="s">
        <v>83</v>
      </c>
      <c r="B14" s="1045" t="s">
        <v>19</v>
      </c>
      <c r="C14" s="938">
        <v>19941.856604740988</v>
      </c>
      <c r="D14" s="938">
        <v>20033.046381397788</v>
      </c>
      <c r="E14" s="1046">
        <v>20340.693736835809</v>
      </c>
      <c r="F14" s="1046">
        <v>20433.707309025744</v>
      </c>
      <c r="G14" s="1265">
        <v>-0.45519675300844786</v>
      </c>
      <c r="H14" s="1266">
        <v>292.48525809273843</v>
      </c>
      <c r="I14" s="1266">
        <v>4.1685415224972322E-2</v>
      </c>
      <c r="J14" s="1266">
        <v>-27.405525563671006</v>
      </c>
      <c r="K14" s="1266">
        <v>21.997690531177831</v>
      </c>
      <c r="L14" s="1267">
        <v>-1.2644798167574578</v>
      </c>
    </row>
    <row r="15" spans="1:12" ht="15.75" thickBot="1">
      <c r="A15" s="1250"/>
      <c r="B15" s="1268"/>
      <c r="C15" s="1252"/>
      <c r="D15" s="1252"/>
      <c r="E15" s="1252"/>
      <c r="F15" s="1252"/>
      <c r="G15" s="1253"/>
      <c r="H15" s="1248"/>
      <c r="I15" s="1248"/>
      <c r="J15" s="1248"/>
      <c r="K15" s="1248"/>
      <c r="L15" s="1254"/>
    </row>
    <row r="16" spans="1:12">
      <c r="A16" s="1047" t="s">
        <v>84</v>
      </c>
      <c r="B16" s="1048" t="s">
        <v>21</v>
      </c>
      <c r="C16" s="1049" t="s">
        <v>72</v>
      </c>
      <c r="D16" s="1049" t="s">
        <v>72</v>
      </c>
      <c r="E16" s="1050" t="s">
        <v>72</v>
      </c>
      <c r="F16" s="1050" t="s">
        <v>72</v>
      </c>
      <c r="G16" s="1269" t="s">
        <v>72</v>
      </c>
      <c r="H16" s="1270" t="s">
        <v>72</v>
      </c>
      <c r="I16" s="1270" t="s">
        <v>72</v>
      </c>
      <c r="J16" s="1271" t="s">
        <v>72</v>
      </c>
      <c r="K16" s="1271" t="s">
        <v>72</v>
      </c>
      <c r="L16" s="1272" t="s">
        <v>72</v>
      </c>
    </row>
    <row r="17" spans="1:12">
      <c r="A17" s="1037" t="s">
        <v>84</v>
      </c>
      <c r="B17" s="1051" t="s">
        <v>22</v>
      </c>
      <c r="C17" s="937" t="s">
        <v>72</v>
      </c>
      <c r="D17" s="937" t="s">
        <v>72</v>
      </c>
      <c r="E17" s="1043" t="s">
        <v>72</v>
      </c>
      <c r="F17" s="1043" t="s">
        <v>72</v>
      </c>
      <c r="G17" s="1261" t="s">
        <v>72</v>
      </c>
      <c r="H17" s="1262" t="s">
        <v>72</v>
      </c>
      <c r="I17" s="1262" t="s">
        <v>72</v>
      </c>
      <c r="J17" s="1273" t="s">
        <v>72</v>
      </c>
      <c r="K17" s="1273" t="s">
        <v>72</v>
      </c>
      <c r="L17" s="1274" t="s">
        <v>72</v>
      </c>
    </row>
    <row r="18" spans="1:12">
      <c r="A18" s="1037" t="s">
        <v>84</v>
      </c>
      <c r="B18" s="1051" t="s">
        <v>23</v>
      </c>
      <c r="C18" s="937" t="s">
        <v>72</v>
      </c>
      <c r="D18" s="937" t="s">
        <v>72</v>
      </c>
      <c r="E18" s="1043" t="s">
        <v>72</v>
      </c>
      <c r="F18" s="1043" t="s">
        <v>72</v>
      </c>
      <c r="G18" s="1261" t="s">
        <v>72</v>
      </c>
      <c r="H18" s="1262" t="s">
        <v>72</v>
      </c>
      <c r="I18" s="1262" t="s">
        <v>72</v>
      </c>
      <c r="J18" s="1273" t="s">
        <v>72</v>
      </c>
      <c r="K18" s="1273" t="s">
        <v>72</v>
      </c>
      <c r="L18" s="1274" t="s">
        <v>72</v>
      </c>
    </row>
    <row r="19" spans="1:12">
      <c r="A19" s="1047" t="s">
        <v>84</v>
      </c>
      <c r="B19" s="1052" t="s">
        <v>24</v>
      </c>
      <c r="C19" s="1053" t="s">
        <v>509</v>
      </c>
      <c r="D19" s="1053" t="s">
        <v>509</v>
      </c>
      <c r="E19" s="1054" t="s">
        <v>509</v>
      </c>
      <c r="F19" s="1054" t="s">
        <v>509</v>
      </c>
      <c r="G19" s="1275" t="s">
        <v>72</v>
      </c>
      <c r="H19" s="1276" t="s">
        <v>509</v>
      </c>
      <c r="I19" s="1276" t="s">
        <v>72</v>
      </c>
      <c r="J19" s="1277" t="s">
        <v>72</v>
      </c>
      <c r="K19" s="1277">
        <v>4.8113933795227097E-2</v>
      </c>
      <c r="L19" s="1278" t="s">
        <v>72</v>
      </c>
    </row>
    <row r="20" spans="1:12">
      <c r="A20" s="1037" t="s">
        <v>84</v>
      </c>
      <c r="B20" s="1051" t="s">
        <v>25</v>
      </c>
      <c r="C20" s="937" t="s">
        <v>509</v>
      </c>
      <c r="D20" s="937" t="s">
        <v>509</v>
      </c>
      <c r="E20" s="1043" t="s">
        <v>509</v>
      </c>
      <c r="F20" s="1043" t="s">
        <v>509</v>
      </c>
      <c r="G20" s="1261" t="s">
        <v>72</v>
      </c>
      <c r="H20" s="1262" t="s">
        <v>509</v>
      </c>
      <c r="I20" s="1262" t="s">
        <v>72</v>
      </c>
      <c r="J20" s="1273" t="s">
        <v>72</v>
      </c>
      <c r="K20" s="1273">
        <v>2.8868360277136258E-2</v>
      </c>
      <c r="L20" s="1274" t="s">
        <v>72</v>
      </c>
    </row>
    <row r="21" spans="1:12">
      <c r="A21" s="1037" t="s">
        <v>84</v>
      </c>
      <c r="B21" s="1051" t="s">
        <v>26</v>
      </c>
      <c r="C21" s="937" t="s">
        <v>509</v>
      </c>
      <c r="D21" s="937" t="s">
        <v>509</v>
      </c>
      <c r="E21" s="1043" t="s">
        <v>509</v>
      </c>
      <c r="F21" s="1043" t="s">
        <v>509</v>
      </c>
      <c r="G21" s="1261" t="s">
        <v>72</v>
      </c>
      <c r="H21" s="1262" t="s">
        <v>509</v>
      </c>
      <c r="I21" s="1262" t="s">
        <v>72</v>
      </c>
      <c r="J21" s="1273" t="s">
        <v>72</v>
      </c>
      <c r="K21" s="1273">
        <v>1.924557351809084E-2</v>
      </c>
      <c r="L21" s="1274" t="s">
        <v>72</v>
      </c>
    </row>
    <row r="22" spans="1:12">
      <c r="A22" s="1047" t="s">
        <v>84</v>
      </c>
      <c r="B22" s="1052" t="s">
        <v>27</v>
      </c>
      <c r="C22" s="1053">
        <v>16440.215686274511</v>
      </c>
      <c r="D22" s="1053">
        <v>18373.629186843427</v>
      </c>
      <c r="E22" s="1054">
        <v>16769.02</v>
      </c>
      <c r="F22" s="1054">
        <v>18741.101770580295</v>
      </c>
      <c r="G22" s="1275">
        <v>-10.522763254378463</v>
      </c>
      <c r="H22" s="1276">
        <v>177.5</v>
      </c>
      <c r="I22" s="1276">
        <v>-23.359240069084628</v>
      </c>
      <c r="J22" s="1277">
        <v>-62.5</v>
      </c>
      <c r="K22" s="1277">
        <v>0.11547344110854503</v>
      </c>
      <c r="L22" s="1278">
        <v>-0.12091571453893964</v>
      </c>
    </row>
    <row r="23" spans="1:12">
      <c r="A23" s="1037" t="s">
        <v>84</v>
      </c>
      <c r="B23" s="1051" t="s">
        <v>28</v>
      </c>
      <c r="C23" s="937">
        <v>16440.215686274511</v>
      </c>
      <c r="D23" s="937">
        <v>18154.443137254901</v>
      </c>
      <c r="E23" s="1043">
        <v>16769.02</v>
      </c>
      <c r="F23" s="1043">
        <v>18517.531999999999</v>
      </c>
      <c r="G23" s="1261">
        <v>-9.442467819145655</v>
      </c>
      <c r="H23" s="1262">
        <v>177.5</v>
      </c>
      <c r="I23" s="1262">
        <v>-22.114962702939888</v>
      </c>
      <c r="J23" s="1273">
        <v>-57.142857142857139</v>
      </c>
      <c r="K23" s="1273">
        <v>0.11547344110854503</v>
      </c>
      <c r="L23" s="1274">
        <v>-9.1367070083004057E-2</v>
      </c>
    </row>
    <row r="24" spans="1:12" ht="15.75" thickBot="1">
      <c r="A24" s="1055" t="s">
        <v>84</v>
      </c>
      <c r="B24" s="1056" t="s">
        <v>29</v>
      </c>
      <c r="C24" s="1057" t="s">
        <v>72</v>
      </c>
      <c r="D24" s="1057" t="s">
        <v>509</v>
      </c>
      <c r="E24" s="1058" t="s">
        <v>72</v>
      </c>
      <c r="F24" s="1058" t="s">
        <v>509</v>
      </c>
      <c r="G24" s="1279" t="s">
        <v>72</v>
      </c>
      <c r="H24" s="1273">
        <v>0</v>
      </c>
      <c r="I24" s="1273" t="s">
        <v>72</v>
      </c>
      <c r="J24" s="1273" t="s">
        <v>72</v>
      </c>
      <c r="K24" s="1273">
        <v>0</v>
      </c>
      <c r="L24" s="1274" t="s">
        <v>72</v>
      </c>
    </row>
    <row r="25" spans="1:12" ht="15.75" thickBot="1">
      <c r="A25" s="1250"/>
      <c r="B25" s="1268"/>
      <c r="C25" s="1252"/>
      <c r="D25" s="1252"/>
      <c r="E25" s="1252"/>
      <c r="F25" s="1252"/>
      <c r="G25" s="1253"/>
      <c r="H25" s="1248"/>
      <c r="I25" s="1248"/>
      <c r="J25" s="1248"/>
      <c r="K25" s="1248"/>
      <c r="L25" s="1254"/>
    </row>
    <row r="26" spans="1:12">
      <c r="A26" s="1047" t="s">
        <v>85</v>
      </c>
      <c r="B26" s="1048" t="s">
        <v>21</v>
      </c>
      <c r="C26" s="1049">
        <v>21284.444452613734</v>
      </c>
      <c r="D26" s="1049">
        <v>21210.763549676594</v>
      </c>
      <c r="E26" s="1050">
        <v>21710.133341666009</v>
      </c>
      <c r="F26" s="1050">
        <v>21634.978820670127</v>
      </c>
      <c r="G26" s="1269">
        <v>0.34737506155577713</v>
      </c>
      <c r="H26" s="1270">
        <v>414.43606557377052</v>
      </c>
      <c r="I26" s="1270">
        <v>2.4354701745750811</v>
      </c>
      <c r="J26" s="1271">
        <v>-27.207637231503579</v>
      </c>
      <c r="K26" s="1271">
        <v>2.934949961508853</v>
      </c>
      <c r="L26" s="1272">
        <v>-0.16027054525039963</v>
      </c>
    </row>
    <row r="27" spans="1:12">
      <c r="A27" s="1037" t="s">
        <v>85</v>
      </c>
      <c r="B27" s="1051" t="s">
        <v>22</v>
      </c>
      <c r="C27" s="937">
        <v>21242.539215686273</v>
      </c>
      <c r="D27" s="937">
        <v>21265.802941176469</v>
      </c>
      <c r="E27" s="1043">
        <v>21667.39</v>
      </c>
      <c r="F27" s="1043">
        <v>21691.118999999999</v>
      </c>
      <c r="G27" s="1261">
        <v>-0.10939500170553379</v>
      </c>
      <c r="H27" s="1262">
        <v>412.6</v>
      </c>
      <c r="I27" s="1262">
        <v>2.8671154325604586</v>
      </c>
      <c r="J27" s="1273">
        <v>-29.553264604810998</v>
      </c>
      <c r="K27" s="1273">
        <v>1.9726712856043112</v>
      </c>
      <c r="L27" s="1274">
        <v>-0.17699259856500249</v>
      </c>
    </row>
    <row r="28" spans="1:12">
      <c r="A28" s="1037" t="s">
        <v>85</v>
      </c>
      <c r="B28" s="1051" t="s">
        <v>23</v>
      </c>
      <c r="C28" s="937">
        <v>21369.206862745097</v>
      </c>
      <c r="D28" s="937">
        <v>21089.093137254902</v>
      </c>
      <c r="E28" s="1043">
        <v>21796.591</v>
      </c>
      <c r="F28" s="1043">
        <v>21510.875</v>
      </c>
      <c r="G28" s="1261">
        <v>1.3282397856897981</v>
      </c>
      <c r="H28" s="1262">
        <v>418.2</v>
      </c>
      <c r="I28" s="1262">
        <v>1.3818181818181789</v>
      </c>
      <c r="J28" s="1273">
        <v>-21.875</v>
      </c>
      <c r="K28" s="1273">
        <v>0.96227867590454197</v>
      </c>
      <c r="L28" s="1274">
        <v>1.6722053314603302E-2</v>
      </c>
    </row>
    <row r="29" spans="1:12">
      <c r="A29" s="1047" t="s">
        <v>85</v>
      </c>
      <c r="B29" s="1052" t="s">
        <v>24</v>
      </c>
      <c r="C29" s="1053">
        <v>21205.396203790649</v>
      </c>
      <c r="D29" s="1053">
        <v>20797.409146636972</v>
      </c>
      <c r="E29" s="1054">
        <v>21629.504127866461</v>
      </c>
      <c r="F29" s="1054">
        <v>21213.357329569713</v>
      </c>
      <c r="G29" s="1275">
        <v>1.9617205887380813</v>
      </c>
      <c r="H29" s="1276">
        <v>359.82915451895042</v>
      </c>
      <c r="I29" s="1276">
        <v>-4.9994061262820484</v>
      </c>
      <c r="J29" s="1277">
        <v>-19.984447900466563</v>
      </c>
      <c r="K29" s="1277">
        <v>9.9018475750577366</v>
      </c>
      <c r="L29" s="1278">
        <v>0.40195838247444726</v>
      </c>
    </row>
    <row r="30" spans="1:12">
      <c r="A30" s="1037" t="s">
        <v>85</v>
      </c>
      <c r="B30" s="1051" t="s">
        <v>25</v>
      </c>
      <c r="C30" s="937">
        <v>21466.931372549021</v>
      </c>
      <c r="D30" s="937">
        <v>20866.788235294116</v>
      </c>
      <c r="E30" s="1043">
        <v>21896.27</v>
      </c>
      <c r="F30" s="1043">
        <v>21284.124</v>
      </c>
      <c r="G30" s="1261">
        <v>2.8760685664112868</v>
      </c>
      <c r="H30" s="1262">
        <v>349.7</v>
      </c>
      <c r="I30" s="1262">
        <v>-6.3972162740899439</v>
      </c>
      <c r="J30" s="1273">
        <v>-15.665488810365137</v>
      </c>
      <c r="K30" s="1273">
        <v>6.889915319476521</v>
      </c>
      <c r="L30" s="1274">
        <v>0.61821553370419302</v>
      </c>
    </row>
    <row r="31" spans="1:12">
      <c r="A31" s="1037" t="s">
        <v>85</v>
      </c>
      <c r="B31" s="1051" t="s">
        <v>26</v>
      </c>
      <c r="C31" s="937">
        <v>20659.154901960785</v>
      </c>
      <c r="D31" s="937">
        <v>20667.871568627452</v>
      </c>
      <c r="E31" s="1043">
        <v>21072.338</v>
      </c>
      <c r="F31" s="1043">
        <v>21081.228999999999</v>
      </c>
      <c r="G31" s="1261">
        <v>-4.217496048261523E-2</v>
      </c>
      <c r="H31" s="1262">
        <v>383</v>
      </c>
      <c r="I31" s="1262">
        <v>-1.4917695473251058</v>
      </c>
      <c r="J31" s="1273">
        <v>-28.375286041189931</v>
      </c>
      <c r="K31" s="1273">
        <v>3.0119322555812165</v>
      </c>
      <c r="L31" s="1274">
        <v>-0.2162571512297462</v>
      </c>
    </row>
    <row r="32" spans="1:12">
      <c r="A32" s="1047" t="s">
        <v>85</v>
      </c>
      <c r="B32" s="1052" t="s">
        <v>27</v>
      </c>
      <c r="C32" s="1053">
        <v>20005.460900660084</v>
      </c>
      <c r="D32" s="1053">
        <v>20039.674146637717</v>
      </c>
      <c r="E32" s="1054">
        <v>20405.570118673288</v>
      </c>
      <c r="F32" s="1054">
        <v>20440.46762957047</v>
      </c>
      <c r="G32" s="1275">
        <v>-0.17072755638279877</v>
      </c>
      <c r="H32" s="1276">
        <v>331.55511274252751</v>
      </c>
      <c r="I32" s="1276">
        <v>-0.2215048745977527</v>
      </c>
      <c r="J32" s="1277">
        <v>-26.653846153846157</v>
      </c>
      <c r="K32" s="1277">
        <v>18.350654349499614</v>
      </c>
      <c r="L32" s="1278">
        <v>-0.85596454685851597</v>
      </c>
    </row>
    <row r="33" spans="1:12">
      <c r="A33" s="1037" t="s">
        <v>85</v>
      </c>
      <c r="B33" s="1051" t="s">
        <v>28</v>
      </c>
      <c r="C33" s="937">
        <v>19988.53137254902</v>
      </c>
      <c r="D33" s="937">
        <v>20013.322549019609</v>
      </c>
      <c r="E33" s="1043">
        <v>20388.302</v>
      </c>
      <c r="F33" s="1043">
        <v>20413.589</v>
      </c>
      <c r="G33" s="1261">
        <v>-0.12387336690280315</v>
      </c>
      <c r="H33" s="1262">
        <v>319.2</v>
      </c>
      <c r="I33" s="1262">
        <v>-0.7462686567164285</v>
      </c>
      <c r="J33" s="1273">
        <v>-28.469945355191257</v>
      </c>
      <c r="K33" s="1273">
        <v>12.596227867590454</v>
      </c>
      <c r="L33" s="1274">
        <v>-0.92227697100007688</v>
      </c>
    </row>
    <row r="34" spans="1:12" ht="15.75" thickBot="1">
      <c r="A34" s="1055" t="s">
        <v>85</v>
      </c>
      <c r="B34" s="1056" t="s">
        <v>29</v>
      </c>
      <c r="C34" s="1057">
        <v>20038.438235294117</v>
      </c>
      <c r="D34" s="1057">
        <v>20095.982352941173</v>
      </c>
      <c r="E34" s="1058">
        <v>20439.206999999999</v>
      </c>
      <c r="F34" s="1058">
        <v>20497.901999999998</v>
      </c>
      <c r="G34" s="1279">
        <v>-0.28634637827812681</v>
      </c>
      <c r="H34" s="1273">
        <v>358.6</v>
      </c>
      <c r="I34" s="1273">
        <v>0.25160749231200286</v>
      </c>
      <c r="J34" s="1273">
        <v>-22.337662337662337</v>
      </c>
      <c r="K34" s="1273">
        <v>5.7544264819091611</v>
      </c>
      <c r="L34" s="1274">
        <v>6.6312424141560911E-2</v>
      </c>
    </row>
    <row r="35" spans="1:12" ht="15.75" thickBot="1">
      <c r="A35" s="1280"/>
      <c r="B35" s="1281"/>
      <c r="C35" s="1282"/>
      <c r="D35" s="1282"/>
      <c r="E35" s="1282"/>
      <c r="F35" s="1282"/>
      <c r="G35" s="1283"/>
      <c r="H35" s="1284"/>
      <c r="I35" s="1284"/>
      <c r="J35" s="1284"/>
      <c r="K35" s="1284"/>
      <c r="L35" s="1285"/>
    </row>
    <row r="36" spans="1:12">
      <c r="A36" s="1037" t="s">
        <v>86</v>
      </c>
      <c r="B36" s="1059" t="s">
        <v>26</v>
      </c>
      <c r="C36" s="1060">
        <v>20468.697058823527</v>
      </c>
      <c r="D36" s="1060">
        <v>20727.860784313725</v>
      </c>
      <c r="E36" s="1061">
        <v>20878.071</v>
      </c>
      <c r="F36" s="1061">
        <v>21142.418000000001</v>
      </c>
      <c r="G36" s="1286">
        <v>-1.250315834262673</v>
      </c>
      <c r="H36" s="1287">
        <v>412.4</v>
      </c>
      <c r="I36" s="1287">
        <v>0.19436345966957105</v>
      </c>
      <c r="J36" s="1287">
        <v>-26.262626262626267</v>
      </c>
      <c r="K36" s="1287">
        <v>2.8098537336412628</v>
      </c>
      <c r="L36" s="1288">
        <v>-0.11546206749636001</v>
      </c>
    </row>
    <row r="37" spans="1:12" ht="15.75" thickBot="1">
      <c r="A37" s="1055" t="s">
        <v>86</v>
      </c>
      <c r="B37" s="1056" t="s">
        <v>29</v>
      </c>
      <c r="C37" s="1057">
        <v>19955.848039215685</v>
      </c>
      <c r="D37" s="1057">
        <v>20139.685294117648</v>
      </c>
      <c r="E37" s="1058">
        <v>20354.965</v>
      </c>
      <c r="F37" s="1058">
        <v>20542.478999999999</v>
      </c>
      <c r="G37" s="1279">
        <v>-0.91281096113083149</v>
      </c>
      <c r="H37" s="1273">
        <v>377.9</v>
      </c>
      <c r="I37" s="1273">
        <v>-1.793139293139302</v>
      </c>
      <c r="J37" s="1273">
        <v>-13.535353535353536</v>
      </c>
      <c r="K37" s="1273">
        <v>4.1185527328714393</v>
      </c>
      <c r="L37" s="1274">
        <v>0.4619079814494107</v>
      </c>
    </row>
    <row r="38" spans="1:12" ht="15.75" thickBot="1">
      <c r="A38" s="1280"/>
      <c r="B38" s="1281"/>
      <c r="C38" s="1282"/>
      <c r="D38" s="1282"/>
      <c r="E38" s="1282"/>
      <c r="F38" s="1282"/>
      <c r="G38" s="1283"/>
      <c r="H38" s="1284"/>
      <c r="I38" s="1284"/>
      <c r="J38" s="1284"/>
      <c r="K38" s="1284"/>
      <c r="L38" s="1285"/>
    </row>
    <row r="39" spans="1:12">
      <c r="A39" s="1047" t="s">
        <v>87</v>
      </c>
      <c r="B39" s="1048" t="s">
        <v>21</v>
      </c>
      <c r="C39" s="1049" t="s">
        <v>72</v>
      </c>
      <c r="D39" s="1049" t="s">
        <v>509</v>
      </c>
      <c r="E39" s="1050" t="s">
        <v>72</v>
      </c>
      <c r="F39" s="1050" t="s">
        <v>509</v>
      </c>
      <c r="G39" s="1269" t="s">
        <v>72</v>
      </c>
      <c r="H39" s="1270" t="s">
        <v>72</v>
      </c>
      <c r="I39" s="1270" t="s">
        <v>72</v>
      </c>
      <c r="J39" s="1271" t="s">
        <v>72</v>
      </c>
      <c r="K39" s="1271" t="s">
        <v>72</v>
      </c>
      <c r="L39" s="1272" t="s">
        <v>72</v>
      </c>
    </row>
    <row r="40" spans="1:12">
      <c r="A40" s="1041" t="s">
        <v>87</v>
      </c>
      <c r="B40" s="1051" t="s">
        <v>22</v>
      </c>
      <c r="C40" s="937" t="s">
        <v>72</v>
      </c>
      <c r="D40" s="937" t="s">
        <v>72</v>
      </c>
      <c r="E40" s="1043" t="s">
        <v>72</v>
      </c>
      <c r="F40" s="1043" t="s">
        <v>72</v>
      </c>
      <c r="G40" s="1261" t="s">
        <v>72</v>
      </c>
      <c r="H40" s="1262" t="s">
        <v>72</v>
      </c>
      <c r="I40" s="1262" t="s">
        <v>72</v>
      </c>
      <c r="J40" s="1273" t="s">
        <v>72</v>
      </c>
      <c r="K40" s="1273" t="s">
        <v>72</v>
      </c>
      <c r="L40" s="1274" t="s">
        <v>72</v>
      </c>
    </row>
    <row r="41" spans="1:12">
      <c r="A41" s="1041" t="s">
        <v>87</v>
      </c>
      <c r="B41" s="1051" t="s">
        <v>23</v>
      </c>
      <c r="C41" s="937" t="s">
        <v>72</v>
      </c>
      <c r="D41" s="937" t="s">
        <v>509</v>
      </c>
      <c r="E41" s="1043" t="s">
        <v>72</v>
      </c>
      <c r="F41" s="1043" t="s">
        <v>509</v>
      </c>
      <c r="G41" s="1261" t="s">
        <v>72</v>
      </c>
      <c r="H41" s="1262" t="s">
        <v>72</v>
      </c>
      <c r="I41" s="1262" t="s">
        <v>72</v>
      </c>
      <c r="J41" s="1273" t="s">
        <v>72</v>
      </c>
      <c r="K41" s="1273" t="s">
        <v>72</v>
      </c>
      <c r="L41" s="1274" t="s">
        <v>72</v>
      </c>
    </row>
    <row r="42" spans="1:12">
      <c r="A42" s="1041" t="s">
        <v>87</v>
      </c>
      <c r="B42" s="1051" t="s">
        <v>30</v>
      </c>
      <c r="C42" s="937" t="s">
        <v>72</v>
      </c>
      <c r="D42" s="937" t="s">
        <v>509</v>
      </c>
      <c r="E42" s="1043" t="s">
        <v>72</v>
      </c>
      <c r="F42" s="1043" t="s">
        <v>509</v>
      </c>
      <c r="G42" s="1261" t="s">
        <v>72</v>
      </c>
      <c r="H42" s="1262" t="s">
        <v>72</v>
      </c>
      <c r="I42" s="1262" t="s">
        <v>72</v>
      </c>
      <c r="J42" s="1273" t="s">
        <v>72</v>
      </c>
      <c r="K42" s="1273" t="s">
        <v>72</v>
      </c>
      <c r="L42" s="1274" t="s">
        <v>72</v>
      </c>
    </row>
    <row r="43" spans="1:12">
      <c r="A43" s="1062" t="s">
        <v>87</v>
      </c>
      <c r="B43" s="1052" t="s">
        <v>24</v>
      </c>
      <c r="C43" s="1053" t="s">
        <v>509</v>
      </c>
      <c r="D43" s="1053" t="s">
        <v>509</v>
      </c>
      <c r="E43" s="1054" t="s">
        <v>509</v>
      </c>
      <c r="F43" s="1054" t="s">
        <v>509</v>
      </c>
      <c r="G43" s="1275" t="s">
        <v>72</v>
      </c>
      <c r="H43" s="1276" t="s">
        <v>509</v>
      </c>
      <c r="I43" s="1276" t="s">
        <v>72</v>
      </c>
      <c r="J43" s="1277" t="s">
        <v>72</v>
      </c>
      <c r="K43" s="1277">
        <v>7.6982294072363358E-2</v>
      </c>
      <c r="L43" s="1278" t="s">
        <v>72</v>
      </c>
    </row>
    <row r="44" spans="1:12">
      <c r="A44" s="1041" t="s">
        <v>87</v>
      </c>
      <c r="B44" s="1051" t="s">
        <v>26</v>
      </c>
      <c r="C44" s="937" t="s">
        <v>509</v>
      </c>
      <c r="D44" s="937" t="s">
        <v>509</v>
      </c>
      <c r="E44" s="1043" t="s">
        <v>509</v>
      </c>
      <c r="F44" s="1043" t="s">
        <v>509</v>
      </c>
      <c r="G44" s="1261" t="s">
        <v>72</v>
      </c>
      <c r="H44" s="1262" t="s">
        <v>509</v>
      </c>
      <c r="I44" s="1262" t="s">
        <v>72</v>
      </c>
      <c r="J44" s="1273" t="s">
        <v>72</v>
      </c>
      <c r="K44" s="1273">
        <v>2.8868360277136258E-2</v>
      </c>
      <c r="L44" s="1274" t="s">
        <v>72</v>
      </c>
    </row>
    <row r="45" spans="1:12">
      <c r="A45" s="1041" t="s">
        <v>87</v>
      </c>
      <c r="B45" s="1051" t="s">
        <v>31</v>
      </c>
      <c r="C45" s="937" t="s">
        <v>509</v>
      </c>
      <c r="D45" s="937" t="s">
        <v>509</v>
      </c>
      <c r="E45" s="1043" t="s">
        <v>509</v>
      </c>
      <c r="F45" s="1043" t="s">
        <v>509</v>
      </c>
      <c r="G45" s="1261" t="s">
        <v>72</v>
      </c>
      <c r="H45" s="1262" t="s">
        <v>509</v>
      </c>
      <c r="I45" s="1262" t="s">
        <v>72</v>
      </c>
      <c r="J45" s="1273" t="s">
        <v>72</v>
      </c>
      <c r="K45" s="1273">
        <v>4.8113933795227097E-2</v>
      </c>
      <c r="L45" s="1274" t="s">
        <v>72</v>
      </c>
    </row>
    <row r="46" spans="1:12">
      <c r="A46" s="1062" t="s">
        <v>87</v>
      </c>
      <c r="B46" s="1052" t="s">
        <v>27</v>
      </c>
      <c r="C46" s="1053" t="s">
        <v>509</v>
      </c>
      <c r="D46" s="1053" t="s">
        <v>509</v>
      </c>
      <c r="E46" s="1054" t="s">
        <v>509</v>
      </c>
      <c r="F46" s="1054" t="s">
        <v>509</v>
      </c>
      <c r="G46" s="1275" t="s">
        <v>72</v>
      </c>
      <c r="H46" s="1276" t="s">
        <v>509</v>
      </c>
      <c r="I46" s="1276" t="s">
        <v>72</v>
      </c>
      <c r="J46" s="1277" t="s">
        <v>72</v>
      </c>
      <c r="K46" s="1277">
        <v>0.5484988452655889</v>
      </c>
      <c r="L46" s="1278" t="s">
        <v>72</v>
      </c>
    </row>
    <row r="47" spans="1:12">
      <c r="A47" s="1041" t="s">
        <v>87</v>
      </c>
      <c r="B47" s="1051" t="s">
        <v>29</v>
      </c>
      <c r="C47" s="937" t="s">
        <v>509</v>
      </c>
      <c r="D47" s="937" t="s">
        <v>509</v>
      </c>
      <c r="E47" s="1043" t="s">
        <v>509</v>
      </c>
      <c r="F47" s="1043" t="s">
        <v>509</v>
      </c>
      <c r="G47" s="1261" t="s">
        <v>72</v>
      </c>
      <c r="H47" s="1262" t="s">
        <v>509</v>
      </c>
      <c r="I47" s="1262" t="s">
        <v>72</v>
      </c>
      <c r="J47" s="1273" t="s">
        <v>72</v>
      </c>
      <c r="K47" s="1273">
        <v>0.28868360277136257</v>
      </c>
      <c r="L47" s="1274" t="s">
        <v>72</v>
      </c>
    </row>
    <row r="48" spans="1:12" ht="15.75" thickBot="1">
      <c r="A48" s="1063" t="s">
        <v>87</v>
      </c>
      <c r="B48" s="1051" t="s">
        <v>32</v>
      </c>
      <c r="C48" s="1057" t="s">
        <v>509</v>
      </c>
      <c r="D48" s="1057" t="s">
        <v>509</v>
      </c>
      <c r="E48" s="1058" t="s">
        <v>509</v>
      </c>
      <c r="F48" s="1058" t="s">
        <v>509</v>
      </c>
      <c r="G48" s="1279" t="s">
        <v>72</v>
      </c>
      <c r="H48" s="1273" t="s">
        <v>509</v>
      </c>
      <c r="I48" s="1273" t="s">
        <v>72</v>
      </c>
      <c r="J48" s="1273" t="s">
        <v>72</v>
      </c>
      <c r="K48" s="1273">
        <v>0.25981524249422633</v>
      </c>
      <c r="L48" s="1274" t="s">
        <v>72</v>
      </c>
    </row>
    <row r="49" spans="1:12" ht="15.75" thickBot="1">
      <c r="A49" s="1280"/>
      <c r="B49" s="1281"/>
      <c r="C49" s="1282"/>
      <c r="D49" s="1282"/>
      <c r="E49" s="1282"/>
      <c r="F49" s="1282"/>
      <c r="G49" s="1283"/>
      <c r="H49" s="1284"/>
      <c r="I49" s="1284"/>
      <c r="J49" s="1284"/>
      <c r="K49" s="1284"/>
      <c r="L49" s="1285"/>
    </row>
    <row r="50" spans="1:12">
      <c r="A50" s="1047" t="s">
        <v>20</v>
      </c>
      <c r="B50" s="1048" t="s">
        <v>24</v>
      </c>
      <c r="C50" s="1049">
        <v>18912.262586738289</v>
      </c>
      <c r="D50" s="1049">
        <v>18597.612725696436</v>
      </c>
      <c r="E50" s="1050">
        <v>19290.507838473055</v>
      </c>
      <c r="F50" s="1050">
        <v>18969.564980210365</v>
      </c>
      <c r="G50" s="1269">
        <v>1.6918830695248264</v>
      </c>
      <c r="H50" s="1270">
        <v>359.14516129032256</v>
      </c>
      <c r="I50" s="1270">
        <v>1.4374305930335332</v>
      </c>
      <c r="J50" s="1271">
        <v>-28.598848368522074</v>
      </c>
      <c r="K50" s="1271">
        <v>3.5796766743648964</v>
      </c>
      <c r="L50" s="1272">
        <v>-0.26903426602071345</v>
      </c>
    </row>
    <row r="51" spans="1:12">
      <c r="A51" s="1037" t="s">
        <v>20</v>
      </c>
      <c r="B51" s="1051" t="s">
        <v>25</v>
      </c>
      <c r="C51" s="937">
        <v>18108.346078431372</v>
      </c>
      <c r="D51" s="937">
        <v>17848.820588235292</v>
      </c>
      <c r="E51" s="1043">
        <v>18470.512999999999</v>
      </c>
      <c r="F51" s="1043">
        <v>18205.796999999999</v>
      </c>
      <c r="G51" s="1261">
        <v>1.4540203870228827</v>
      </c>
      <c r="H51" s="1262">
        <v>320</v>
      </c>
      <c r="I51" s="1262">
        <v>-1.3259327782917087</v>
      </c>
      <c r="J51" s="1273">
        <v>-46.067415730337082</v>
      </c>
      <c r="K51" s="1273">
        <v>0.46189376443418012</v>
      </c>
      <c r="L51" s="1274">
        <v>-0.19556357471038671</v>
      </c>
    </row>
    <row r="52" spans="1:12">
      <c r="A52" s="1037" t="s">
        <v>20</v>
      </c>
      <c r="B52" s="1051" t="s">
        <v>26</v>
      </c>
      <c r="C52" s="937">
        <v>18913.48431372549</v>
      </c>
      <c r="D52" s="937">
        <v>18554.664705882355</v>
      </c>
      <c r="E52" s="1043">
        <v>19291.754000000001</v>
      </c>
      <c r="F52" s="1043">
        <v>18925.758000000002</v>
      </c>
      <c r="G52" s="1261">
        <v>1.9338512095526061</v>
      </c>
      <c r="H52" s="1262">
        <v>349</v>
      </c>
      <c r="I52" s="1262">
        <v>0.98379629629628973</v>
      </c>
      <c r="J52" s="1273">
        <v>-27.559055118110237</v>
      </c>
      <c r="K52" s="1273">
        <v>1.770592763664357</v>
      </c>
      <c r="L52" s="1274">
        <v>-0.1057461592875526</v>
      </c>
    </row>
    <row r="53" spans="1:12">
      <c r="A53" s="1037" t="s">
        <v>20</v>
      </c>
      <c r="B53" s="1051" t="s">
        <v>31</v>
      </c>
      <c r="C53" s="937">
        <v>19139.395098039215</v>
      </c>
      <c r="D53" s="937">
        <v>18971.889215686275</v>
      </c>
      <c r="E53" s="1043">
        <v>19522.183000000001</v>
      </c>
      <c r="F53" s="1043">
        <v>19351.327000000001</v>
      </c>
      <c r="G53" s="1261">
        <v>0.88291619484286399</v>
      </c>
      <c r="H53" s="1262">
        <v>385.9</v>
      </c>
      <c r="I53" s="1262">
        <v>1.2860892388451384</v>
      </c>
      <c r="J53" s="1273">
        <v>-21.348314606741571</v>
      </c>
      <c r="K53" s="1273">
        <v>1.3471901462663587</v>
      </c>
      <c r="L53" s="1274">
        <v>3.2275467977225025E-2</v>
      </c>
    </row>
    <row r="54" spans="1:12">
      <c r="A54" s="1047" t="s">
        <v>20</v>
      </c>
      <c r="B54" s="1052" t="s">
        <v>27</v>
      </c>
      <c r="C54" s="1053">
        <v>17961.06257609294</v>
      </c>
      <c r="D54" s="1053">
        <v>17862.442739126174</v>
      </c>
      <c r="E54" s="1054">
        <v>18320.2838276148</v>
      </c>
      <c r="F54" s="1054">
        <v>18219.691593908698</v>
      </c>
      <c r="G54" s="1275">
        <v>0.55210722523828282</v>
      </c>
      <c r="H54" s="1276">
        <v>294.46558685446013</v>
      </c>
      <c r="I54" s="1276">
        <v>-2.3911905810243077</v>
      </c>
      <c r="J54" s="1277">
        <v>-20.611256056653001</v>
      </c>
      <c r="K54" s="1277">
        <v>20.496535796766743</v>
      </c>
      <c r="L54" s="1278">
        <v>0.67678252794794957</v>
      </c>
    </row>
    <row r="55" spans="1:12">
      <c r="A55" s="1037" t="s">
        <v>20</v>
      </c>
      <c r="B55" s="1051" t="s">
        <v>28</v>
      </c>
      <c r="C55" s="937">
        <v>17534.789215686276</v>
      </c>
      <c r="D55" s="937">
        <v>17338.030392156863</v>
      </c>
      <c r="E55" s="1043">
        <v>17885.485000000001</v>
      </c>
      <c r="F55" s="1043">
        <v>17684.791000000001</v>
      </c>
      <c r="G55" s="1261">
        <v>1.1348395352820368</v>
      </c>
      <c r="H55" s="1262">
        <v>271.2</v>
      </c>
      <c r="I55" s="1262">
        <v>-0.7320644216691069</v>
      </c>
      <c r="J55" s="1273">
        <v>-28.310940499040306</v>
      </c>
      <c r="K55" s="1273">
        <v>7.1882217090069283</v>
      </c>
      <c r="L55" s="1274">
        <v>-0.50920017176429155</v>
      </c>
    </row>
    <row r="56" spans="1:12">
      <c r="A56" s="1037" t="s">
        <v>20</v>
      </c>
      <c r="B56" s="1051" t="s">
        <v>29</v>
      </c>
      <c r="C56" s="937">
        <v>18115.426470588234</v>
      </c>
      <c r="D56" s="937">
        <v>18065.287254901963</v>
      </c>
      <c r="E56" s="1043">
        <v>18477.735000000001</v>
      </c>
      <c r="F56" s="1043">
        <v>18426.593000000001</v>
      </c>
      <c r="G56" s="1261">
        <v>0.27754452491570103</v>
      </c>
      <c r="H56" s="1262">
        <v>293.3</v>
      </c>
      <c r="I56" s="1262">
        <v>-5.5090206185566908</v>
      </c>
      <c r="J56" s="1273">
        <v>-17.269076305220885</v>
      </c>
      <c r="K56" s="1273">
        <v>9.9114703618167823</v>
      </c>
      <c r="L56" s="1274">
        <v>0.71445477490683196</v>
      </c>
    </row>
    <row r="57" spans="1:12">
      <c r="A57" s="1037" t="s">
        <v>20</v>
      </c>
      <c r="B57" s="1051" t="s">
        <v>32</v>
      </c>
      <c r="C57" s="937">
        <v>18285.263725490197</v>
      </c>
      <c r="D57" s="937">
        <v>18375.111764705882</v>
      </c>
      <c r="E57" s="1043">
        <v>18650.969000000001</v>
      </c>
      <c r="F57" s="1043">
        <v>18742.614000000001</v>
      </c>
      <c r="G57" s="1261">
        <v>-0.48896594679909872</v>
      </c>
      <c r="H57" s="1262">
        <v>347.1</v>
      </c>
      <c r="I57" s="1262">
        <v>-0.6013745704467256</v>
      </c>
      <c r="J57" s="1273">
        <v>-10.85858585858586</v>
      </c>
      <c r="K57" s="1273">
        <v>3.3968437259430329</v>
      </c>
      <c r="L57" s="1274">
        <v>0.47152792480541006</v>
      </c>
    </row>
    <row r="58" spans="1:12">
      <c r="A58" s="1047" t="s">
        <v>20</v>
      </c>
      <c r="B58" s="1052" t="s">
        <v>33</v>
      </c>
      <c r="C58" s="1053">
        <v>15330.286346187742</v>
      </c>
      <c r="D58" s="1053">
        <v>15436.918181078492</v>
      </c>
      <c r="E58" s="1054">
        <v>15636.892073111498</v>
      </c>
      <c r="F58" s="1054">
        <v>15745.656544700063</v>
      </c>
      <c r="G58" s="1275">
        <v>-0.69075856748047204</v>
      </c>
      <c r="H58" s="1276">
        <v>229.50525304292123</v>
      </c>
      <c r="I58" s="1276">
        <v>-9.9341195952445518E-2</v>
      </c>
      <c r="J58" s="1277">
        <v>-18.229439497118911</v>
      </c>
      <c r="K58" s="1277">
        <v>15.021170130869898</v>
      </c>
      <c r="L58" s="1278">
        <v>0.91907956427464121</v>
      </c>
    </row>
    <row r="59" spans="1:12">
      <c r="A59" s="1037" t="s">
        <v>20</v>
      </c>
      <c r="B59" s="1051" t="s">
        <v>73</v>
      </c>
      <c r="C59" s="1064">
        <v>14979.017647058823</v>
      </c>
      <c r="D59" s="1064">
        <v>15138.650980392158</v>
      </c>
      <c r="E59" s="1065">
        <v>15278.598</v>
      </c>
      <c r="F59" s="1065">
        <v>15441.424000000001</v>
      </c>
      <c r="G59" s="1289">
        <v>-1.054475286735219</v>
      </c>
      <c r="H59" s="1290">
        <v>218.4</v>
      </c>
      <c r="I59" s="1290">
        <v>-0.41039671682626799</v>
      </c>
      <c r="J59" s="1291">
        <v>-16.925465838509314</v>
      </c>
      <c r="K59" s="1291">
        <v>10.296381832178598</v>
      </c>
      <c r="L59" s="1292">
        <v>0.78171831736733921</v>
      </c>
    </row>
    <row r="60" spans="1:12">
      <c r="A60" s="1037" t="s">
        <v>20</v>
      </c>
      <c r="B60" s="1051" t="s">
        <v>34</v>
      </c>
      <c r="C60" s="937">
        <v>15866.749999999998</v>
      </c>
      <c r="D60" s="937">
        <v>15934.017647058823</v>
      </c>
      <c r="E60" s="1043">
        <v>16184.084999999999</v>
      </c>
      <c r="F60" s="1043">
        <v>16252.698</v>
      </c>
      <c r="G60" s="1261">
        <v>-0.42216375398103867</v>
      </c>
      <c r="H60" s="1262">
        <v>247.1</v>
      </c>
      <c r="I60" s="1262">
        <v>0</v>
      </c>
      <c r="J60" s="1273">
        <v>-22.509960159362549</v>
      </c>
      <c r="K60" s="1273">
        <v>3.7432640492686677</v>
      </c>
      <c r="L60" s="1274">
        <v>3.4909170048752269E-2</v>
      </c>
    </row>
    <row r="61" spans="1:12" ht="15.75" thickBot="1">
      <c r="A61" s="1037" t="s">
        <v>20</v>
      </c>
      <c r="B61" s="1051" t="s">
        <v>35</v>
      </c>
      <c r="C61" s="937">
        <v>16402.972549019607</v>
      </c>
      <c r="D61" s="937">
        <v>16142.009803921566</v>
      </c>
      <c r="E61" s="1043">
        <v>16731.031999999999</v>
      </c>
      <c r="F61" s="1043">
        <v>16464.849999999999</v>
      </c>
      <c r="G61" s="1261">
        <v>1.6166682356656799</v>
      </c>
      <c r="H61" s="1262">
        <v>278.89999999999998</v>
      </c>
      <c r="I61" s="1262">
        <v>3.5263548626577581</v>
      </c>
      <c r="J61" s="1273">
        <v>-14.285714285714285</v>
      </c>
      <c r="K61" s="1273">
        <v>0.98152424942263283</v>
      </c>
      <c r="L61" s="1274">
        <v>0.10245207685854918</v>
      </c>
    </row>
    <row r="62" spans="1:12" ht="15.75" thickBot="1">
      <c r="A62" s="1280"/>
      <c r="B62" s="1281"/>
      <c r="C62" s="1282"/>
      <c r="D62" s="1282"/>
      <c r="E62" s="1282"/>
      <c r="F62" s="1282"/>
      <c r="G62" s="1283"/>
      <c r="H62" s="1284"/>
      <c r="I62" s="1284"/>
      <c r="J62" s="1284"/>
      <c r="K62" s="1284"/>
      <c r="L62" s="1285"/>
    </row>
    <row r="63" spans="1:12">
      <c r="A63" s="1047" t="s">
        <v>88</v>
      </c>
      <c r="B63" s="1052" t="s">
        <v>21</v>
      </c>
      <c r="C63" s="1053">
        <v>20874.594141735313</v>
      </c>
      <c r="D63" s="1053">
        <v>20905.725300114733</v>
      </c>
      <c r="E63" s="1054">
        <v>21292.086024570021</v>
      </c>
      <c r="F63" s="1054">
        <v>21323.839806117026</v>
      </c>
      <c r="G63" s="1275">
        <v>-0.14891211824756315</v>
      </c>
      <c r="H63" s="1276">
        <v>344.92627118644072</v>
      </c>
      <c r="I63" s="1276">
        <v>1.2199127996480925</v>
      </c>
      <c r="J63" s="1277">
        <v>-28.700906344410875</v>
      </c>
      <c r="K63" s="1277">
        <v>2.270977675134719</v>
      </c>
      <c r="L63" s="1278">
        <v>-0.17417265359395051</v>
      </c>
    </row>
    <row r="64" spans="1:12">
      <c r="A64" s="1037" t="s">
        <v>88</v>
      </c>
      <c r="B64" s="1051" t="s">
        <v>22</v>
      </c>
      <c r="C64" s="937">
        <v>21244.295098039216</v>
      </c>
      <c r="D64" s="937">
        <v>21148.957843137257</v>
      </c>
      <c r="E64" s="1043">
        <v>21669.181</v>
      </c>
      <c r="F64" s="1043">
        <v>21571.937000000002</v>
      </c>
      <c r="G64" s="1261">
        <v>0.45078937510339828</v>
      </c>
      <c r="H64" s="1262">
        <v>317.89999999999998</v>
      </c>
      <c r="I64" s="1262">
        <v>-0.46963055729492803</v>
      </c>
      <c r="J64" s="1273">
        <v>-12.5</v>
      </c>
      <c r="K64" s="1273">
        <v>0.26943802925327176</v>
      </c>
      <c r="L64" s="1274">
        <v>3.3048873605787094E-2</v>
      </c>
    </row>
    <row r="65" spans="1:12">
      <c r="A65" s="1037" t="s">
        <v>88</v>
      </c>
      <c r="B65" s="1051" t="s">
        <v>23</v>
      </c>
      <c r="C65" s="937">
        <v>20704.514705882353</v>
      </c>
      <c r="D65" s="937">
        <v>20713.032352941176</v>
      </c>
      <c r="E65" s="1043">
        <v>21118.605</v>
      </c>
      <c r="F65" s="1043">
        <v>21127.293000000001</v>
      </c>
      <c r="G65" s="1261">
        <v>-4.1122163639241052E-2</v>
      </c>
      <c r="H65" s="1262">
        <v>339</v>
      </c>
      <c r="I65" s="1262">
        <v>0.65320665083135054</v>
      </c>
      <c r="J65" s="1273">
        <v>-22.439024390243905</v>
      </c>
      <c r="K65" s="1273">
        <v>1.5300230946882216</v>
      </c>
      <c r="L65" s="1274">
        <v>1.5655066321522915E-2</v>
      </c>
    </row>
    <row r="66" spans="1:12">
      <c r="A66" s="1037" t="s">
        <v>88</v>
      </c>
      <c r="B66" s="1051" t="s">
        <v>30</v>
      </c>
      <c r="C66" s="937">
        <v>21190.558823529409</v>
      </c>
      <c r="D66" s="937">
        <v>21228.409803921568</v>
      </c>
      <c r="E66" s="1043">
        <v>21614.37</v>
      </c>
      <c r="F66" s="1043">
        <v>21652.977999999999</v>
      </c>
      <c r="G66" s="1261">
        <v>-0.17830341858750409</v>
      </c>
      <c r="H66" s="1262">
        <v>379.6</v>
      </c>
      <c r="I66" s="1262">
        <v>6.4199607513316606</v>
      </c>
      <c r="J66" s="1273">
        <v>-47.872340425531917</v>
      </c>
      <c r="K66" s="1273">
        <v>0.47151655119322555</v>
      </c>
      <c r="L66" s="1274">
        <v>-0.22287659352126066</v>
      </c>
    </row>
    <row r="67" spans="1:12">
      <c r="A67" s="1047" t="s">
        <v>88</v>
      </c>
      <c r="B67" s="1052" t="s">
        <v>24</v>
      </c>
      <c r="C67" s="1053">
        <v>20671.8610677043</v>
      </c>
      <c r="D67" s="1053">
        <v>20715.40314122376</v>
      </c>
      <c r="E67" s="1054">
        <v>21085.298289058384</v>
      </c>
      <c r="F67" s="1054">
        <v>21129.711204048235</v>
      </c>
      <c r="G67" s="1275">
        <v>-0.21019177479975104</v>
      </c>
      <c r="H67" s="1276">
        <v>309.62663316582911</v>
      </c>
      <c r="I67" s="1276">
        <v>1.1653030415225376</v>
      </c>
      <c r="J67" s="1277">
        <v>-30.052724077328648</v>
      </c>
      <c r="K67" s="1277">
        <v>7.6597382602001538</v>
      </c>
      <c r="L67" s="1278">
        <v>-0.74685108751351947</v>
      </c>
    </row>
    <row r="68" spans="1:12">
      <c r="A68" s="1037" t="s">
        <v>88</v>
      </c>
      <c r="B68" s="1051" t="s">
        <v>25</v>
      </c>
      <c r="C68" s="937">
        <v>20162.115686274508</v>
      </c>
      <c r="D68" s="937">
        <v>19915.98137254902</v>
      </c>
      <c r="E68" s="1043">
        <v>20565.358</v>
      </c>
      <c r="F68" s="1043">
        <v>20314.300999999999</v>
      </c>
      <c r="G68" s="1261">
        <v>1.2358633457287096</v>
      </c>
      <c r="H68" s="1262">
        <v>264.5</v>
      </c>
      <c r="I68" s="1262">
        <v>-1.0845175766641653</v>
      </c>
      <c r="J68" s="1273">
        <v>-34.93150684931507</v>
      </c>
      <c r="K68" s="1273">
        <v>0.91416474210931487</v>
      </c>
      <c r="L68" s="1274">
        <v>-0.16436078053233394</v>
      </c>
    </row>
    <row r="69" spans="1:12">
      <c r="A69" s="1037" t="s">
        <v>88</v>
      </c>
      <c r="B69" s="1051" t="s">
        <v>26</v>
      </c>
      <c r="C69" s="937">
        <v>20767.585294117649</v>
      </c>
      <c r="D69" s="937">
        <v>20746.204901960784</v>
      </c>
      <c r="E69" s="1043">
        <v>21182.937000000002</v>
      </c>
      <c r="F69" s="1043">
        <v>21161.129000000001</v>
      </c>
      <c r="G69" s="1261">
        <v>0.10305688321261545</v>
      </c>
      <c r="H69" s="1262">
        <v>307.2</v>
      </c>
      <c r="I69" s="1262">
        <v>1.1191573403554895</v>
      </c>
      <c r="J69" s="1273">
        <v>-30.563798219584569</v>
      </c>
      <c r="K69" s="1273">
        <v>4.503464203233257</v>
      </c>
      <c r="L69" s="1274">
        <v>-0.47548238759188877</v>
      </c>
    </row>
    <row r="70" spans="1:12">
      <c r="A70" s="1037" t="s">
        <v>88</v>
      </c>
      <c r="B70" s="1051" t="s">
        <v>31</v>
      </c>
      <c r="C70" s="937">
        <v>20659.558823529413</v>
      </c>
      <c r="D70" s="937">
        <v>20953.684313725491</v>
      </c>
      <c r="E70" s="1043">
        <v>21072.75</v>
      </c>
      <c r="F70" s="1043">
        <v>21372.758000000002</v>
      </c>
      <c r="G70" s="1261">
        <v>-1.4036934306747009</v>
      </c>
      <c r="H70" s="1262">
        <v>332.9</v>
      </c>
      <c r="I70" s="1262">
        <v>1.3085818624467298</v>
      </c>
      <c r="J70" s="1273">
        <v>-26.729559748427672</v>
      </c>
      <c r="K70" s="1273">
        <v>2.2421093148575828</v>
      </c>
      <c r="L70" s="1274">
        <v>-0.1070079193892961</v>
      </c>
    </row>
    <row r="71" spans="1:12">
      <c r="A71" s="1047" t="s">
        <v>88</v>
      </c>
      <c r="B71" s="1052" t="s">
        <v>27</v>
      </c>
      <c r="C71" s="1053">
        <v>19191.038964072039</v>
      </c>
      <c r="D71" s="1053">
        <v>19301.751687144832</v>
      </c>
      <c r="E71" s="1054">
        <v>19574.859743353481</v>
      </c>
      <c r="F71" s="1054">
        <v>19687.786720887729</v>
      </c>
      <c r="G71" s="1275">
        <v>-0.57358899268467578</v>
      </c>
      <c r="H71" s="1276">
        <v>271.73516746411485</v>
      </c>
      <c r="I71" s="1276">
        <v>-0.66285360849293651</v>
      </c>
      <c r="J71" s="1277">
        <v>-25.357142857142854</v>
      </c>
      <c r="K71" s="1277">
        <v>12.066974595842957</v>
      </c>
      <c r="L71" s="1278">
        <v>-0.34345607564998737</v>
      </c>
    </row>
    <row r="72" spans="1:12">
      <c r="A72" s="1037" t="s">
        <v>88</v>
      </c>
      <c r="B72" s="1051" t="s">
        <v>28</v>
      </c>
      <c r="C72" s="937">
        <v>18341.824509803922</v>
      </c>
      <c r="D72" s="937">
        <v>18153.699019607844</v>
      </c>
      <c r="E72" s="1043">
        <v>18708.661</v>
      </c>
      <c r="F72" s="1043">
        <v>18516.773000000001</v>
      </c>
      <c r="G72" s="1261">
        <v>1.0362928788941734</v>
      </c>
      <c r="H72" s="1262">
        <v>237.8</v>
      </c>
      <c r="I72" s="1262">
        <v>0.76271186440678451</v>
      </c>
      <c r="J72" s="1273">
        <v>-21.686746987951807</v>
      </c>
      <c r="K72" s="1273">
        <v>3.1274056966897614</v>
      </c>
      <c r="L72" s="1274">
        <v>6.1733834386444641E-2</v>
      </c>
    </row>
    <row r="73" spans="1:12">
      <c r="A73" s="1037" t="s">
        <v>88</v>
      </c>
      <c r="B73" s="1051" t="s">
        <v>29</v>
      </c>
      <c r="C73" s="937">
        <v>19436.154901960785</v>
      </c>
      <c r="D73" s="937">
        <v>19604.685294117644</v>
      </c>
      <c r="E73" s="1043">
        <v>19824.878000000001</v>
      </c>
      <c r="F73" s="1043">
        <v>19996.778999999999</v>
      </c>
      <c r="G73" s="1261">
        <v>-0.8596434455769002</v>
      </c>
      <c r="H73" s="1262">
        <v>276.5</v>
      </c>
      <c r="I73" s="1262">
        <v>-0.86052348512010657</v>
      </c>
      <c r="J73" s="1262">
        <v>-30.448383733055266</v>
      </c>
      <c r="K73" s="1262">
        <v>6.4183987682832955</v>
      </c>
      <c r="L73" s="1263">
        <v>-0.66588874002726062</v>
      </c>
    </row>
    <row r="74" spans="1:12" ht="15.75" thickBot="1">
      <c r="A74" s="1066" t="s">
        <v>88</v>
      </c>
      <c r="B74" s="1067" t="s">
        <v>32</v>
      </c>
      <c r="C74" s="938">
        <v>19449.578431372549</v>
      </c>
      <c r="D74" s="938">
        <v>19635.436274509804</v>
      </c>
      <c r="E74" s="1046">
        <v>19838.57</v>
      </c>
      <c r="F74" s="1046">
        <v>20028.145</v>
      </c>
      <c r="G74" s="1265">
        <v>-0.94654297739506443</v>
      </c>
      <c r="H74" s="1266">
        <v>301.7</v>
      </c>
      <c r="I74" s="1266">
        <v>-1.9499512512187196</v>
      </c>
      <c r="J74" s="1266">
        <v>-14.37908496732026</v>
      </c>
      <c r="K74" s="1266">
        <v>2.5211701308698999</v>
      </c>
      <c r="L74" s="1267">
        <v>0.26069882999082772</v>
      </c>
    </row>
    <row r="75" spans="1:12">
      <c r="A75" s="1068"/>
      <c r="B75" s="1068"/>
      <c r="C75" s="1069"/>
      <c r="D75" s="1069"/>
      <c r="E75" s="1069"/>
      <c r="F75" s="1069"/>
      <c r="G75" s="1293"/>
      <c r="H75" s="1293"/>
      <c r="I75" s="1293"/>
      <c r="J75" s="1293"/>
      <c r="K75" s="1293"/>
      <c r="L75" s="1294"/>
    </row>
    <row r="76" spans="1:12" ht="15.75" thickBot="1">
      <c r="A76"/>
      <c r="B76"/>
      <c r="C76"/>
      <c r="D76"/>
      <c r="E76"/>
      <c r="F76"/>
      <c r="G76" s="1294"/>
      <c r="H76" s="1294"/>
      <c r="I76" s="1294"/>
      <c r="J76" s="1294"/>
      <c r="K76" s="1294"/>
      <c r="L76" s="1295"/>
    </row>
    <row r="77" spans="1:12" ht="21" thickBot="1">
      <c r="A77" s="1013" t="s">
        <v>233</v>
      </c>
      <c r="B77" s="1014"/>
      <c r="C77" s="1014"/>
      <c r="D77" s="1014"/>
      <c r="E77" s="1014"/>
      <c r="F77" s="1014"/>
      <c r="G77" s="1296"/>
      <c r="H77" s="1296"/>
      <c r="I77" s="1296"/>
      <c r="J77" s="1296"/>
      <c r="K77" s="1296"/>
      <c r="L77" s="1297"/>
    </row>
    <row r="78" spans="1:12">
      <c r="A78" s="1016"/>
      <c r="B78" s="1070"/>
      <c r="C78" s="1017" t="s">
        <v>5</v>
      </c>
      <c r="D78" s="1017" t="s">
        <v>5</v>
      </c>
      <c r="E78" s="1017"/>
      <c r="F78" s="1017"/>
      <c r="G78" s="1228"/>
      <c r="H78" s="1229" t="s">
        <v>6</v>
      </c>
      <c r="I78" s="1230"/>
      <c r="J78" s="1231" t="s">
        <v>7</v>
      </c>
      <c r="K78" s="1232" t="s">
        <v>8</v>
      </c>
      <c r="L78" s="1233"/>
    </row>
    <row r="79" spans="1:12" ht="15.75">
      <c r="A79" s="1018" t="s">
        <v>9</v>
      </c>
      <c r="B79" s="1019" t="s">
        <v>10</v>
      </c>
      <c r="C79" s="1020" t="s">
        <v>36</v>
      </c>
      <c r="D79" s="1020" t="s">
        <v>36</v>
      </c>
      <c r="E79" s="1021" t="s">
        <v>37</v>
      </c>
      <c r="F79" s="1022"/>
      <c r="G79" s="1234"/>
      <c r="H79" s="1235" t="s">
        <v>11</v>
      </c>
      <c r="I79" s="1236"/>
      <c r="J79" s="1237" t="s">
        <v>12</v>
      </c>
      <c r="K79" s="1238" t="s">
        <v>13</v>
      </c>
      <c r="L79" s="1239"/>
    </row>
    <row r="80" spans="1:12" ht="26.25" thickBot="1">
      <c r="A80" s="1023" t="s">
        <v>14</v>
      </c>
      <c r="B80" s="1024" t="s">
        <v>15</v>
      </c>
      <c r="C80" s="1005" t="s">
        <v>532</v>
      </c>
      <c r="D80" s="1025" t="s">
        <v>526</v>
      </c>
      <c r="E80" s="1026" t="s">
        <v>532</v>
      </c>
      <c r="F80" s="1027" t="s">
        <v>526</v>
      </c>
      <c r="G80" s="1240" t="s">
        <v>16</v>
      </c>
      <c r="H80" s="1241" t="s">
        <v>532</v>
      </c>
      <c r="I80" s="1242" t="s">
        <v>16</v>
      </c>
      <c r="J80" s="1243" t="s">
        <v>16</v>
      </c>
      <c r="K80" s="1244" t="s">
        <v>532</v>
      </c>
      <c r="L80" s="1245" t="s">
        <v>17</v>
      </c>
    </row>
    <row r="81" spans="1:12" ht="15.75" thickBot="1">
      <c r="A81" s="1028" t="s">
        <v>18</v>
      </c>
      <c r="B81" s="1029" t="s">
        <v>19</v>
      </c>
      <c r="C81" s="1030">
        <v>19566.687104006895</v>
      </c>
      <c r="D81" s="1030">
        <v>19531.667594309256</v>
      </c>
      <c r="E81" s="1031">
        <v>19958.020846087034</v>
      </c>
      <c r="F81" s="1032">
        <v>19922.300946195443</v>
      </c>
      <c r="G81" s="1246">
        <v>0.17929605615366104</v>
      </c>
      <c r="H81" s="1247">
        <v>318.87196307094268</v>
      </c>
      <c r="I81" s="1247">
        <v>-0.76924141841410887</v>
      </c>
      <c r="J81" s="1248">
        <v>-27.535211267605636</v>
      </c>
      <c r="K81" s="1247">
        <v>100</v>
      </c>
      <c r="L81" s="1249" t="s">
        <v>19</v>
      </c>
    </row>
    <row r="82" spans="1:12" ht="15.75" thickBot="1">
      <c r="A82" s="1250"/>
      <c r="B82" s="1251"/>
      <c r="C82" s="1252"/>
      <c r="D82" s="1252"/>
      <c r="E82" s="1252"/>
      <c r="F82" s="1252"/>
      <c r="G82" s="1253"/>
      <c r="H82" s="1248"/>
      <c r="I82" s="1248"/>
      <c r="J82" s="1248"/>
      <c r="K82" s="1248"/>
      <c r="L82" s="1254"/>
    </row>
    <row r="83" spans="1:12">
      <c r="A83" s="1033" t="s">
        <v>79</v>
      </c>
      <c r="B83" s="1034" t="s">
        <v>19</v>
      </c>
      <c r="C83" s="1035">
        <v>15993.43705259882</v>
      </c>
      <c r="D83" s="1035">
        <v>18742.677524773349</v>
      </c>
      <c r="E83" s="1036">
        <v>16313.305793650796</v>
      </c>
      <c r="F83" s="1036">
        <v>19117.531075268816</v>
      </c>
      <c r="G83" s="1255">
        <v>-14.668344309614728</v>
      </c>
      <c r="H83" s="1256">
        <v>179.97142857142859</v>
      </c>
      <c r="I83" s="1256">
        <v>-32.268817204301072</v>
      </c>
      <c r="J83" s="1256">
        <v>-50</v>
      </c>
      <c r="K83" s="1256">
        <v>0.17006802721088435</v>
      </c>
      <c r="L83" s="1257">
        <v>-7.6410846028552276E-2</v>
      </c>
    </row>
    <row r="84" spans="1:12">
      <c r="A84" s="1037" t="s">
        <v>80</v>
      </c>
      <c r="B84" s="1038" t="s">
        <v>19</v>
      </c>
      <c r="C84" s="1039">
        <v>20875.753552957573</v>
      </c>
      <c r="D84" s="1039">
        <v>20450.619422041134</v>
      </c>
      <c r="E84" s="1040">
        <v>21293.268624016724</v>
      </c>
      <c r="F84" s="1040">
        <v>20859.631810481958</v>
      </c>
      <c r="G84" s="1258">
        <v>2.0788325387261311</v>
      </c>
      <c r="H84" s="1259">
        <v>347.85948446794447</v>
      </c>
      <c r="I84" s="1259">
        <v>-1.8782714949761363</v>
      </c>
      <c r="J84" s="1259">
        <v>-29.365079365079367</v>
      </c>
      <c r="K84" s="1259">
        <v>36.758989310009724</v>
      </c>
      <c r="L84" s="1260">
        <v>-0.95227829562407607</v>
      </c>
    </row>
    <row r="85" spans="1:12">
      <c r="A85" s="1041" t="s">
        <v>81</v>
      </c>
      <c r="B85" s="1042" t="s">
        <v>19</v>
      </c>
      <c r="C85" s="937">
        <v>20165.016327529796</v>
      </c>
      <c r="D85" s="937">
        <v>20428.863490942411</v>
      </c>
      <c r="E85" s="1043">
        <v>20568.316654080394</v>
      </c>
      <c r="F85" s="1043">
        <v>20837.440760761259</v>
      </c>
      <c r="G85" s="1261">
        <v>-1.2915410763285753</v>
      </c>
      <c r="H85" s="1262">
        <v>398.56407766990299</v>
      </c>
      <c r="I85" s="1262">
        <v>1.4718313889996713</v>
      </c>
      <c r="J85" s="1262">
        <v>-19.373776908023483</v>
      </c>
      <c r="K85" s="1262">
        <v>10.009718172983479</v>
      </c>
      <c r="L85" s="1263">
        <v>1.0132392997440416</v>
      </c>
    </row>
    <row r="86" spans="1:12">
      <c r="A86" s="1041" t="s">
        <v>82</v>
      </c>
      <c r="B86" s="1042" t="s">
        <v>19</v>
      </c>
      <c r="C86" s="937" t="s">
        <v>509</v>
      </c>
      <c r="D86" s="937" t="s">
        <v>72</v>
      </c>
      <c r="E86" s="1043" t="s">
        <v>509</v>
      </c>
      <c r="F86" s="1043" t="s">
        <v>72</v>
      </c>
      <c r="G86" s="1261" t="s">
        <v>72</v>
      </c>
      <c r="H86" s="1262" t="s">
        <v>509</v>
      </c>
      <c r="I86" s="1262" t="s">
        <v>72</v>
      </c>
      <c r="J86" s="1262" t="s">
        <v>72</v>
      </c>
      <c r="K86" s="1262">
        <v>0.48590864917395532</v>
      </c>
      <c r="L86" s="1263" t="s">
        <v>72</v>
      </c>
    </row>
    <row r="87" spans="1:12">
      <c r="A87" s="1041" t="s">
        <v>71</v>
      </c>
      <c r="B87" s="1042" t="s">
        <v>19</v>
      </c>
      <c r="C87" s="937">
        <v>17206.41438930748</v>
      </c>
      <c r="D87" s="937">
        <v>17426.171472794005</v>
      </c>
      <c r="E87" s="1043">
        <v>17550.542677093628</v>
      </c>
      <c r="F87" s="1043">
        <v>17774.694902249885</v>
      </c>
      <c r="G87" s="1261">
        <v>-1.2610749517162387</v>
      </c>
      <c r="H87" s="1262">
        <v>274.87342143906017</v>
      </c>
      <c r="I87" s="1262">
        <v>-0.61048250198556953</v>
      </c>
      <c r="J87" s="1262">
        <v>-24.122562674094709</v>
      </c>
      <c r="K87" s="1262">
        <v>33.090379008746353</v>
      </c>
      <c r="L87" s="1263">
        <v>1.4882663326900172</v>
      </c>
    </row>
    <row r="88" spans="1:12" ht="15.75" thickBot="1">
      <c r="A88" s="1044" t="s">
        <v>83</v>
      </c>
      <c r="B88" s="1045" t="s">
        <v>19</v>
      </c>
      <c r="C88" s="938">
        <v>19953.291961762672</v>
      </c>
      <c r="D88" s="938">
        <v>19998.279989255978</v>
      </c>
      <c r="E88" s="1046">
        <v>20352.357800997925</v>
      </c>
      <c r="F88" s="1046">
        <v>20398.245589041097</v>
      </c>
      <c r="G88" s="1265">
        <v>-0.22495948410301025</v>
      </c>
      <c r="H88" s="1266">
        <v>299.87431421446382</v>
      </c>
      <c r="I88" s="1266">
        <v>6.9155758022919706E-2</v>
      </c>
      <c r="J88" s="1266">
        <v>-34.154351395730707</v>
      </c>
      <c r="K88" s="1266">
        <v>19.484936831875608</v>
      </c>
      <c r="L88" s="1267">
        <v>-1.9587251399553764</v>
      </c>
    </row>
    <row r="89" spans="1:12" ht="15.75" thickBot="1">
      <c r="A89" s="1250"/>
      <c r="B89" s="1268"/>
      <c r="C89" s="1252"/>
      <c r="D89" s="1252"/>
      <c r="E89" s="1252"/>
      <c r="F89" s="1252"/>
      <c r="G89" s="1253"/>
      <c r="H89" s="1248"/>
      <c r="I89" s="1248"/>
      <c r="J89" s="1248"/>
      <c r="K89" s="1248"/>
      <c r="L89" s="1254"/>
    </row>
    <row r="90" spans="1:12">
      <c r="A90" s="1047" t="s">
        <v>84</v>
      </c>
      <c r="B90" s="1048" t="s">
        <v>21</v>
      </c>
      <c r="C90" s="1049" t="s">
        <v>72</v>
      </c>
      <c r="D90" s="1049" t="s">
        <v>72</v>
      </c>
      <c r="E90" s="1050" t="s">
        <v>72</v>
      </c>
      <c r="F90" s="1050" t="s">
        <v>72</v>
      </c>
      <c r="G90" s="1269" t="s">
        <v>72</v>
      </c>
      <c r="H90" s="1270" t="s">
        <v>72</v>
      </c>
      <c r="I90" s="1270" t="s">
        <v>72</v>
      </c>
      <c r="J90" s="1271" t="s">
        <v>72</v>
      </c>
      <c r="K90" s="1271" t="s">
        <v>72</v>
      </c>
      <c r="L90" s="1272" t="s">
        <v>72</v>
      </c>
    </row>
    <row r="91" spans="1:12">
      <c r="A91" s="1037" t="s">
        <v>84</v>
      </c>
      <c r="B91" s="1051" t="s">
        <v>22</v>
      </c>
      <c r="C91" s="937" t="s">
        <v>72</v>
      </c>
      <c r="D91" s="937" t="s">
        <v>72</v>
      </c>
      <c r="E91" s="1043" t="s">
        <v>72</v>
      </c>
      <c r="F91" s="1043" t="s">
        <v>72</v>
      </c>
      <c r="G91" s="1261" t="s">
        <v>72</v>
      </c>
      <c r="H91" s="1262" t="s">
        <v>72</v>
      </c>
      <c r="I91" s="1262" t="s">
        <v>72</v>
      </c>
      <c r="J91" s="1273" t="s">
        <v>72</v>
      </c>
      <c r="K91" s="1273" t="s">
        <v>72</v>
      </c>
      <c r="L91" s="1274" t="s">
        <v>72</v>
      </c>
    </row>
    <row r="92" spans="1:12">
      <c r="A92" s="1037" t="s">
        <v>84</v>
      </c>
      <c r="B92" s="1051" t="s">
        <v>23</v>
      </c>
      <c r="C92" s="937" t="s">
        <v>72</v>
      </c>
      <c r="D92" s="937" t="s">
        <v>72</v>
      </c>
      <c r="E92" s="1043" t="s">
        <v>72</v>
      </c>
      <c r="F92" s="1043" t="s">
        <v>72</v>
      </c>
      <c r="G92" s="1261" t="s">
        <v>72</v>
      </c>
      <c r="H92" s="1262" t="s">
        <v>72</v>
      </c>
      <c r="I92" s="1262" t="s">
        <v>72</v>
      </c>
      <c r="J92" s="1273" t="s">
        <v>72</v>
      </c>
      <c r="K92" s="1273" t="s">
        <v>72</v>
      </c>
      <c r="L92" s="1274" t="s">
        <v>72</v>
      </c>
    </row>
    <row r="93" spans="1:12">
      <c r="A93" s="1047" t="s">
        <v>84</v>
      </c>
      <c r="B93" s="1052" t="s">
        <v>24</v>
      </c>
      <c r="C93" s="1053" t="s">
        <v>509</v>
      </c>
      <c r="D93" s="1053" t="s">
        <v>509</v>
      </c>
      <c r="E93" s="1054" t="s">
        <v>509</v>
      </c>
      <c r="F93" s="1054" t="s">
        <v>509</v>
      </c>
      <c r="G93" s="1275" t="s">
        <v>72</v>
      </c>
      <c r="H93" s="1276" t="s">
        <v>509</v>
      </c>
      <c r="I93" s="1276" t="s">
        <v>72</v>
      </c>
      <c r="J93" s="1277" t="s">
        <v>72</v>
      </c>
      <c r="K93" s="1277">
        <v>2.4295432458697763E-2</v>
      </c>
      <c r="L93" s="1278" t="s">
        <v>72</v>
      </c>
    </row>
    <row r="94" spans="1:12">
      <c r="A94" s="1037" t="s">
        <v>84</v>
      </c>
      <c r="B94" s="1051" t="s">
        <v>25</v>
      </c>
      <c r="C94" s="937" t="s">
        <v>509</v>
      </c>
      <c r="D94" s="937" t="s">
        <v>509</v>
      </c>
      <c r="E94" s="1043" t="s">
        <v>509</v>
      </c>
      <c r="F94" s="1043" t="s">
        <v>509</v>
      </c>
      <c r="G94" s="1261" t="s">
        <v>72</v>
      </c>
      <c r="H94" s="1262" t="s">
        <v>509</v>
      </c>
      <c r="I94" s="1262" t="s">
        <v>72</v>
      </c>
      <c r="J94" s="1273" t="s">
        <v>72</v>
      </c>
      <c r="K94" s="1273">
        <v>2.4295432458697763E-2</v>
      </c>
      <c r="L94" s="1274" t="s">
        <v>72</v>
      </c>
    </row>
    <row r="95" spans="1:12">
      <c r="A95" s="1037" t="s">
        <v>84</v>
      </c>
      <c r="B95" s="1051" t="s">
        <v>26</v>
      </c>
      <c r="C95" s="937" t="s">
        <v>72</v>
      </c>
      <c r="D95" s="937" t="s">
        <v>72</v>
      </c>
      <c r="E95" s="1043" t="s">
        <v>72</v>
      </c>
      <c r="F95" s="1043" t="s">
        <v>72</v>
      </c>
      <c r="G95" s="1261" t="s">
        <v>72</v>
      </c>
      <c r="H95" s="1262" t="s">
        <v>72</v>
      </c>
      <c r="I95" s="1262" t="s">
        <v>72</v>
      </c>
      <c r="J95" s="1273" t="s">
        <v>72</v>
      </c>
      <c r="K95" s="1273" t="s">
        <v>72</v>
      </c>
      <c r="L95" s="1274" t="s">
        <v>72</v>
      </c>
    </row>
    <row r="96" spans="1:12">
      <c r="A96" s="1047" t="s">
        <v>84</v>
      </c>
      <c r="B96" s="1052" t="s">
        <v>27</v>
      </c>
      <c r="C96" s="1053">
        <v>15992.767647058823</v>
      </c>
      <c r="D96" s="1053">
        <v>18892.890251311794</v>
      </c>
      <c r="E96" s="1054">
        <v>16312.623</v>
      </c>
      <c r="F96" s="1054">
        <v>19270.74805633803</v>
      </c>
      <c r="G96" s="1275">
        <v>-15.350338490700787</v>
      </c>
      <c r="H96" s="1276">
        <v>183.30000000000004</v>
      </c>
      <c r="I96" s="1276">
        <v>-32.876056338028157</v>
      </c>
      <c r="J96" s="1277">
        <v>-53.846153846153847</v>
      </c>
      <c r="K96" s="1277">
        <v>0.1457725947521866</v>
      </c>
      <c r="L96" s="1278">
        <v>-8.3100644684433123E-2</v>
      </c>
    </row>
    <row r="97" spans="1:12">
      <c r="A97" s="1037" t="s">
        <v>84</v>
      </c>
      <c r="B97" s="1051" t="s">
        <v>28</v>
      </c>
      <c r="C97" s="937">
        <v>15992.767647058823</v>
      </c>
      <c r="D97" s="937">
        <v>18846.305882352939</v>
      </c>
      <c r="E97" s="1043">
        <v>16312.623</v>
      </c>
      <c r="F97" s="1043">
        <v>19223.232</v>
      </c>
      <c r="G97" s="1261">
        <v>-15.141101142617435</v>
      </c>
      <c r="H97" s="1262">
        <v>183.3</v>
      </c>
      <c r="I97" s="1262">
        <v>-33.345454545454537</v>
      </c>
      <c r="J97" s="1273">
        <v>-50</v>
      </c>
      <c r="K97" s="1273">
        <v>0.1457725947521866</v>
      </c>
      <c r="L97" s="1274">
        <v>-6.5495010881616189E-2</v>
      </c>
    </row>
    <row r="98" spans="1:12" ht="15.75" thickBot="1">
      <c r="A98" s="1055" t="s">
        <v>84</v>
      </c>
      <c r="B98" s="1056" t="s">
        <v>29</v>
      </c>
      <c r="C98" s="1057" t="s">
        <v>72</v>
      </c>
      <c r="D98" s="1057" t="s">
        <v>509</v>
      </c>
      <c r="E98" s="1058" t="s">
        <v>72</v>
      </c>
      <c r="F98" s="1058" t="s">
        <v>509</v>
      </c>
      <c r="G98" s="1279" t="s">
        <v>72</v>
      </c>
      <c r="H98" s="1273" t="s">
        <v>72</v>
      </c>
      <c r="I98" s="1273" t="s">
        <v>72</v>
      </c>
      <c r="J98" s="1273" t="s">
        <v>72</v>
      </c>
      <c r="K98" s="1273">
        <v>0</v>
      </c>
      <c r="L98" s="1274" t="s">
        <v>72</v>
      </c>
    </row>
    <row r="99" spans="1:12" ht="15.75" thickBot="1">
      <c r="A99" s="1250"/>
      <c r="B99" s="1268"/>
      <c r="C99" s="1252"/>
      <c r="D99" s="1252"/>
      <c r="E99" s="1252"/>
      <c r="F99" s="1252"/>
      <c r="G99" s="1253"/>
      <c r="H99" s="1248"/>
      <c r="I99" s="1248"/>
      <c r="J99" s="1248"/>
      <c r="K99" s="1248"/>
      <c r="L99" s="1254"/>
    </row>
    <row r="100" spans="1:12">
      <c r="A100" s="1047" t="s">
        <v>85</v>
      </c>
      <c r="B100" s="1048" t="s">
        <v>21</v>
      </c>
      <c r="C100" s="1049">
        <v>21263.884908963588</v>
      </c>
      <c r="D100" s="1049">
        <v>21066.943789021072</v>
      </c>
      <c r="E100" s="1050">
        <v>21689.162607142858</v>
      </c>
      <c r="F100" s="1050">
        <v>21488.282664801493</v>
      </c>
      <c r="G100" s="1269">
        <v>0.93483479101107314</v>
      </c>
      <c r="H100" s="1270">
        <v>403.85</v>
      </c>
      <c r="I100" s="1270">
        <v>2.2249784842808888</v>
      </c>
      <c r="J100" s="1271">
        <v>-45.263157894736842</v>
      </c>
      <c r="K100" s="1271">
        <v>2.5267249757045676</v>
      </c>
      <c r="L100" s="1272">
        <v>-0.81834544683064347</v>
      </c>
    </row>
    <row r="101" spans="1:12">
      <c r="A101" s="1037" t="s">
        <v>85</v>
      </c>
      <c r="B101" s="1051" t="s">
        <v>22</v>
      </c>
      <c r="C101" s="937">
        <v>21355.181372549017</v>
      </c>
      <c r="D101" s="937">
        <v>21051.719607843137</v>
      </c>
      <c r="E101" s="1043">
        <v>21782.285</v>
      </c>
      <c r="F101" s="1043">
        <v>21472.754000000001</v>
      </c>
      <c r="G101" s="1261">
        <v>1.441505826406799</v>
      </c>
      <c r="H101" s="1262">
        <v>402.1</v>
      </c>
      <c r="I101" s="1262">
        <v>3.6073177016232929</v>
      </c>
      <c r="J101" s="1273">
        <v>-54.385964912280706</v>
      </c>
      <c r="K101" s="1273">
        <v>1.2633624878522838</v>
      </c>
      <c r="L101" s="1274">
        <v>-0.7436797656688432</v>
      </c>
    </row>
    <row r="102" spans="1:12">
      <c r="A102" s="1037" t="s">
        <v>85</v>
      </c>
      <c r="B102" s="1051" t="s">
        <v>23</v>
      </c>
      <c r="C102" s="937">
        <v>21173.367647058822</v>
      </c>
      <c r="D102" s="937">
        <v>21088.797058823529</v>
      </c>
      <c r="E102" s="1043">
        <v>21596.834999999999</v>
      </c>
      <c r="F102" s="1043">
        <v>21510.573</v>
      </c>
      <c r="G102" s="1261">
        <v>0.4010213953854172</v>
      </c>
      <c r="H102" s="1262">
        <v>405.6</v>
      </c>
      <c r="I102" s="1262">
        <v>2.4660912453766393E-2</v>
      </c>
      <c r="J102" s="1273">
        <v>-31.578947368421051</v>
      </c>
      <c r="K102" s="1273">
        <v>1.2633624878522838</v>
      </c>
      <c r="L102" s="1274">
        <v>-7.4665681161800723E-2</v>
      </c>
    </row>
    <row r="103" spans="1:12">
      <c r="A103" s="1047" t="s">
        <v>85</v>
      </c>
      <c r="B103" s="1052" t="s">
        <v>24</v>
      </c>
      <c r="C103" s="1053">
        <v>21730.366195724626</v>
      </c>
      <c r="D103" s="1053">
        <v>20845.304935577722</v>
      </c>
      <c r="E103" s="1054">
        <v>22164.973519639119</v>
      </c>
      <c r="F103" s="1054">
        <v>21262.211034289277</v>
      </c>
      <c r="G103" s="1275">
        <v>4.2458542241630894</v>
      </c>
      <c r="H103" s="1276">
        <v>355.73049645390068</v>
      </c>
      <c r="I103" s="1276">
        <v>-6.8614496219842573</v>
      </c>
      <c r="J103" s="1277">
        <v>-16.071428571428573</v>
      </c>
      <c r="K103" s="1277">
        <v>13.702623906705538</v>
      </c>
      <c r="L103" s="1278">
        <v>1.8716379912125802</v>
      </c>
    </row>
    <row r="104" spans="1:12">
      <c r="A104" s="1037" t="s">
        <v>85</v>
      </c>
      <c r="B104" s="1051" t="s">
        <v>25</v>
      </c>
      <c r="C104" s="937">
        <v>22126.49019607843</v>
      </c>
      <c r="D104" s="937">
        <v>20952.603921568625</v>
      </c>
      <c r="E104" s="1043">
        <v>22569.02</v>
      </c>
      <c r="F104" s="1043">
        <v>21371.655999999999</v>
      </c>
      <c r="G104" s="1261">
        <v>5.6025794164008698</v>
      </c>
      <c r="H104" s="1262">
        <v>344.7</v>
      </c>
      <c r="I104" s="1262">
        <v>-9.098101265822784</v>
      </c>
      <c r="J104" s="1273">
        <v>-3.9534883720930232</v>
      </c>
      <c r="K104" s="1273">
        <v>10.034013605442176</v>
      </c>
      <c r="L104" s="1274">
        <v>2.4635910702309092</v>
      </c>
    </row>
    <row r="105" spans="1:12">
      <c r="A105" s="1037" t="s">
        <v>85</v>
      </c>
      <c r="B105" s="1051" t="s">
        <v>26</v>
      </c>
      <c r="C105" s="937">
        <v>20762.659803921568</v>
      </c>
      <c r="D105" s="937">
        <v>20658.402941176471</v>
      </c>
      <c r="E105" s="1043">
        <v>21177.913</v>
      </c>
      <c r="F105" s="1043">
        <v>21071.571</v>
      </c>
      <c r="G105" s="1261">
        <v>0.50467048707474416</v>
      </c>
      <c r="H105" s="1262">
        <v>385.9</v>
      </c>
      <c r="I105" s="1262">
        <v>-0.23267838676319391</v>
      </c>
      <c r="J105" s="1273">
        <v>-37.603305785123972</v>
      </c>
      <c r="K105" s="1273">
        <v>3.6686103012633628</v>
      </c>
      <c r="L105" s="1274">
        <v>-0.59195307901832717</v>
      </c>
    </row>
    <row r="106" spans="1:12">
      <c r="A106" s="1047" t="s">
        <v>85</v>
      </c>
      <c r="B106" s="1052" t="s">
        <v>27</v>
      </c>
      <c r="C106" s="1053">
        <v>20213.902504789985</v>
      </c>
      <c r="D106" s="1053">
        <v>20105.626676706688</v>
      </c>
      <c r="E106" s="1054">
        <v>20618.180554885785</v>
      </c>
      <c r="F106" s="1054">
        <v>20507.739210240823</v>
      </c>
      <c r="G106" s="1275">
        <v>0.53853495752379776</v>
      </c>
      <c r="H106" s="1276">
        <v>335.71479289940828</v>
      </c>
      <c r="I106" s="1276">
        <v>0.48163448292985356</v>
      </c>
      <c r="J106" s="1277">
        <v>-33.984375</v>
      </c>
      <c r="K106" s="1277">
        <v>20.52964042759961</v>
      </c>
      <c r="L106" s="1278">
        <v>-2.0055708400060261</v>
      </c>
    </row>
    <row r="107" spans="1:12">
      <c r="A107" s="1037" t="s">
        <v>85</v>
      </c>
      <c r="B107" s="1051" t="s">
        <v>28</v>
      </c>
      <c r="C107" s="937">
        <v>20271.823529411762</v>
      </c>
      <c r="D107" s="937">
        <v>20078.619607843135</v>
      </c>
      <c r="E107" s="1043">
        <v>20677.259999999998</v>
      </c>
      <c r="F107" s="1043">
        <v>20480.191999999999</v>
      </c>
      <c r="G107" s="1261">
        <v>0.96223707277743931</v>
      </c>
      <c r="H107" s="1262">
        <v>323</v>
      </c>
      <c r="I107" s="1262">
        <v>-0.46224961479198773</v>
      </c>
      <c r="J107" s="1273">
        <v>-36.615044247787608</v>
      </c>
      <c r="K107" s="1273">
        <v>13.92128279883382</v>
      </c>
      <c r="L107" s="1274">
        <v>-1.9942101589126597</v>
      </c>
    </row>
    <row r="108" spans="1:12" ht="15.75" thickBot="1">
      <c r="A108" s="1055" t="s">
        <v>85</v>
      </c>
      <c r="B108" s="1056" t="s">
        <v>29</v>
      </c>
      <c r="C108" s="1057">
        <v>20105.197058823527</v>
      </c>
      <c r="D108" s="1057">
        <v>20164.621568627452</v>
      </c>
      <c r="E108" s="1058">
        <v>20507.300999999999</v>
      </c>
      <c r="F108" s="1058">
        <v>20567.914000000001</v>
      </c>
      <c r="G108" s="1279">
        <v>-0.29469687592043214</v>
      </c>
      <c r="H108" s="1273">
        <v>362.5</v>
      </c>
      <c r="I108" s="1273">
        <v>1.4837625979843256</v>
      </c>
      <c r="J108" s="1273">
        <v>-27.659574468085108</v>
      </c>
      <c r="K108" s="1273">
        <v>6.6083576287657912</v>
      </c>
      <c r="L108" s="1274">
        <v>-1.1360681093362857E-2</v>
      </c>
    </row>
    <row r="109" spans="1:12" ht="15.75" thickBot="1">
      <c r="A109" s="1280"/>
      <c r="B109" s="1281"/>
      <c r="C109" s="1282"/>
      <c r="D109" s="1282"/>
      <c r="E109" s="1282"/>
      <c r="F109" s="1282"/>
      <c r="G109" s="1283"/>
      <c r="H109" s="1284"/>
      <c r="I109" s="1284"/>
      <c r="J109" s="1284"/>
      <c r="K109" s="1284"/>
      <c r="L109" s="1285"/>
    </row>
    <row r="110" spans="1:12">
      <c r="A110" s="1037" t="s">
        <v>86</v>
      </c>
      <c r="B110" s="1059" t="s">
        <v>26</v>
      </c>
      <c r="C110" s="1060">
        <v>20467.400980392158</v>
      </c>
      <c r="D110" s="1060">
        <v>20746.592156862745</v>
      </c>
      <c r="E110" s="1061">
        <v>20876.749</v>
      </c>
      <c r="F110" s="1061">
        <v>21161.524000000001</v>
      </c>
      <c r="G110" s="1286">
        <v>-1.3457206579261562</v>
      </c>
      <c r="H110" s="1287">
        <v>415</v>
      </c>
      <c r="I110" s="1287">
        <v>1.3431013431013432</v>
      </c>
      <c r="J110" s="1287">
        <v>-20</v>
      </c>
      <c r="K110" s="1287">
        <v>4.4703595724003886</v>
      </c>
      <c r="L110" s="1288">
        <v>0.42106379775250069</v>
      </c>
    </row>
    <row r="111" spans="1:12" ht="15.75" thickBot="1">
      <c r="A111" s="1055" t="s">
        <v>86</v>
      </c>
      <c r="B111" s="1056" t="s">
        <v>29</v>
      </c>
      <c r="C111" s="1057">
        <v>19902.150980392154</v>
      </c>
      <c r="D111" s="1057">
        <v>20147.939215686274</v>
      </c>
      <c r="E111" s="1058">
        <v>20300.194</v>
      </c>
      <c r="F111" s="1058">
        <v>20550.898000000001</v>
      </c>
      <c r="G111" s="1279">
        <v>-1.2199174946029196</v>
      </c>
      <c r="H111" s="1273">
        <v>385.3</v>
      </c>
      <c r="I111" s="1273">
        <v>1.635452387232917</v>
      </c>
      <c r="J111" s="1273">
        <v>-18.861209964412812</v>
      </c>
      <c r="K111" s="1273">
        <v>5.5393586005830908</v>
      </c>
      <c r="L111" s="1274">
        <v>0.59217550199154179</v>
      </c>
    </row>
    <row r="112" spans="1:12" ht="15.75" thickBot="1">
      <c r="A112" s="1280"/>
      <c r="B112" s="1281"/>
      <c r="C112" s="1282"/>
      <c r="D112" s="1282"/>
      <c r="E112" s="1282"/>
      <c r="F112" s="1282"/>
      <c r="G112" s="1283"/>
      <c r="H112" s="1284"/>
      <c r="I112" s="1284"/>
      <c r="J112" s="1284"/>
      <c r="K112" s="1284"/>
      <c r="L112" s="1285"/>
    </row>
    <row r="113" spans="1:12">
      <c r="A113" s="1047" t="s">
        <v>87</v>
      </c>
      <c r="B113" s="1048" t="s">
        <v>21</v>
      </c>
      <c r="C113" s="1049" t="s">
        <v>72</v>
      </c>
      <c r="D113" s="1049" t="s">
        <v>72</v>
      </c>
      <c r="E113" s="1050" t="s">
        <v>72</v>
      </c>
      <c r="F113" s="1050" t="s">
        <v>72</v>
      </c>
      <c r="G113" s="1269" t="s">
        <v>72</v>
      </c>
      <c r="H113" s="1270" t="s">
        <v>72</v>
      </c>
      <c r="I113" s="1270" t="s">
        <v>72</v>
      </c>
      <c r="J113" s="1271" t="s">
        <v>72</v>
      </c>
      <c r="K113" s="1271" t="s">
        <v>72</v>
      </c>
      <c r="L113" s="1272" t="s">
        <v>72</v>
      </c>
    </row>
    <row r="114" spans="1:12">
      <c r="A114" s="1041" t="s">
        <v>87</v>
      </c>
      <c r="B114" s="1051" t="s">
        <v>22</v>
      </c>
      <c r="C114" s="937" t="s">
        <v>72</v>
      </c>
      <c r="D114" s="937" t="s">
        <v>72</v>
      </c>
      <c r="E114" s="1043" t="s">
        <v>72</v>
      </c>
      <c r="F114" s="1043" t="s">
        <v>72</v>
      </c>
      <c r="G114" s="1261" t="s">
        <v>72</v>
      </c>
      <c r="H114" s="1262" t="s">
        <v>72</v>
      </c>
      <c r="I114" s="1262" t="s">
        <v>72</v>
      </c>
      <c r="J114" s="1273" t="s">
        <v>72</v>
      </c>
      <c r="K114" s="1273" t="s">
        <v>72</v>
      </c>
      <c r="L114" s="1274" t="s">
        <v>72</v>
      </c>
    </row>
    <row r="115" spans="1:12">
      <c r="A115" s="1041" t="s">
        <v>87</v>
      </c>
      <c r="B115" s="1051" t="s">
        <v>23</v>
      </c>
      <c r="C115" s="937" t="s">
        <v>72</v>
      </c>
      <c r="D115" s="937" t="s">
        <v>72</v>
      </c>
      <c r="E115" s="1043" t="s">
        <v>72</v>
      </c>
      <c r="F115" s="1043" t="s">
        <v>72</v>
      </c>
      <c r="G115" s="1261" t="s">
        <v>72</v>
      </c>
      <c r="H115" s="1262" t="s">
        <v>72</v>
      </c>
      <c r="I115" s="1262" t="s">
        <v>72</v>
      </c>
      <c r="J115" s="1273" t="s">
        <v>72</v>
      </c>
      <c r="K115" s="1273" t="s">
        <v>72</v>
      </c>
      <c r="L115" s="1274" t="s">
        <v>72</v>
      </c>
    </row>
    <row r="116" spans="1:12">
      <c r="A116" s="1041" t="s">
        <v>87</v>
      </c>
      <c r="B116" s="1051" t="s">
        <v>30</v>
      </c>
      <c r="C116" s="937" t="s">
        <v>72</v>
      </c>
      <c r="D116" s="937" t="s">
        <v>72</v>
      </c>
      <c r="E116" s="1043" t="s">
        <v>72</v>
      </c>
      <c r="F116" s="1043" t="s">
        <v>72</v>
      </c>
      <c r="G116" s="1261" t="s">
        <v>72</v>
      </c>
      <c r="H116" s="1262" t="s">
        <v>72</v>
      </c>
      <c r="I116" s="1262" t="s">
        <v>72</v>
      </c>
      <c r="J116" s="1273" t="s">
        <v>72</v>
      </c>
      <c r="K116" s="1273" t="s">
        <v>72</v>
      </c>
      <c r="L116" s="1274" t="s">
        <v>72</v>
      </c>
    </row>
    <row r="117" spans="1:12">
      <c r="A117" s="1062" t="s">
        <v>87</v>
      </c>
      <c r="B117" s="1052" t="s">
        <v>24</v>
      </c>
      <c r="C117" s="1053" t="s">
        <v>509</v>
      </c>
      <c r="D117" s="1053" t="s">
        <v>72</v>
      </c>
      <c r="E117" s="1054" t="s">
        <v>509</v>
      </c>
      <c r="F117" s="1054" t="s">
        <v>72</v>
      </c>
      <c r="G117" s="1275" t="s">
        <v>72</v>
      </c>
      <c r="H117" s="1276" t="s">
        <v>509</v>
      </c>
      <c r="I117" s="1276" t="s">
        <v>72</v>
      </c>
      <c r="J117" s="1277" t="s">
        <v>72</v>
      </c>
      <c r="K117" s="1277">
        <v>2.4295432458697763E-2</v>
      </c>
      <c r="L117" s="1278" t="s">
        <v>72</v>
      </c>
    </row>
    <row r="118" spans="1:12">
      <c r="A118" s="1041" t="s">
        <v>87</v>
      </c>
      <c r="B118" s="1051" t="s">
        <v>26</v>
      </c>
      <c r="C118" s="937" t="s">
        <v>509</v>
      </c>
      <c r="D118" s="937" t="s">
        <v>72</v>
      </c>
      <c r="E118" s="1043" t="s">
        <v>509</v>
      </c>
      <c r="F118" s="1043" t="s">
        <v>72</v>
      </c>
      <c r="G118" s="1261" t="s">
        <v>72</v>
      </c>
      <c r="H118" s="1262" t="s">
        <v>509</v>
      </c>
      <c r="I118" s="1262" t="s">
        <v>72</v>
      </c>
      <c r="J118" s="1273" t="s">
        <v>72</v>
      </c>
      <c r="K118" s="1273">
        <v>2.4295432458697763E-2</v>
      </c>
      <c r="L118" s="1274" t="s">
        <v>72</v>
      </c>
    </row>
    <row r="119" spans="1:12">
      <c r="A119" s="1041" t="s">
        <v>87</v>
      </c>
      <c r="B119" s="1051" t="s">
        <v>31</v>
      </c>
      <c r="C119" s="937" t="s">
        <v>72</v>
      </c>
      <c r="D119" s="937" t="s">
        <v>72</v>
      </c>
      <c r="E119" s="1043" t="s">
        <v>72</v>
      </c>
      <c r="F119" s="1043" t="s">
        <v>72</v>
      </c>
      <c r="G119" s="1261" t="s">
        <v>72</v>
      </c>
      <c r="H119" s="1262" t="s">
        <v>72</v>
      </c>
      <c r="I119" s="1262" t="s">
        <v>72</v>
      </c>
      <c r="J119" s="1273" t="s">
        <v>72</v>
      </c>
      <c r="K119" s="1273" t="s">
        <v>72</v>
      </c>
      <c r="L119" s="1274" t="s">
        <v>72</v>
      </c>
    </row>
    <row r="120" spans="1:12">
      <c r="A120" s="1062" t="s">
        <v>87</v>
      </c>
      <c r="B120" s="1052" t="s">
        <v>27</v>
      </c>
      <c r="C120" s="1053" t="s">
        <v>509</v>
      </c>
      <c r="D120" s="1053" t="s">
        <v>72</v>
      </c>
      <c r="E120" s="1054" t="s">
        <v>509</v>
      </c>
      <c r="F120" s="1054" t="s">
        <v>72</v>
      </c>
      <c r="G120" s="1275" t="s">
        <v>72</v>
      </c>
      <c r="H120" s="1276" t="s">
        <v>509</v>
      </c>
      <c r="I120" s="1276" t="s">
        <v>72</v>
      </c>
      <c r="J120" s="1277" t="s">
        <v>72</v>
      </c>
      <c r="K120" s="1277">
        <v>0.46161321671525751</v>
      </c>
      <c r="L120" s="1278" t="s">
        <v>72</v>
      </c>
    </row>
    <row r="121" spans="1:12">
      <c r="A121" s="1041" t="s">
        <v>87</v>
      </c>
      <c r="B121" s="1051" t="s">
        <v>29</v>
      </c>
      <c r="C121" s="937" t="s">
        <v>509</v>
      </c>
      <c r="D121" s="937" t="s">
        <v>72</v>
      </c>
      <c r="E121" s="1043" t="s">
        <v>509</v>
      </c>
      <c r="F121" s="1043" t="s">
        <v>72</v>
      </c>
      <c r="G121" s="1261" t="s">
        <v>72</v>
      </c>
      <c r="H121" s="1262" t="s">
        <v>509</v>
      </c>
      <c r="I121" s="1262" t="s">
        <v>72</v>
      </c>
      <c r="J121" s="1273" t="s">
        <v>72</v>
      </c>
      <c r="K121" s="1273">
        <v>0.41302235179786195</v>
      </c>
      <c r="L121" s="1274" t="s">
        <v>72</v>
      </c>
    </row>
    <row r="122" spans="1:12" ht="15.75" thickBot="1">
      <c r="A122" s="1063" t="s">
        <v>87</v>
      </c>
      <c r="B122" s="1051" t="s">
        <v>32</v>
      </c>
      <c r="C122" s="1057" t="s">
        <v>509</v>
      </c>
      <c r="D122" s="1057" t="s">
        <v>72</v>
      </c>
      <c r="E122" s="1058" t="s">
        <v>509</v>
      </c>
      <c r="F122" s="1058" t="s">
        <v>72</v>
      </c>
      <c r="G122" s="1279" t="s">
        <v>72</v>
      </c>
      <c r="H122" s="1273" t="s">
        <v>509</v>
      </c>
      <c r="I122" s="1273" t="s">
        <v>72</v>
      </c>
      <c r="J122" s="1273" t="s">
        <v>72</v>
      </c>
      <c r="K122" s="1273">
        <v>4.8590864917395525E-2</v>
      </c>
      <c r="L122" s="1274" t="s">
        <v>72</v>
      </c>
    </row>
    <row r="123" spans="1:12" ht="15.75" thickBot="1">
      <c r="A123" s="1280"/>
      <c r="B123" s="1281"/>
      <c r="C123" s="1282"/>
      <c r="D123" s="1282"/>
      <c r="E123" s="1282"/>
      <c r="F123" s="1282"/>
      <c r="G123" s="1283"/>
      <c r="H123" s="1284"/>
      <c r="I123" s="1284"/>
      <c r="J123" s="1284"/>
      <c r="K123" s="1284"/>
      <c r="L123" s="1285"/>
    </row>
    <row r="124" spans="1:12">
      <c r="A124" s="1047" t="s">
        <v>20</v>
      </c>
      <c r="B124" s="1048" t="s">
        <v>24</v>
      </c>
      <c r="C124" s="1049">
        <v>19094.157225696676</v>
      </c>
      <c r="D124" s="1049">
        <v>19343.444475848559</v>
      </c>
      <c r="E124" s="1050">
        <v>19476.040370210609</v>
      </c>
      <c r="F124" s="1050">
        <v>19730.313365365531</v>
      </c>
      <c r="G124" s="1269">
        <v>-1.2887428113598638</v>
      </c>
      <c r="H124" s="1270">
        <v>358.28090909090906</v>
      </c>
      <c r="I124" s="1270">
        <v>1.9196944337359274</v>
      </c>
      <c r="J124" s="1271">
        <v>-36.046511627906973</v>
      </c>
      <c r="K124" s="1271">
        <v>2.6724975704567542</v>
      </c>
      <c r="L124" s="1272">
        <v>-0.35567144362775283</v>
      </c>
    </row>
    <row r="125" spans="1:12">
      <c r="A125" s="1037" t="s">
        <v>20</v>
      </c>
      <c r="B125" s="1051" t="s">
        <v>25</v>
      </c>
      <c r="C125" s="937">
        <v>18056.159803921568</v>
      </c>
      <c r="D125" s="937">
        <v>18911.745098039213</v>
      </c>
      <c r="E125" s="1043">
        <v>18417.282999999999</v>
      </c>
      <c r="F125" s="1043">
        <v>19289.98</v>
      </c>
      <c r="G125" s="1261">
        <v>-4.5240948927888986</v>
      </c>
      <c r="H125" s="1262">
        <v>316.2</v>
      </c>
      <c r="I125" s="1262">
        <v>1.9999999999999962</v>
      </c>
      <c r="J125" s="1273">
        <v>-48</v>
      </c>
      <c r="K125" s="1273">
        <v>0.31584062196307094</v>
      </c>
      <c r="L125" s="1274">
        <v>-0.12430022310735162</v>
      </c>
    </row>
    <row r="126" spans="1:12">
      <c r="A126" s="1037" t="s">
        <v>20</v>
      </c>
      <c r="B126" s="1051" t="s">
        <v>26</v>
      </c>
      <c r="C126" s="937">
        <v>19186.985294117647</v>
      </c>
      <c r="D126" s="937">
        <v>19278.48725490196</v>
      </c>
      <c r="E126" s="1043">
        <v>19570.724999999999</v>
      </c>
      <c r="F126" s="1043">
        <v>19664.057000000001</v>
      </c>
      <c r="G126" s="1261">
        <v>-0.4746324728411952</v>
      </c>
      <c r="H126" s="1262">
        <v>356.3</v>
      </c>
      <c r="I126" s="1262">
        <v>2.5914195220270657</v>
      </c>
      <c r="J126" s="1273">
        <v>-38.679245283018872</v>
      </c>
      <c r="K126" s="1273">
        <v>1.5792031098153545</v>
      </c>
      <c r="L126" s="1274">
        <v>-0.28699407328323701</v>
      </c>
    </row>
    <row r="127" spans="1:12">
      <c r="A127" s="1037" t="s">
        <v>20</v>
      </c>
      <c r="B127" s="1051" t="s">
        <v>31</v>
      </c>
      <c r="C127" s="937">
        <v>19268.479411764703</v>
      </c>
      <c r="D127" s="937">
        <v>19704.24607843137</v>
      </c>
      <c r="E127" s="1043">
        <v>19653.848999999998</v>
      </c>
      <c r="F127" s="1043">
        <v>20098.330999999998</v>
      </c>
      <c r="G127" s="1261">
        <v>-2.2115368684096208</v>
      </c>
      <c r="H127" s="1262">
        <v>379.4</v>
      </c>
      <c r="I127" s="1262">
        <v>-2.1660649819494671</v>
      </c>
      <c r="J127" s="1273">
        <v>-21.951219512195124</v>
      </c>
      <c r="K127" s="1273">
        <v>0.7774538386783284</v>
      </c>
      <c r="L127" s="1274">
        <v>5.5622852762835406E-2</v>
      </c>
    </row>
    <row r="128" spans="1:12">
      <c r="A128" s="1047" t="s">
        <v>20</v>
      </c>
      <c r="B128" s="1052" t="s">
        <v>27</v>
      </c>
      <c r="C128" s="1053">
        <v>17872.4817261764</v>
      </c>
      <c r="D128" s="1053">
        <v>17695.627426290757</v>
      </c>
      <c r="E128" s="1054">
        <v>18229.931360699928</v>
      </c>
      <c r="F128" s="1054">
        <v>18049.539974816573</v>
      </c>
      <c r="G128" s="1275">
        <v>0.99942373121444628</v>
      </c>
      <c r="H128" s="1276">
        <v>297.00702247191009</v>
      </c>
      <c r="I128" s="1276">
        <v>1.7975692242967294</v>
      </c>
      <c r="J128" s="1277">
        <v>-31.3404050144648</v>
      </c>
      <c r="K128" s="1277">
        <v>17.29834791059281</v>
      </c>
      <c r="L128" s="1278">
        <v>-0.95869434292831812</v>
      </c>
    </row>
    <row r="129" spans="1:12">
      <c r="A129" s="1037" t="s">
        <v>20</v>
      </c>
      <c r="B129" s="1051" t="s">
        <v>28</v>
      </c>
      <c r="C129" s="937">
        <v>17385.236274509803</v>
      </c>
      <c r="D129" s="937">
        <v>17242.069607843136</v>
      </c>
      <c r="E129" s="1043">
        <v>17732.940999999999</v>
      </c>
      <c r="F129" s="1043">
        <v>17586.911</v>
      </c>
      <c r="G129" s="1261">
        <v>0.83033342239577401</v>
      </c>
      <c r="H129" s="1262">
        <v>269.60000000000002</v>
      </c>
      <c r="I129" s="1262">
        <v>1.0494752623688197</v>
      </c>
      <c r="J129" s="1273">
        <v>-36.382113821138212</v>
      </c>
      <c r="K129" s="1273">
        <v>7.6044703595724004</v>
      </c>
      <c r="L129" s="1274">
        <v>-1.0575014714135156</v>
      </c>
    </row>
    <row r="130" spans="1:12">
      <c r="A130" s="1037" t="s">
        <v>20</v>
      </c>
      <c r="B130" s="1051" t="s">
        <v>29</v>
      </c>
      <c r="C130" s="937">
        <v>18142.188235294117</v>
      </c>
      <c r="D130" s="937">
        <v>17960.057843137252</v>
      </c>
      <c r="E130" s="1043">
        <v>18505.031999999999</v>
      </c>
      <c r="F130" s="1043">
        <v>18319.258999999998</v>
      </c>
      <c r="G130" s="1261">
        <v>1.0140857771594423</v>
      </c>
      <c r="H130" s="1262">
        <v>315</v>
      </c>
      <c r="I130" s="1262">
        <v>1.7770597738287561</v>
      </c>
      <c r="J130" s="1273">
        <v>-26.348547717842326</v>
      </c>
      <c r="K130" s="1273">
        <v>8.6248785228377063</v>
      </c>
      <c r="L130" s="1274">
        <v>0.13896302987996023</v>
      </c>
    </row>
    <row r="131" spans="1:12">
      <c r="A131" s="1037" t="s">
        <v>20</v>
      </c>
      <c r="B131" s="1051" t="s">
        <v>32</v>
      </c>
      <c r="C131" s="937">
        <v>18590.560784313726</v>
      </c>
      <c r="D131" s="937">
        <v>18604.712745098041</v>
      </c>
      <c r="E131" s="1043">
        <v>18962.371999999999</v>
      </c>
      <c r="F131" s="1043">
        <v>18976.807000000001</v>
      </c>
      <c r="G131" s="1261">
        <v>-7.606653743172552E-2</v>
      </c>
      <c r="H131" s="1262">
        <v>346.8</v>
      </c>
      <c r="I131" s="1262">
        <v>-1.1965811965811934</v>
      </c>
      <c r="J131" s="1273">
        <v>-30.158730158730158</v>
      </c>
      <c r="K131" s="1273">
        <v>1.0689990281827018</v>
      </c>
      <c r="L131" s="1274">
        <v>-4.0155901394763216E-2</v>
      </c>
    </row>
    <row r="132" spans="1:12">
      <c r="A132" s="1047" t="s">
        <v>20</v>
      </c>
      <c r="B132" s="1052" t="s">
        <v>33</v>
      </c>
      <c r="C132" s="1053">
        <v>15463.472583792609</v>
      </c>
      <c r="D132" s="1053">
        <v>15946.367019719526</v>
      </c>
      <c r="E132" s="1054">
        <v>15772.742035468462</v>
      </c>
      <c r="F132" s="1054">
        <v>16265.294360113918</v>
      </c>
      <c r="G132" s="1275">
        <v>-3.0282410741566572</v>
      </c>
      <c r="H132" s="1276">
        <v>228.69944444444445</v>
      </c>
      <c r="I132" s="1276">
        <v>0.45775223859317499</v>
      </c>
      <c r="J132" s="1277">
        <v>-7.8498293515358366</v>
      </c>
      <c r="K132" s="1277">
        <v>13.119533527696792</v>
      </c>
      <c r="L132" s="1278">
        <v>2.8026321192460877</v>
      </c>
    </row>
    <row r="133" spans="1:12">
      <c r="A133" s="1037" t="s">
        <v>20</v>
      </c>
      <c r="B133" s="1051" t="s">
        <v>73</v>
      </c>
      <c r="C133" s="1064">
        <v>14796.249019607843</v>
      </c>
      <c r="D133" s="1064">
        <v>15467.323529411764</v>
      </c>
      <c r="E133" s="1065">
        <v>15092.174000000001</v>
      </c>
      <c r="F133" s="1065">
        <v>15776.67</v>
      </c>
      <c r="G133" s="1289">
        <v>-4.3386595523643408</v>
      </c>
      <c r="H133" s="1290">
        <v>214.4</v>
      </c>
      <c r="I133" s="1290">
        <v>-0.78667283664969401</v>
      </c>
      <c r="J133" s="1291">
        <v>-9.7625329815303434</v>
      </c>
      <c r="K133" s="1291">
        <v>8.3090379008746353</v>
      </c>
      <c r="L133" s="1292">
        <v>1.6365026896070303</v>
      </c>
    </row>
    <row r="134" spans="1:12">
      <c r="A134" s="1037" t="s">
        <v>20</v>
      </c>
      <c r="B134" s="1051" t="s">
        <v>34</v>
      </c>
      <c r="C134" s="937">
        <v>16154.260784313727</v>
      </c>
      <c r="D134" s="937">
        <v>16591.569607843139</v>
      </c>
      <c r="E134" s="1043">
        <v>16477.346000000001</v>
      </c>
      <c r="F134" s="1043">
        <v>16923.401000000002</v>
      </c>
      <c r="G134" s="1261">
        <v>-2.6357290712428325</v>
      </c>
      <c r="H134" s="1262">
        <v>243.2</v>
      </c>
      <c r="I134" s="1262">
        <v>4.1135335252979972E-2</v>
      </c>
      <c r="J134" s="1273">
        <v>-11.042944785276074</v>
      </c>
      <c r="K134" s="1273">
        <v>3.5228377065111762</v>
      </c>
      <c r="L134" s="1274">
        <v>0.65311939665202123</v>
      </c>
    </row>
    <row r="135" spans="1:12" ht="15.75" thickBot="1">
      <c r="A135" s="1037" t="s">
        <v>20</v>
      </c>
      <c r="B135" s="1051" t="s">
        <v>35</v>
      </c>
      <c r="C135" s="937">
        <v>17110.933333333331</v>
      </c>
      <c r="D135" s="937">
        <v>17097.365686274508</v>
      </c>
      <c r="E135" s="1043">
        <v>17453.151999999998</v>
      </c>
      <c r="F135" s="1043">
        <v>17439.312999999998</v>
      </c>
      <c r="G135" s="1261">
        <v>7.9355190195851993E-2</v>
      </c>
      <c r="H135" s="1262">
        <v>281.3</v>
      </c>
      <c r="I135" s="1262">
        <v>4.1851851851851896</v>
      </c>
      <c r="J135" s="1273">
        <v>20.454545454545457</v>
      </c>
      <c r="K135" s="1273">
        <v>1.2876579203109815</v>
      </c>
      <c r="L135" s="1274">
        <v>0.51301003298703785</v>
      </c>
    </row>
    <row r="136" spans="1:12" ht="15.75" thickBot="1">
      <c r="A136" s="1280"/>
      <c r="B136" s="1281"/>
      <c r="C136" s="1282"/>
      <c r="D136" s="1282"/>
      <c r="E136" s="1282"/>
      <c r="F136" s="1282"/>
      <c r="G136" s="1283"/>
      <c r="H136" s="1284"/>
      <c r="I136" s="1284"/>
      <c r="J136" s="1284"/>
      <c r="K136" s="1284"/>
      <c r="L136" s="1285"/>
    </row>
    <row r="137" spans="1:12">
      <c r="A137" s="1047" t="s">
        <v>88</v>
      </c>
      <c r="B137" s="1052" t="s">
        <v>21</v>
      </c>
      <c r="C137" s="1053">
        <v>20772.604319266022</v>
      </c>
      <c r="D137" s="1053">
        <v>20561.406541782209</v>
      </c>
      <c r="E137" s="1054">
        <v>21188.056405651343</v>
      </c>
      <c r="F137" s="1054">
        <v>20972.634672617853</v>
      </c>
      <c r="G137" s="1275">
        <v>1.0271562748134258</v>
      </c>
      <c r="H137" s="1276">
        <v>342.26065573770495</v>
      </c>
      <c r="I137" s="1276">
        <v>0.23801886748400278</v>
      </c>
      <c r="J137" s="1277">
        <v>-16.43835616438356</v>
      </c>
      <c r="K137" s="1277">
        <v>2.9640427599611274</v>
      </c>
      <c r="L137" s="1278">
        <v>0.39362022474985991</v>
      </c>
    </row>
    <row r="138" spans="1:12">
      <c r="A138" s="1037" t="s">
        <v>88</v>
      </c>
      <c r="B138" s="1051" t="s">
        <v>22</v>
      </c>
      <c r="C138" s="937">
        <v>20605.219607843137</v>
      </c>
      <c r="D138" s="937">
        <v>20751.595098039215</v>
      </c>
      <c r="E138" s="1043">
        <v>21017.324000000001</v>
      </c>
      <c r="F138" s="1043">
        <v>21166.627</v>
      </c>
      <c r="G138" s="1261">
        <v>-0.70536982581116903</v>
      </c>
      <c r="H138" s="1262">
        <v>296.7</v>
      </c>
      <c r="I138" s="1262">
        <v>-5.0560000000000036</v>
      </c>
      <c r="J138" s="1273">
        <v>-25</v>
      </c>
      <c r="K138" s="1273">
        <v>0.1457725947521866</v>
      </c>
      <c r="L138" s="1274">
        <v>4.9275243296513782E-3</v>
      </c>
    </row>
    <row r="139" spans="1:12">
      <c r="A139" s="1037" t="s">
        <v>88</v>
      </c>
      <c r="B139" s="1051" t="s">
        <v>23</v>
      </c>
      <c r="C139" s="937">
        <v>20658.708823529414</v>
      </c>
      <c r="D139" s="937">
        <v>20346.897058823528</v>
      </c>
      <c r="E139" s="1043">
        <v>21071.883000000002</v>
      </c>
      <c r="F139" s="1043">
        <v>20753.834999999999</v>
      </c>
      <c r="G139" s="1261">
        <v>1.5324782142673992</v>
      </c>
      <c r="H139" s="1262">
        <v>338.6</v>
      </c>
      <c r="I139" s="1262">
        <v>-5.903187721369204E-2</v>
      </c>
      <c r="J139" s="1273">
        <v>-11.111111111111111</v>
      </c>
      <c r="K139" s="1273">
        <v>2.3323615160349855</v>
      </c>
      <c r="L139" s="1274">
        <v>0.43095306533076028</v>
      </c>
    </row>
    <row r="140" spans="1:12">
      <c r="A140" s="1037" t="s">
        <v>88</v>
      </c>
      <c r="B140" s="1051" t="s">
        <v>30</v>
      </c>
      <c r="C140" s="937">
        <v>21308.171568627451</v>
      </c>
      <c r="D140" s="937">
        <v>21246.669607843138</v>
      </c>
      <c r="E140" s="1043">
        <v>21734.334999999999</v>
      </c>
      <c r="F140" s="1043">
        <v>21671.602999999999</v>
      </c>
      <c r="G140" s="1261">
        <v>0.28946635834921841</v>
      </c>
      <c r="H140" s="1262">
        <v>373.5</v>
      </c>
      <c r="I140" s="1262">
        <v>4.126010593810987</v>
      </c>
      <c r="J140" s="1273">
        <v>-33.333333333333329</v>
      </c>
      <c r="K140" s="1273">
        <v>0.48590864917395532</v>
      </c>
      <c r="L140" s="1274">
        <v>-4.2260364910551684E-2</v>
      </c>
    </row>
    <row r="141" spans="1:12">
      <c r="A141" s="1047" t="s">
        <v>88</v>
      </c>
      <c r="B141" s="1052" t="s">
        <v>24</v>
      </c>
      <c r="C141" s="1053">
        <v>20466.150416540786</v>
      </c>
      <c r="D141" s="1053">
        <v>20671.396961594</v>
      </c>
      <c r="E141" s="1054">
        <v>20875.473424871601</v>
      </c>
      <c r="F141" s="1054">
        <v>21084.824900825879</v>
      </c>
      <c r="G141" s="1275">
        <v>-0.99290118338178635</v>
      </c>
      <c r="H141" s="1276">
        <v>317.74027777777769</v>
      </c>
      <c r="I141" s="1276">
        <v>1.4735917963589078</v>
      </c>
      <c r="J141" s="1277">
        <v>-37.931034482758619</v>
      </c>
      <c r="K141" s="1277">
        <v>6.9970845481049562</v>
      </c>
      <c r="L141" s="1278">
        <v>-1.1719295364020859</v>
      </c>
    </row>
    <row r="142" spans="1:12">
      <c r="A142" s="1037" t="s">
        <v>88</v>
      </c>
      <c r="B142" s="1051" t="s">
        <v>25</v>
      </c>
      <c r="C142" s="937">
        <v>20347.320588235292</v>
      </c>
      <c r="D142" s="937">
        <v>19944.742156862743</v>
      </c>
      <c r="E142" s="1043">
        <v>20754.267</v>
      </c>
      <c r="F142" s="1043">
        <v>20343.636999999999</v>
      </c>
      <c r="G142" s="1261">
        <v>2.0184689689459216</v>
      </c>
      <c r="H142" s="1262">
        <v>281.39999999999998</v>
      </c>
      <c r="I142" s="1262">
        <v>3.4939315924972418</v>
      </c>
      <c r="J142" s="1273">
        <v>-18.604651162790699</v>
      </c>
      <c r="K142" s="1273">
        <v>0.85034013605442182</v>
      </c>
      <c r="L142" s="1274">
        <v>9.3297882533295073E-2</v>
      </c>
    </row>
    <row r="143" spans="1:12">
      <c r="A143" s="1037" t="s">
        <v>88</v>
      </c>
      <c r="B143" s="1051" t="s">
        <v>26</v>
      </c>
      <c r="C143" s="937">
        <v>20375.178431372551</v>
      </c>
      <c r="D143" s="937">
        <v>20627.859803921569</v>
      </c>
      <c r="E143" s="1043">
        <v>20782.682000000001</v>
      </c>
      <c r="F143" s="1043">
        <v>21040.417000000001</v>
      </c>
      <c r="G143" s="1261">
        <v>-1.224951957938859</v>
      </c>
      <c r="H143" s="1262">
        <v>319.39999999999998</v>
      </c>
      <c r="I143" s="1262">
        <v>1.9470156399616869</v>
      </c>
      <c r="J143" s="1273">
        <v>-42.767295597484278</v>
      </c>
      <c r="K143" s="1273">
        <v>4.4217687074829932</v>
      </c>
      <c r="L143" s="1274">
        <v>-1.1768228418127817</v>
      </c>
    </row>
    <row r="144" spans="1:12">
      <c r="A144" s="1037" t="s">
        <v>88</v>
      </c>
      <c r="B144" s="1051" t="s">
        <v>31</v>
      </c>
      <c r="C144" s="937">
        <v>20740.637254901962</v>
      </c>
      <c r="D144" s="937">
        <v>21049.160784313724</v>
      </c>
      <c r="E144" s="1043">
        <v>21155.45</v>
      </c>
      <c r="F144" s="1043">
        <v>21470.144</v>
      </c>
      <c r="G144" s="1261">
        <v>-1.4657284087149089</v>
      </c>
      <c r="H144" s="1262">
        <v>331.4</v>
      </c>
      <c r="I144" s="1262">
        <v>0.48514251061248204</v>
      </c>
      <c r="J144" s="1273">
        <v>-31.067961165048541</v>
      </c>
      <c r="K144" s="1273">
        <v>1.7249757045675413</v>
      </c>
      <c r="L144" s="1274">
        <v>-8.8404577122599415E-2</v>
      </c>
    </row>
    <row r="145" spans="1:12">
      <c r="A145" s="1047" t="s">
        <v>88</v>
      </c>
      <c r="B145" s="1052" t="s">
        <v>27</v>
      </c>
      <c r="C145" s="1053">
        <v>19196.543279061138</v>
      </c>
      <c r="D145" s="1053">
        <v>19257.180461883898</v>
      </c>
      <c r="E145" s="1054">
        <v>19580.474144642361</v>
      </c>
      <c r="F145" s="1054">
        <v>19642.324071121577</v>
      </c>
      <c r="G145" s="1275">
        <v>-0.31488089828508631</v>
      </c>
      <c r="H145" s="1276">
        <v>273.55663265306117</v>
      </c>
      <c r="I145" s="1276">
        <v>-2.0783710976097969</v>
      </c>
      <c r="J145" s="1277">
        <v>-35.526315789473685</v>
      </c>
      <c r="K145" s="1277">
        <v>9.5238095238095237</v>
      </c>
      <c r="L145" s="1278">
        <v>-1.1804158283031523</v>
      </c>
    </row>
    <row r="146" spans="1:12">
      <c r="A146" s="1037" t="s">
        <v>88</v>
      </c>
      <c r="B146" s="1051" t="s">
        <v>28</v>
      </c>
      <c r="C146" s="937">
        <v>18508.138235294118</v>
      </c>
      <c r="D146" s="937">
        <v>17785.100980392155</v>
      </c>
      <c r="E146" s="1043">
        <v>18878.300999999999</v>
      </c>
      <c r="F146" s="1043">
        <v>18140.803</v>
      </c>
      <c r="G146" s="1261">
        <v>4.0654098939280665</v>
      </c>
      <c r="H146" s="1262">
        <v>244.8</v>
      </c>
      <c r="I146" s="1262">
        <v>1.4504765851636965</v>
      </c>
      <c r="J146" s="1273">
        <v>-23.717948717948715</v>
      </c>
      <c r="K146" s="1273">
        <v>2.8911564625850339</v>
      </c>
      <c r="L146" s="1274">
        <v>0.14467758934559694</v>
      </c>
    </row>
    <row r="147" spans="1:12">
      <c r="A147" s="1037" t="s">
        <v>88</v>
      </c>
      <c r="B147" s="1051" t="s">
        <v>29</v>
      </c>
      <c r="C147" s="937">
        <v>19409.558823529413</v>
      </c>
      <c r="D147" s="937">
        <v>19659.901960784311</v>
      </c>
      <c r="E147" s="1043">
        <v>19797.75</v>
      </c>
      <c r="F147" s="1043">
        <v>20053.099999999999</v>
      </c>
      <c r="G147" s="1261">
        <v>-1.2733692047613516</v>
      </c>
      <c r="H147" s="1262">
        <v>283.89999999999998</v>
      </c>
      <c r="I147" s="1262">
        <v>-1.3893713094824593</v>
      </c>
      <c r="J147" s="1262">
        <v>-36.64921465968586</v>
      </c>
      <c r="K147" s="1262">
        <v>5.8794946550048595</v>
      </c>
      <c r="L147" s="1263">
        <v>-0.84585745767119658</v>
      </c>
    </row>
    <row r="148" spans="1:12" ht="15.75" thickBot="1">
      <c r="A148" s="1066" t="s">
        <v>88</v>
      </c>
      <c r="B148" s="1067" t="s">
        <v>32</v>
      </c>
      <c r="C148" s="938">
        <v>19773.040196078433</v>
      </c>
      <c r="D148" s="938">
        <v>19758.148039215688</v>
      </c>
      <c r="E148" s="1046">
        <v>20168.501</v>
      </c>
      <c r="F148" s="1046">
        <v>20153.311000000002</v>
      </c>
      <c r="G148" s="1265">
        <v>7.5372230399256432E-2</v>
      </c>
      <c r="H148" s="1266">
        <v>303.2</v>
      </c>
      <c r="I148" s="1266">
        <v>-4.5340050377833858</v>
      </c>
      <c r="J148" s="1266">
        <v>-55.714285714285715</v>
      </c>
      <c r="K148" s="1266">
        <v>0.75315840621963071</v>
      </c>
      <c r="L148" s="1267">
        <v>-0.47923595997755231</v>
      </c>
    </row>
    <row r="149" spans="1:12">
      <c r="A149"/>
      <c r="B149"/>
      <c r="C149"/>
      <c r="D149"/>
      <c r="E149"/>
      <c r="F149"/>
      <c r="G149" s="1294"/>
      <c r="H149" s="1294"/>
      <c r="I149" s="1294"/>
      <c r="J149" s="1294"/>
      <c r="K149" s="1294"/>
      <c r="L149" s="1294"/>
    </row>
    <row r="150" spans="1:12" ht="15.75" thickBot="1">
      <c r="A150"/>
      <c r="B150"/>
      <c r="C150"/>
      <c r="D150"/>
      <c r="E150"/>
      <c r="F150"/>
      <c r="G150" s="1294"/>
      <c r="H150" s="1294"/>
      <c r="I150" s="1294"/>
      <c r="J150" s="1294"/>
      <c r="K150" s="1294"/>
      <c r="L150" s="1295"/>
    </row>
    <row r="151" spans="1:12" ht="21" thickBot="1">
      <c r="A151" s="1013" t="s">
        <v>234</v>
      </c>
      <c r="B151" s="1014"/>
      <c r="C151" s="1014"/>
      <c r="D151" s="1014"/>
      <c r="E151" s="1014"/>
      <c r="F151" s="1014"/>
      <c r="G151" s="1296"/>
      <c r="H151" s="1296"/>
      <c r="I151" s="1296"/>
      <c r="J151" s="1296"/>
      <c r="K151" s="1296"/>
      <c r="L151" s="1297"/>
    </row>
    <row r="152" spans="1:12">
      <c r="A152" s="1016"/>
      <c r="B152" s="1070"/>
      <c r="C152" s="1017" t="s">
        <v>5</v>
      </c>
      <c r="D152" s="1017" t="s">
        <v>5</v>
      </c>
      <c r="E152" s="1017"/>
      <c r="F152" s="1017"/>
      <c r="G152" s="1228"/>
      <c r="H152" s="1229" t="s">
        <v>6</v>
      </c>
      <c r="I152" s="1230"/>
      <c r="J152" s="1231" t="s">
        <v>7</v>
      </c>
      <c r="K152" s="1232" t="s">
        <v>8</v>
      </c>
      <c r="L152" s="1233"/>
    </row>
    <row r="153" spans="1:12" ht="15.75">
      <c r="A153" s="1018" t="s">
        <v>9</v>
      </c>
      <c r="B153" s="1019" t="s">
        <v>10</v>
      </c>
      <c r="C153" s="1020" t="s">
        <v>36</v>
      </c>
      <c r="D153" s="1020" t="s">
        <v>36</v>
      </c>
      <c r="E153" s="1021" t="s">
        <v>37</v>
      </c>
      <c r="F153" s="1022"/>
      <c r="G153" s="1234"/>
      <c r="H153" s="1235" t="s">
        <v>11</v>
      </c>
      <c r="I153" s="1236"/>
      <c r="J153" s="1237" t="s">
        <v>12</v>
      </c>
      <c r="K153" s="1238" t="s">
        <v>13</v>
      </c>
      <c r="L153" s="1239"/>
    </row>
    <row r="154" spans="1:12" ht="26.25" thickBot="1">
      <c r="A154" s="1023" t="s">
        <v>14</v>
      </c>
      <c r="B154" s="1024" t="s">
        <v>15</v>
      </c>
      <c r="C154" s="1005" t="s">
        <v>532</v>
      </c>
      <c r="D154" s="1025" t="s">
        <v>526</v>
      </c>
      <c r="E154" s="1026" t="s">
        <v>532</v>
      </c>
      <c r="F154" s="1027" t="s">
        <v>526</v>
      </c>
      <c r="G154" s="1240" t="s">
        <v>16</v>
      </c>
      <c r="H154" s="1241" t="s">
        <v>532</v>
      </c>
      <c r="I154" s="1242" t="s">
        <v>16</v>
      </c>
      <c r="J154" s="1243" t="s">
        <v>16</v>
      </c>
      <c r="K154" s="1244" t="s">
        <v>532</v>
      </c>
      <c r="L154" s="1245" t="s">
        <v>17</v>
      </c>
    </row>
    <row r="155" spans="1:12" ht="15.75" thickBot="1">
      <c r="A155" s="1028" t="s">
        <v>18</v>
      </c>
      <c r="B155" s="1029" t="s">
        <v>19</v>
      </c>
      <c r="C155" s="1030">
        <v>19081.78831323433</v>
      </c>
      <c r="D155" s="1030">
        <v>19108.149675586545</v>
      </c>
      <c r="E155" s="1031">
        <v>19463.424079499018</v>
      </c>
      <c r="F155" s="1032">
        <v>19490.312669098275</v>
      </c>
      <c r="G155" s="1246">
        <v>-0.13795873907086537</v>
      </c>
      <c r="H155" s="1247">
        <v>309.36860243716677</v>
      </c>
      <c r="I155" s="1247">
        <v>-0.42904019758328227</v>
      </c>
      <c r="J155" s="1248">
        <v>-20.37598544572468</v>
      </c>
      <c r="K155" s="1247">
        <v>100</v>
      </c>
      <c r="L155" s="1249" t="s">
        <v>19</v>
      </c>
    </row>
    <row r="156" spans="1:12" ht="15.75" thickBot="1">
      <c r="A156" s="1250"/>
      <c r="B156" s="1251"/>
      <c r="C156" s="1252"/>
      <c r="D156" s="1252"/>
      <c r="E156" s="1252"/>
      <c r="F156" s="1252"/>
      <c r="G156" s="1253"/>
      <c r="H156" s="1248"/>
      <c r="I156" s="1248"/>
      <c r="J156" s="1248"/>
      <c r="K156" s="1248"/>
      <c r="L156" s="1254"/>
    </row>
    <row r="157" spans="1:12">
      <c r="A157" s="1033" t="s">
        <v>79</v>
      </c>
      <c r="B157" s="1034" t="s">
        <v>19</v>
      </c>
      <c r="C157" s="1035">
        <v>18769.335381570472</v>
      </c>
      <c r="D157" s="1035">
        <v>18553.963069938556</v>
      </c>
      <c r="E157" s="1036">
        <v>19144.722089201881</v>
      </c>
      <c r="F157" s="1036">
        <v>18925.042331337329</v>
      </c>
      <c r="G157" s="1255">
        <v>1.1607887264843399</v>
      </c>
      <c r="H157" s="1256">
        <v>213.01999999999998</v>
      </c>
      <c r="I157" s="1256">
        <v>-2.206387225548915</v>
      </c>
      <c r="J157" s="1256">
        <v>-56.521739130434781</v>
      </c>
      <c r="K157" s="1256">
        <v>0.19040365575019041</v>
      </c>
      <c r="L157" s="1257">
        <v>-0.15829252375253855</v>
      </c>
    </row>
    <row r="158" spans="1:12">
      <c r="A158" s="1037" t="s">
        <v>80</v>
      </c>
      <c r="B158" s="1038" t="s">
        <v>19</v>
      </c>
      <c r="C158" s="1039">
        <v>20273.81110772592</v>
      </c>
      <c r="D158" s="1039">
        <v>20389.881103979566</v>
      </c>
      <c r="E158" s="1040">
        <v>20679.287329880437</v>
      </c>
      <c r="F158" s="1040">
        <v>20797.678726059155</v>
      </c>
      <c r="G158" s="1258">
        <v>-0.56925293316689185</v>
      </c>
      <c r="H158" s="1259">
        <v>347.4483088704531</v>
      </c>
      <c r="I158" s="1259">
        <v>-1.4383146696213789</v>
      </c>
      <c r="J158" s="1259">
        <v>-18.42790213430505</v>
      </c>
      <c r="K158" s="1259">
        <v>29.836252856054834</v>
      </c>
      <c r="L158" s="1260">
        <v>0.71254151584864545</v>
      </c>
    </row>
    <row r="159" spans="1:12">
      <c r="A159" s="1041" t="s">
        <v>81</v>
      </c>
      <c r="B159" s="1042" t="s">
        <v>19</v>
      </c>
      <c r="C159" s="937">
        <v>20221.409958994798</v>
      </c>
      <c r="D159" s="937">
        <v>20541.292147275712</v>
      </c>
      <c r="E159" s="1043">
        <v>20625.838158174694</v>
      </c>
      <c r="F159" s="1043">
        <v>20952.117990221228</v>
      </c>
      <c r="G159" s="1261">
        <v>-1.5572641973418386</v>
      </c>
      <c r="H159" s="1262">
        <v>380.00957446808513</v>
      </c>
      <c r="I159" s="1262">
        <v>-5.574515632629681</v>
      </c>
      <c r="J159" s="1262">
        <v>-9.0322580645161281</v>
      </c>
      <c r="K159" s="1262">
        <v>5.3693830921553696</v>
      </c>
      <c r="L159" s="1263">
        <v>0.66956502059684908</v>
      </c>
    </row>
    <row r="160" spans="1:12">
      <c r="A160" s="1041" t="s">
        <v>82</v>
      </c>
      <c r="B160" s="1042" t="s">
        <v>19</v>
      </c>
      <c r="C160" s="937" t="s">
        <v>509</v>
      </c>
      <c r="D160" s="937" t="s">
        <v>509</v>
      </c>
      <c r="E160" s="1043" t="s">
        <v>509</v>
      </c>
      <c r="F160" s="1043" t="s">
        <v>509</v>
      </c>
      <c r="G160" s="1261" t="s">
        <v>72</v>
      </c>
      <c r="H160" s="1262" t="s">
        <v>509</v>
      </c>
      <c r="I160" s="1262" t="s">
        <v>72</v>
      </c>
      <c r="J160" s="1262" t="s">
        <v>72</v>
      </c>
      <c r="K160" s="1262">
        <v>0.85681645087585678</v>
      </c>
      <c r="L160" s="1263" t="s">
        <v>72</v>
      </c>
    </row>
    <row r="161" spans="1:12">
      <c r="A161" s="1041" t="s">
        <v>71</v>
      </c>
      <c r="B161" s="1042" t="s">
        <v>19</v>
      </c>
      <c r="C161" s="937">
        <v>17161.514192574083</v>
      </c>
      <c r="D161" s="937">
        <v>16977.472641765409</v>
      </c>
      <c r="E161" s="1043">
        <v>17504.744476425563</v>
      </c>
      <c r="F161" s="1043">
        <v>17317.022094600718</v>
      </c>
      <c r="G161" s="1261">
        <v>1.084033852930036</v>
      </c>
      <c r="H161" s="1262">
        <v>284.41658512720159</v>
      </c>
      <c r="I161" s="1262">
        <v>-9.0911996378063974E-3</v>
      </c>
      <c r="J161" s="1262">
        <v>-20.187426786411557</v>
      </c>
      <c r="K161" s="1262">
        <v>38.918507235338915</v>
      </c>
      <c r="L161" s="1263">
        <v>9.1945682882879964E-2</v>
      </c>
    </row>
    <row r="162" spans="1:12" ht="15.75" thickBot="1">
      <c r="A162" s="1044" t="s">
        <v>83</v>
      </c>
      <c r="B162" s="1045" t="s">
        <v>19</v>
      </c>
      <c r="C162" s="938">
        <v>19971.156184084728</v>
      </c>
      <c r="D162" s="938">
        <v>20098.8187521166</v>
      </c>
      <c r="E162" s="1046">
        <v>20370.579307766424</v>
      </c>
      <c r="F162" s="1046">
        <v>20500.795127158934</v>
      </c>
      <c r="G162" s="1265">
        <v>-0.63517448267166532</v>
      </c>
      <c r="H162" s="1266">
        <v>286.56556748466255</v>
      </c>
      <c r="I162" s="1266">
        <v>-2.7319022883625373E-2</v>
      </c>
      <c r="J162" s="1266">
        <v>-25.014376078205864</v>
      </c>
      <c r="K162" s="1266">
        <v>24.828636709824828</v>
      </c>
      <c r="L162" s="1267">
        <v>-1.5358266012728095</v>
      </c>
    </row>
    <row r="163" spans="1:12" ht="15.75" thickBot="1">
      <c r="A163" s="1250"/>
      <c r="B163" s="1268"/>
      <c r="C163" s="1252"/>
      <c r="D163" s="1252"/>
      <c r="E163" s="1252"/>
      <c r="F163" s="1252"/>
      <c r="G163" s="1253"/>
      <c r="H163" s="1248"/>
      <c r="I163" s="1248"/>
      <c r="J163" s="1248"/>
      <c r="K163" s="1248"/>
      <c r="L163" s="1254"/>
    </row>
    <row r="164" spans="1:12">
      <c r="A164" s="1047" t="s">
        <v>84</v>
      </c>
      <c r="B164" s="1048" t="s">
        <v>21</v>
      </c>
      <c r="C164" s="1049" t="s">
        <v>72</v>
      </c>
      <c r="D164" s="1049" t="s">
        <v>72</v>
      </c>
      <c r="E164" s="1050" t="s">
        <v>72</v>
      </c>
      <c r="F164" s="1050" t="s">
        <v>72</v>
      </c>
      <c r="G164" s="1269" t="s">
        <v>72</v>
      </c>
      <c r="H164" s="1270" t="s">
        <v>72</v>
      </c>
      <c r="I164" s="1270" t="s">
        <v>72</v>
      </c>
      <c r="J164" s="1271" t="s">
        <v>72</v>
      </c>
      <c r="K164" s="1271" t="s">
        <v>72</v>
      </c>
      <c r="L164" s="1272" t="s">
        <v>72</v>
      </c>
    </row>
    <row r="165" spans="1:12">
      <c r="A165" s="1037" t="s">
        <v>84</v>
      </c>
      <c r="B165" s="1051" t="s">
        <v>22</v>
      </c>
      <c r="C165" s="937" t="s">
        <v>72</v>
      </c>
      <c r="D165" s="937" t="s">
        <v>72</v>
      </c>
      <c r="E165" s="1043" t="s">
        <v>72</v>
      </c>
      <c r="F165" s="1043" t="s">
        <v>72</v>
      </c>
      <c r="G165" s="1261" t="s">
        <v>72</v>
      </c>
      <c r="H165" s="1262" t="s">
        <v>72</v>
      </c>
      <c r="I165" s="1262" t="s">
        <v>72</v>
      </c>
      <c r="J165" s="1273" t="s">
        <v>72</v>
      </c>
      <c r="K165" s="1273" t="s">
        <v>72</v>
      </c>
      <c r="L165" s="1274" t="s">
        <v>72</v>
      </c>
    </row>
    <row r="166" spans="1:12">
      <c r="A166" s="1037" t="s">
        <v>84</v>
      </c>
      <c r="B166" s="1051" t="s">
        <v>23</v>
      </c>
      <c r="C166" s="937" t="s">
        <v>72</v>
      </c>
      <c r="D166" s="937" t="s">
        <v>72</v>
      </c>
      <c r="E166" s="1043" t="s">
        <v>72</v>
      </c>
      <c r="F166" s="1043" t="s">
        <v>72</v>
      </c>
      <c r="G166" s="1261" t="s">
        <v>72</v>
      </c>
      <c r="H166" s="1262" t="s">
        <v>72</v>
      </c>
      <c r="I166" s="1262" t="s">
        <v>72</v>
      </c>
      <c r="J166" s="1273" t="s">
        <v>72</v>
      </c>
      <c r="K166" s="1273" t="s">
        <v>72</v>
      </c>
      <c r="L166" s="1274" t="s">
        <v>72</v>
      </c>
    </row>
    <row r="167" spans="1:12">
      <c r="A167" s="1047" t="s">
        <v>84</v>
      </c>
      <c r="B167" s="1052" t="s">
        <v>24</v>
      </c>
      <c r="C167" s="1053" t="s">
        <v>509</v>
      </c>
      <c r="D167" s="1053" t="s">
        <v>509</v>
      </c>
      <c r="E167" s="1054" t="s">
        <v>509</v>
      </c>
      <c r="F167" s="1054" t="s">
        <v>509</v>
      </c>
      <c r="G167" s="1275" t="s">
        <v>72</v>
      </c>
      <c r="H167" s="1276" t="s">
        <v>509</v>
      </c>
      <c r="I167" s="1276" t="s">
        <v>72</v>
      </c>
      <c r="J167" s="1277" t="s">
        <v>72</v>
      </c>
      <c r="K167" s="1277">
        <v>7.6161462300076158E-2</v>
      </c>
      <c r="L167" s="1278" t="s">
        <v>72</v>
      </c>
    </row>
    <row r="168" spans="1:12">
      <c r="A168" s="1037" t="s">
        <v>84</v>
      </c>
      <c r="B168" s="1051" t="s">
        <v>25</v>
      </c>
      <c r="C168" s="937" t="s">
        <v>509</v>
      </c>
      <c r="D168" s="937" t="s">
        <v>509</v>
      </c>
      <c r="E168" s="1043" t="s">
        <v>509</v>
      </c>
      <c r="F168" s="1043" t="s">
        <v>509</v>
      </c>
      <c r="G168" s="1261" t="s">
        <v>72</v>
      </c>
      <c r="H168" s="1262" t="s">
        <v>509</v>
      </c>
      <c r="I168" s="1262" t="s">
        <v>72</v>
      </c>
      <c r="J168" s="1273" t="s">
        <v>72</v>
      </c>
      <c r="K168" s="1273">
        <v>3.8080731150038079E-2</v>
      </c>
      <c r="L168" s="1274" t="s">
        <v>72</v>
      </c>
    </row>
    <row r="169" spans="1:12">
      <c r="A169" s="1037" t="s">
        <v>84</v>
      </c>
      <c r="B169" s="1051" t="s">
        <v>26</v>
      </c>
      <c r="C169" s="937" t="s">
        <v>509</v>
      </c>
      <c r="D169" s="937" t="s">
        <v>509</v>
      </c>
      <c r="E169" s="1043" t="s">
        <v>509</v>
      </c>
      <c r="F169" s="1043" t="s">
        <v>509</v>
      </c>
      <c r="G169" s="1261" t="s">
        <v>72</v>
      </c>
      <c r="H169" s="1262" t="s">
        <v>509</v>
      </c>
      <c r="I169" s="1262" t="s">
        <v>72</v>
      </c>
      <c r="J169" s="1273" t="s">
        <v>72</v>
      </c>
      <c r="K169" s="1273">
        <v>3.8080731150038079E-2</v>
      </c>
      <c r="L169" s="1274" t="s">
        <v>72</v>
      </c>
    </row>
    <row r="170" spans="1:12">
      <c r="A170" s="1047" t="s">
        <v>84</v>
      </c>
      <c r="B170" s="1052" t="s">
        <v>27</v>
      </c>
      <c r="C170" s="1053">
        <v>16918.073529411766</v>
      </c>
      <c r="D170" s="1053">
        <v>17896.071340038608</v>
      </c>
      <c r="E170" s="1054">
        <v>17256.435000000001</v>
      </c>
      <c r="F170" s="1054">
        <v>18253.992766839379</v>
      </c>
      <c r="G170" s="1275">
        <v>-5.4648743405418916</v>
      </c>
      <c r="H170" s="1276">
        <v>171.69999999999996</v>
      </c>
      <c r="I170" s="1276">
        <v>-15.484455958549246</v>
      </c>
      <c r="J170" s="1277">
        <v>-68.421052631578945</v>
      </c>
      <c r="K170" s="1277">
        <v>0.11424219345011424</v>
      </c>
      <c r="L170" s="1278">
        <v>-0.17381117222605316</v>
      </c>
    </row>
    <row r="171" spans="1:12">
      <c r="A171" s="1037" t="s">
        <v>84</v>
      </c>
      <c r="B171" s="1051" t="s">
        <v>28</v>
      </c>
      <c r="C171" s="937">
        <v>16918.073529411766</v>
      </c>
      <c r="D171" s="937">
        <v>17413.162745098038</v>
      </c>
      <c r="E171" s="1043">
        <v>17256.435000000001</v>
      </c>
      <c r="F171" s="1043">
        <v>17761.425999999999</v>
      </c>
      <c r="G171" s="1261">
        <v>-2.8431895051669738</v>
      </c>
      <c r="H171" s="1262">
        <v>171.7</v>
      </c>
      <c r="I171" s="1262">
        <v>-10.805194805194811</v>
      </c>
      <c r="J171" s="1273">
        <v>-62.5</v>
      </c>
      <c r="K171" s="1273">
        <v>0.11424219345011424</v>
      </c>
      <c r="L171" s="1274">
        <v>-0.12832906185613197</v>
      </c>
    </row>
    <row r="172" spans="1:12" ht="15.75" thickBot="1">
      <c r="A172" s="1055" t="s">
        <v>84</v>
      </c>
      <c r="B172" s="1056" t="s">
        <v>29</v>
      </c>
      <c r="C172" s="1057" t="s">
        <v>72</v>
      </c>
      <c r="D172" s="1057" t="s">
        <v>509</v>
      </c>
      <c r="E172" s="1058" t="s">
        <v>72</v>
      </c>
      <c r="F172" s="1058" t="s">
        <v>509</v>
      </c>
      <c r="G172" s="1279" t="s">
        <v>72</v>
      </c>
      <c r="H172" s="1273" t="s">
        <v>72</v>
      </c>
      <c r="I172" s="1273" t="s">
        <v>72</v>
      </c>
      <c r="J172" s="1273" t="s">
        <v>72</v>
      </c>
      <c r="K172" s="1273">
        <v>0</v>
      </c>
      <c r="L172" s="1274" t="s">
        <v>72</v>
      </c>
    </row>
    <row r="173" spans="1:12" ht="15.75" thickBot="1">
      <c r="A173" s="1250"/>
      <c r="B173" s="1268"/>
      <c r="C173" s="1252"/>
      <c r="D173" s="1252"/>
      <c r="E173" s="1252"/>
      <c r="F173" s="1252"/>
      <c r="G173" s="1253"/>
      <c r="H173" s="1248"/>
      <c r="I173" s="1248"/>
      <c r="J173" s="1248"/>
      <c r="K173" s="1248"/>
      <c r="L173" s="1254"/>
    </row>
    <row r="174" spans="1:12">
      <c r="A174" s="1047" t="s">
        <v>85</v>
      </c>
      <c r="B174" s="1048" t="s">
        <v>21</v>
      </c>
      <c r="C174" s="1049">
        <v>21330.681467603546</v>
      </c>
      <c r="D174" s="1049">
        <v>21349.572572561003</v>
      </c>
      <c r="E174" s="1050">
        <v>21757.295096955619</v>
      </c>
      <c r="F174" s="1050">
        <v>21776.564024012223</v>
      </c>
      <c r="G174" s="1269">
        <v>-8.8484698666682002E-2</v>
      </c>
      <c r="H174" s="1270">
        <v>419.45538461538456</v>
      </c>
      <c r="I174" s="1270">
        <v>1.6402034838908557</v>
      </c>
      <c r="J174" s="1271">
        <v>-12.162162162162163</v>
      </c>
      <c r="K174" s="1271">
        <v>3.7128712871287126</v>
      </c>
      <c r="L174" s="1272">
        <v>0.34719511975454642</v>
      </c>
    </row>
    <row r="175" spans="1:12">
      <c r="A175" s="1037" t="s">
        <v>85</v>
      </c>
      <c r="B175" s="1051" t="s">
        <v>22</v>
      </c>
      <c r="C175" s="937">
        <v>21238.509803921566</v>
      </c>
      <c r="D175" s="937">
        <v>21425.450980392157</v>
      </c>
      <c r="E175" s="1043">
        <v>21663.279999999999</v>
      </c>
      <c r="F175" s="1043">
        <v>21853.96</v>
      </c>
      <c r="G175" s="1261">
        <v>-0.87251921390905951</v>
      </c>
      <c r="H175" s="1262">
        <v>416.2</v>
      </c>
      <c r="I175" s="1262">
        <v>1.5865267268733219</v>
      </c>
      <c r="J175" s="1273">
        <v>-12.865497076023392</v>
      </c>
      <c r="K175" s="1273">
        <v>2.8370144706778371</v>
      </c>
      <c r="L175" s="1274">
        <v>0.24453417959233059</v>
      </c>
    </row>
    <row r="176" spans="1:12">
      <c r="A176" s="1037" t="s">
        <v>85</v>
      </c>
      <c r="B176" s="1051" t="s">
        <v>23</v>
      </c>
      <c r="C176" s="937">
        <v>21619.638235294115</v>
      </c>
      <c r="D176" s="937">
        <v>21103.00294117647</v>
      </c>
      <c r="E176" s="1043">
        <v>22052.030999999999</v>
      </c>
      <c r="F176" s="1043">
        <v>21525.062999999998</v>
      </c>
      <c r="G176" s="1261">
        <v>2.4481600820401819</v>
      </c>
      <c r="H176" s="1262">
        <v>430</v>
      </c>
      <c r="I176" s="1262">
        <v>1.7269931393423259</v>
      </c>
      <c r="J176" s="1273">
        <v>-9.8039215686274517</v>
      </c>
      <c r="K176" s="1273">
        <v>0.87585681645087587</v>
      </c>
      <c r="L176" s="1274">
        <v>0.10266094016221605</v>
      </c>
    </row>
    <row r="177" spans="1:12">
      <c r="A177" s="1047" t="s">
        <v>85</v>
      </c>
      <c r="B177" s="1052" t="s">
        <v>24</v>
      </c>
      <c r="C177" s="1053">
        <v>20614.277294574938</v>
      </c>
      <c r="D177" s="1053">
        <v>20796.534772110565</v>
      </c>
      <c r="E177" s="1054">
        <v>21026.562840466439</v>
      </c>
      <c r="F177" s="1054">
        <v>21212.465467552774</v>
      </c>
      <c r="G177" s="1275">
        <v>-0.87638387612556512</v>
      </c>
      <c r="H177" s="1276">
        <v>364.7</v>
      </c>
      <c r="I177" s="1276">
        <v>-3.0467938709338549</v>
      </c>
      <c r="J177" s="1277">
        <v>-20.036764705882355</v>
      </c>
      <c r="K177" s="1277">
        <v>8.2825590251332812</v>
      </c>
      <c r="L177" s="1278">
        <v>3.5136344720910984E-2</v>
      </c>
    </row>
    <row r="178" spans="1:12">
      <c r="A178" s="1037" t="s">
        <v>85</v>
      </c>
      <c r="B178" s="1051" t="s">
        <v>25</v>
      </c>
      <c r="C178" s="937">
        <v>20626.837254901959</v>
      </c>
      <c r="D178" s="937">
        <v>20825.954901960784</v>
      </c>
      <c r="E178" s="1043">
        <v>21039.374</v>
      </c>
      <c r="F178" s="1043">
        <v>21242.473999999998</v>
      </c>
      <c r="G178" s="1261">
        <v>-0.95610332393486064</v>
      </c>
      <c r="H178" s="1262">
        <v>357.1</v>
      </c>
      <c r="I178" s="1262">
        <v>-3.1461893138052526</v>
      </c>
      <c r="J178" s="1273">
        <v>-23.884514435695539</v>
      </c>
      <c r="K178" s="1273">
        <v>5.5217060167555214</v>
      </c>
      <c r="L178" s="1274">
        <v>-0.25452200022446636</v>
      </c>
    </row>
    <row r="179" spans="1:12">
      <c r="A179" s="1037" t="s">
        <v>85</v>
      </c>
      <c r="B179" s="1051" t="s">
        <v>26</v>
      </c>
      <c r="C179" s="937">
        <v>20590.666666666664</v>
      </c>
      <c r="D179" s="937">
        <v>20732.118627450978</v>
      </c>
      <c r="E179" s="1043">
        <v>21002.48</v>
      </c>
      <c r="F179" s="1043">
        <v>21146.760999999999</v>
      </c>
      <c r="G179" s="1261">
        <v>-0.68228415689759325</v>
      </c>
      <c r="H179" s="1262">
        <v>379.9</v>
      </c>
      <c r="I179" s="1262">
        <v>-3.4806910569105809</v>
      </c>
      <c r="J179" s="1273">
        <v>-11.042944785276074</v>
      </c>
      <c r="K179" s="1273">
        <v>2.7608530083777607</v>
      </c>
      <c r="L179" s="1274">
        <v>0.28965834494537734</v>
      </c>
    </row>
    <row r="180" spans="1:12">
      <c r="A180" s="1047" t="s">
        <v>85</v>
      </c>
      <c r="B180" s="1052" t="s">
        <v>27</v>
      </c>
      <c r="C180" s="1053">
        <v>19811.829108324579</v>
      </c>
      <c r="D180" s="1053">
        <v>19940.600293862852</v>
      </c>
      <c r="E180" s="1054">
        <v>20208.065690491072</v>
      </c>
      <c r="F180" s="1054">
        <v>20339.41229974011</v>
      </c>
      <c r="G180" s="1275">
        <v>-0.64577386658667768</v>
      </c>
      <c r="H180" s="1276">
        <v>324.45378868729989</v>
      </c>
      <c r="I180" s="1276">
        <v>-1.6265730980932074</v>
      </c>
      <c r="J180" s="1277">
        <v>-18.874458874458874</v>
      </c>
      <c r="K180" s="1277">
        <v>17.840822543792843</v>
      </c>
      <c r="L180" s="1278">
        <v>0.33021005137319648</v>
      </c>
    </row>
    <row r="181" spans="1:12">
      <c r="A181" s="1037" t="s">
        <v>85</v>
      </c>
      <c r="B181" s="1051" t="s">
        <v>28</v>
      </c>
      <c r="C181" s="937">
        <v>19756.869607843139</v>
      </c>
      <c r="D181" s="937">
        <v>19931.864705882352</v>
      </c>
      <c r="E181" s="1043">
        <v>20152.007000000001</v>
      </c>
      <c r="F181" s="1043">
        <v>20330.502</v>
      </c>
      <c r="G181" s="1261">
        <v>-0.87796651553414162</v>
      </c>
      <c r="H181" s="1262">
        <v>312.60000000000002</v>
      </c>
      <c r="I181" s="1262">
        <v>-1.9447929736511882</v>
      </c>
      <c r="J181" s="1273">
        <v>-21.76541717049577</v>
      </c>
      <c r="K181" s="1273">
        <v>12.319116527037318</v>
      </c>
      <c r="L181" s="1274">
        <v>-0.21878523160428287</v>
      </c>
    </row>
    <row r="182" spans="1:12" ht="15.75" thickBot="1">
      <c r="A182" s="1055" t="s">
        <v>85</v>
      </c>
      <c r="B182" s="1056" t="s">
        <v>29</v>
      </c>
      <c r="C182" s="1057">
        <v>19921.056862745096</v>
      </c>
      <c r="D182" s="1057">
        <v>19960.238235294117</v>
      </c>
      <c r="E182" s="1058">
        <v>20319.477999999999</v>
      </c>
      <c r="F182" s="1058">
        <v>20359.442999999999</v>
      </c>
      <c r="G182" s="1279">
        <v>-0.19629711873748287</v>
      </c>
      <c r="H182" s="1273">
        <v>350.9</v>
      </c>
      <c r="I182" s="1273">
        <v>-1.873601789709185</v>
      </c>
      <c r="J182" s="1273">
        <v>-11.585365853658537</v>
      </c>
      <c r="K182" s="1273">
        <v>5.5217060167555214</v>
      </c>
      <c r="L182" s="1274">
        <v>0.54899528297747402</v>
      </c>
    </row>
    <row r="183" spans="1:12" ht="15.75" thickBot="1">
      <c r="A183" s="1280"/>
      <c r="B183" s="1281"/>
      <c r="C183" s="1282"/>
      <c r="D183" s="1282"/>
      <c r="E183" s="1282"/>
      <c r="F183" s="1282"/>
      <c r="G183" s="1283"/>
      <c r="H183" s="1284"/>
      <c r="I183" s="1284"/>
      <c r="J183" s="1284"/>
      <c r="K183" s="1284"/>
      <c r="L183" s="1285"/>
    </row>
    <row r="184" spans="1:12">
      <c r="A184" s="1037" t="s">
        <v>86</v>
      </c>
      <c r="B184" s="1059" t="s">
        <v>26</v>
      </c>
      <c r="C184" s="1060">
        <v>20514.125490196078</v>
      </c>
      <c r="D184" s="1060">
        <v>20892.520588235293</v>
      </c>
      <c r="E184" s="1061">
        <v>20924.407999999999</v>
      </c>
      <c r="F184" s="1061">
        <v>21310.370999999999</v>
      </c>
      <c r="G184" s="1286">
        <v>-1.8111510118711669</v>
      </c>
      <c r="H184" s="1287">
        <v>407.2</v>
      </c>
      <c r="I184" s="1287">
        <v>-1.8322082931533323</v>
      </c>
      <c r="J184" s="1287">
        <v>-28.776978417266186</v>
      </c>
      <c r="K184" s="1287">
        <v>1.8849961919268849</v>
      </c>
      <c r="L184" s="1288">
        <v>-0.22234158854612907</v>
      </c>
    </row>
    <row r="185" spans="1:12" ht="15.75" thickBot="1">
      <c r="A185" s="1055" t="s">
        <v>86</v>
      </c>
      <c r="B185" s="1056" t="s">
        <v>29</v>
      </c>
      <c r="C185" s="1057">
        <v>20044.904901960785</v>
      </c>
      <c r="D185" s="1057">
        <v>20239.476470588233</v>
      </c>
      <c r="E185" s="1058">
        <v>20445.803</v>
      </c>
      <c r="F185" s="1058">
        <v>20644.266</v>
      </c>
      <c r="G185" s="1279">
        <v>-0.96134684565680251</v>
      </c>
      <c r="H185" s="1273">
        <v>365.3</v>
      </c>
      <c r="I185" s="1273">
        <v>-6.9062181447502464</v>
      </c>
      <c r="J185" s="1273">
        <v>7.0175438596491224</v>
      </c>
      <c r="K185" s="1273">
        <v>3.4843869002284844</v>
      </c>
      <c r="L185" s="1274">
        <v>0.89190660914297792</v>
      </c>
    </row>
    <row r="186" spans="1:12" ht="15.75" thickBot="1">
      <c r="A186" s="1280"/>
      <c r="B186" s="1281"/>
      <c r="C186" s="1282"/>
      <c r="D186" s="1282"/>
      <c r="E186" s="1282"/>
      <c r="F186" s="1282"/>
      <c r="G186" s="1283"/>
      <c r="H186" s="1284"/>
      <c r="I186" s="1284"/>
      <c r="J186" s="1284"/>
      <c r="K186" s="1284"/>
      <c r="L186" s="1285"/>
    </row>
    <row r="187" spans="1:12">
      <c r="A187" s="1047" t="s">
        <v>87</v>
      </c>
      <c r="B187" s="1048" t="s">
        <v>21</v>
      </c>
      <c r="C187" s="1049" t="s">
        <v>72</v>
      </c>
      <c r="D187" s="1049" t="s">
        <v>509</v>
      </c>
      <c r="E187" s="1050" t="s">
        <v>72</v>
      </c>
      <c r="F187" s="1050" t="s">
        <v>509</v>
      </c>
      <c r="G187" s="1269" t="s">
        <v>72</v>
      </c>
      <c r="H187" s="1270" t="s">
        <v>72</v>
      </c>
      <c r="I187" s="1270" t="s">
        <v>72</v>
      </c>
      <c r="J187" s="1271" t="s">
        <v>72</v>
      </c>
      <c r="K187" s="1271" t="s">
        <v>72</v>
      </c>
      <c r="L187" s="1272" t="s">
        <v>72</v>
      </c>
    </row>
    <row r="188" spans="1:12">
      <c r="A188" s="1041" t="s">
        <v>87</v>
      </c>
      <c r="B188" s="1051" t="s">
        <v>22</v>
      </c>
      <c r="C188" s="937" t="s">
        <v>72</v>
      </c>
      <c r="D188" s="937" t="s">
        <v>72</v>
      </c>
      <c r="E188" s="1043" t="s">
        <v>72</v>
      </c>
      <c r="F188" s="1043" t="s">
        <v>72</v>
      </c>
      <c r="G188" s="1261" t="s">
        <v>72</v>
      </c>
      <c r="H188" s="1262" t="s">
        <v>72</v>
      </c>
      <c r="I188" s="1262" t="s">
        <v>72</v>
      </c>
      <c r="J188" s="1273" t="s">
        <v>72</v>
      </c>
      <c r="K188" s="1273" t="s">
        <v>72</v>
      </c>
      <c r="L188" s="1274" t="s">
        <v>72</v>
      </c>
    </row>
    <row r="189" spans="1:12">
      <c r="A189" s="1041" t="s">
        <v>87</v>
      </c>
      <c r="B189" s="1051" t="s">
        <v>23</v>
      </c>
      <c r="C189" s="937" t="s">
        <v>72</v>
      </c>
      <c r="D189" s="937" t="s">
        <v>509</v>
      </c>
      <c r="E189" s="1043" t="s">
        <v>72</v>
      </c>
      <c r="F189" s="1043" t="s">
        <v>509</v>
      </c>
      <c r="G189" s="1261" t="s">
        <v>72</v>
      </c>
      <c r="H189" s="1262" t="s">
        <v>72</v>
      </c>
      <c r="I189" s="1262" t="s">
        <v>72</v>
      </c>
      <c r="J189" s="1273" t="s">
        <v>72</v>
      </c>
      <c r="K189" s="1273" t="s">
        <v>72</v>
      </c>
      <c r="L189" s="1274" t="s">
        <v>72</v>
      </c>
    </row>
    <row r="190" spans="1:12">
      <c r="A190" s="1041" t="s">
        <v>87</v>
      </c>
      <c r="B190" s="1051" t="s">
        <v>30</v>
      </c>
      <c r="C190" s="937" t="s">
        <v>72</v>
      </c>
      <c r="D190" s="937" t="s">
        <v>509</v>
      </c>
      <c r="E190" s="1043" t="s">
        <v>72</v>
      </c>
      <c r="F190" s="1043" t="s">
        <v>509</v>
      </c>
      <c r="G190" s="1261" t="s">
        <v>72</v>
      </c>
      <c r="H190" s="1262" t="s">
        <v>72</v>
      </c>
      <c r="I190" s="1262" t="s">
        <v>72</v>
      </c>
      <c r="J190" s="1273" t="s">
        <v>72</v>
      </c>
      <c r="K190" s="1273" t="s">
        <v>72</v>
      </c>
      <c r="L190" s="1274" t="s">
        <v>72</v>
      </c>
    </row>
    <row r="191" spans="1:12">
      <c r="A191" s="1062" t="s">
        <v>87</v>
      </c>
      <c r="B191" s="1052" t="s">
        <v>24</v>
      </c>
      <c r="C191" s="1053" t="s">
        <v>509</v>
      </c>
      <c r="D191" s="1053" t="s">
        <v>509</v>
      </c>
      <c r="E191" s="1054" t="s">
        <v>509</v>
      </c>
      <c r="F191" s="1054" t="s">
        <v>509</v>
      </c>
      <c r="G191" s="1275" t="s">
        <v>72</v>
      </c>
      <c r="H191" s="1276" t="s">
        <v>509</v>
      </c>
      <c r="I191" s="1276" t="s">
        <v>72</v>
      </c>
      <c r="J191" s="1277" t="s">
        <v>72</v>
      </c>
      <c r="K191" s="1277">
        <v>0.13328255902513328</v>
      </c>
      <c r="L191" s="1278" t="s">
        <v>72</v>
      </c>
    </row>
    <row r="192" spans="1:12">
      <c r="A192" s="1041" t="s">
        <v>87</v>
      </c>
      <c r="B192" s="1051" t="s">
        <v>26</v>
      </c>
      <c r="C192" s="937" t="s">
        <v>509</v>
      </c>
      <c r="D192" s="937" t="s">
        <v>509</v>
      </c>
      <c r="E192" s="1043" t="s">
        <v>509</v>
      </c>
      <c r="F192" s="1043" t="s">
        <v>509</v>
      </c>
      <c r="G192" s="1261" t="s">
        <v>72</v>
      </c>
      <c r="H192" s="1262" t="s">
        <v>509</v>
      </c>
      <c r="I192" s="1262" t="s">
        <v>72</v>
      </c>
      <c r="J192" s="1273" t="s">
        <v>72</v>
      </c>
      <c r="K192" s="1273">
        <v>3.8080731150038079E-2</v>
      </c>
      <c r="L192" s="1274" t="s">
        <v>72</v>
      </c>
    </row>
    <row r="193" spans="1:12">
      <c r="A193" s="1041" t="s">
        <v>87</v>
      </c>
      <c r="B193" s="1051" t="s">
        <v>31</v>
      </c>
      <c r="C193" s="937" t="s">
        <v>509</v>
      </c>
      <c r="D193" s="937" t="s">
        <v>509</v>
      </c>
      <c r="E193" s="1043" t="s">
        <v>509</v>
      </c>
      <c r="F193" s="1043" t="s">
        <v>509</v>
      </c>
      <c r="G193" s="1261" t="s">
        <v>72</v>
      </c>
      <c r="H193" s="1262" t="s">
        <v>509</v>
      </c>
      <c r="I193" s="1262" t="s">
        <v>72</v>
      </c>
      <c r="J193" s="1273" t="s">
        <v>72</v>
      </c>
      <c r="K193" s="1273">
        <v>9.5201827875095207E-2</v>
      </c>
      <c r="L193" s="1274" t="s">
        <v>72</v>
      </c>
    </row>
    <row r="194" spans="1:12">
      <c r="A194" s="1062" t="s">
        <v>87</v>
      </c>
      <c r="B194" s="1052" t="s">
        <v>27</v>
      </c>
      <c r="C194" s="1053" t="s">
        <v>509</v>
      </c>
      <c r="D194" s="1053" t="s">
        <v>509</v>
      </c>
      <c r="E194" s="1054" t="s">
        <v>509</v>
      </c>
      <c r="F194" s="1054" t="s">
        <v>509</v>
      </c>
      <c r="G194" s="1275" t="s">
        <v>72</v>
      </c>
      <c r="H194" s="1276" t="s">
        <v>509</v>
      </c>
      <c r="I194" s="1276" t="s">
        <v>72</v>
      </c>
      <c r="J194" s="1277" t="s">
        <v>72</v>
      </c>
      <c r="K194" s="1277">
        <v>0.72353389185072359</v>
      </c>
      <c r="L194" s="1278" t="s">
        <v>72</v>
      </c>
    </row>
    <row r="195" spans="1:12">
      <c r="A195" s="1041" t="s">
        <v>87</v>
      </c>
      <c r="B195" s="1051" t="s">
        <v>29</v>
      </c>
      <c r="C195" s="937" t="s">
        <v>509</v>
      </c>
      <c r="D195" s="937" t="s">
        <v>509</v>
      </c>
      <c r="E195" s="1043" t="s">
        <v>509</v>
      </c>
      <c r="F195" s="1043" t="s">
        <v>509</v>
      </c>
      <c r="G195" s="1261" t="s">
        <v>72</v>
      </c>
      <c r="H195" s="1262" t="s">
        <v>509</v>
      </c>
      <c r="I195" s="1262" t="s">
        <v>72</v>
      </c>
      <c r="J195" s="1273" t="s">
        <v>72</v>
      </c>
      <c r="K195" s="1273">
        <v>0.24752475247524752</v>
      </c>
      <c r="L195" s="1274" t="s">
        <v>72</v>
      </c>
    </row>
    <row r="196" spans="1:12" ht="15.75" thickBot="1">
      <c r="A196" s="1063" t="s">
        <v>87</v>
      </c>
      <c r="B196" s="1051" t="s">
        <v>32</v>
      </c>
      <c r="C196" s="1057" t="s">
        <v>509</v>
      </c>
      <c r="D196" s="1057" t="s">
        <v>509</v>
      </c>
      <c r="E196" s="1058" t="s">
        <v>509</v>
      </c>
      <c r="F196" s="1058" t="s">
        <v>509</v>
      </c>
      <c r="G196" s="1279" t="s">
        <v>72</v>
      </c>
      <c r="H196" s="1273" t="s">
        <v>509</v>
      </c>
      <c r="I196" s="1273" t="s">
        <v>72</v>
      </c>
      <c r="J196" s="1273" t="s">
        <v>72</v>
      </c>
      <c r="K196" s="1273">
        <v>0.47600913937547601</v>
      </c>
      <c r="L196" s="1274" t="s">
        <v>72</v>
      </c>
    </row>
    <row r="197" spans="1:12" ht="15.75" thickBot="1">
      <c r="A197" s="1280"/>
      <c r="B197" s="1281"/>
      <c r="C197" s="1282"/>
      <c r="D197" s="1282"/>
      <c r="E197" s="1282"/>
      <c r="F197" s="1282"/>
      <c r="G197" s="1283"/>
      <c r="H197" s="1284"/>
      <c r="I197" s="1284"/>
      <c r="J197" s="1284"/>
      <c r="K197" s="1284"/>
      <c r="L197" s="1285"/>
    </row>
    <row r="198" spans="1:12">
      <c r="A198" s="1047" t="s">
        <v>20</v>
      </c>
      <c r="B198" s="1048" t="s">
        <v>24</v>
      </c>
      <c r="C198" s="1049">
        <v>18878.354627758628</v>
      </c>
      <c r="D198" s="1049">
        <v>18123.968351795094</v>
      </c>
      <c r="E198" s="1050">
        <v>19255.9217203138</v>
      </c>
      <c r="F198" s="1050">
        <v>18486.447718830997</v>
      </c>
      <c r="G198" s="1269">
        <v>4.1623680935682774</v>
      </c>
      <c r="H198" s="1270">
        <v>361.05364806866953</v>
      </c>
      <c r="I198" s="1270">
        <v>1.9724101471939457</v>
      </c>
      <c r="J198" s="1271">
        <v>-26.265822784810126</v>
      </c>
      <c r="K198" s="1271">
        <v>4.4364051789794363</v>
      </c>
      <c r="L198" s="1272">
        <v>-0.35437711331892707</v>
      </c>
    </row>
    <row r="199" spans="1:12">
      <c r="A199" s="1037" t="s">
        <v>20</v>
      </c>
      <c r="B199" s="1051" t="s">
        <v>25</v>
      </c>
      <c r="C199" s="937">
        <v>18013.136274509805</v>
      </c>
      <c r="D199" s="937">
        <v>17418.28529411765</v>
      </c>
      <c r="E199" s="1043">
        <v>18373.399000000001</v>
      </c>
      <c r="F199" s="1043">
        <v>17766.651000000002</v>
      </c>
      <c r="G199" s="1261">
        <v>3.4150949438923495</v>
      </c>
      <c r="H199" s="1262">
        <v>324.7</v>
      </c>
      <c r="I199" s="1262">
        <v>-1.7549167927382787</v>
      </c>
      <c r="J199" s="1273">
        <v>-47.540983606557376</v>
      </c>
      <c r="K199" s="1273">
        <v>0.60929169840060926</v>
      </c>
      <c r="L199" s="1274">
        <v>-0.31551121245445446</v>
      </c>
    </row>
    <row r="200" spans="1:12">
      <c r="A200" s="1037" t="s">
        <v>20</v>
      </c>
      <c r="B200" s="1051" t="s">
        <v>26</v>
      </c>
      <c r="C200" s="937">
        <v>18758.101960784312</v>
      </c>
      <c r="D200" s="937">
        <v>17894.235294117647</v>
      </c>
      <c r="E200" s="1043">
        <v>19133.263999999999</v>
      </c>
      <c r="F200" s="1043">
        <v>18252.12</v>
      </c>
      <c r="G200" s="1261">
        <v>4.827625503229215</v>
      </c>
      <c r="H200" s="1262">
        <v>345.1</v>
      </c>
      <c r="I200" s="1262">
        <v>0.96547688706846435</v>
      </c>
      <c r="J200" s="1273">
        <v>-26.277372262773724</v>
      </c>
      <c r="K200" s="1273">
        <v>1.9230769230769231</v>
      </c>
      <c r="L200" s="1274">
        <v>-0.15393945048280977</v>
      </c>
    </row>
    <row r="201" spans="1:12">
      <c r="A201" s="1037" t="s">
        <v>20</v>
      </c>
      <c r="B201" s="1051" t="s">
        <v>31</v>
      </c>
      <c r="C201" s="937">
        <v>19217.388235294118</v>
      </c>
      <c r="D201" s="937">
        <v>18680.426470588234</v>
      </c>
      <c r="E201" s="1043">
        <v>19601.736000000001</v>
      </c>
      <c r="F201" s="1043">
        <v>19054.035</v>
      </c>
      <c r="G201" s="1261">
        <v>2.8744620233981983</v>
      </c>
      <c r="H201" s="1262">
        <v>388.8</v>
      </c>
      <c r="I201" s="1262">
        <v>2.1813403416557189</v>
      </c>
      <c r="J201" s="1273">
        <v>-15.254237288135593</v>
      </c>
      <c r="K201" s="1273">
        <v>1.904036557501904</v>
      </c>
      <c r="L201" s="1274">
        <v>0.11507354961833838</v>
      </c>
    </row>
    <row r="202" spans="1:12">
      <c r="A202" s="1047" t="s">
        <v>20</v>
      </c>
      <c r="B202" s="1052" t="s">
        <v>27</v>
      </c>
      <c r="C202" s="1053">
        <v>17827.148176366623</v>
      </c>
      <c r="D202" s="1053">
        <v>17765.332880569706</v>
      </c>
      <c r="E202" s="1054">
        <v>18183.691139893956</v>
      </c>
      <c r="F202" s="1054">
        <v>18120.639538181102</v>
      </c>
      <c r="G202" s="1275">
        <v>0.34795461595050758</v>
      </c>
      <c r="H202" s="1276">
        <v>302.15853873239433</v>
      </c>
      <c r="I202" s="1276">
        <v>-1.1571125920969083</v>
      </c>
      <c r="J202" s="1277">
        <v>-14.457831325301203</v>
      </c>
      <c r="K202" s="1277">
        <v>21.629855293221631</v>
      </c>
      <c r="L202" s="1278">
        <v>1.4964411028031961</v>
      </c>
    </row>
    <row r="203" spans="1:12">
      <c r="A203" s="1037" t="s">
        <v>20</v>
      </c>
      <c r="B203" s="1051" t="s">
        <v>28</v>
      </c>
      <c r="C203" s="937">
        <v>17312.072549019606</v>
      </c>
      <c r="D203" s="937">
        <v>17245.574509803922</v>
      </c>
      <c r="E203" s="1043">
        <v>17658.313999999998</v>
      </c>
      <c r="F203" s="1043">
        <v>17590.486000000001</v>
      </c>
      <c r="G203" s="1261">
        <v>0.38559480391842327</v>
      </c>
      <c r="H203" s="1262">
        <v>268</v>
      </c>
      <c r="I203" s="1262">
        <v>-3.8392536777897344</v>
      </c>
      <c r="J203" s="1273">
        <v>-25.902335456475583</v>
      </c>
      <c r="K203" s="1273">
        <v>6.6450875856816456</v>
      </c>
      <c r="L203" s="1274">
        <v>-0.49560374239597671</v>
      </c>
    </row>
    <row r="204" spans="1:12">
      <c r="A204" s="1037" t="s">
        <v>20</v>
      </c>
      <c r="B204" s="1051" t="s">
        <v>29</v>
      </c>
      <c r="C204" s="937">
        <v>17894.025490196076</v>
      </c>
      <c r="D204" s="937">
        <v>17831.01862745098</v>
      </c>
      <c r="E204" s="1043">
        <v>18251.905999999999</v>
      </c>
      <c r="F204" s="1043">
        <v>18187.638999999999</v>
      </c>
      <c r="G204" s="1261">
        <v>0.35335537504345577</v>
      </c>
      <c r="H204" s="1262">
        <v>301.3</v>
      </c>
      <c r="I204" s="1262">
        <v>-1.5037593984962296</v>
      </c>
      <c r="J204" s="1273">
        <v>-9.8743267504488337</v>
      </c>
      <c r="K204" s="1273">
        <v>9.5582635186595581</v>
      </c>
      <c r="L204" s="1274">
        <v>1.1137516933108618</v>
      </c>
    </row>
    <row r="205" spans="1:12">
      <c r="A205" s="1037" t="s">
        <v>20</v>
      </c>
      <c r="B205" s="1051" t="s">
        <v>32</v>
      </c>
      <c r="C205" s="937">
        <v>18213.561764705883</v>
      </c>
      <c r="D205" s="937">
        <v>18312.147058823528</v>
      </c>
      <c r="E205" s="1043">
        <v>18577.832999999999</v>
      </c>
      <c r="F205" s="1043">
        <v>18678.39</v>
      </c>
      <c r="G205" s="1261">
        <v>-0.53836010491268627</v>
      </c>
      <c r="H205" s="1262">
        <v>345.5</v>
      </c>
      <c r="I205" s="1262">
        <v>-0.63272936439458982</v>
      </c>
      <c r="J205" s="1273">
        <v>-5</v>
      </c>
      <c r="K205" s="1273">
        <v>5.4265041888804264</v>
      </c>
      <c r="L205" s="1274">
        <v>0.87829315188831014</v>
      </c>
    </row>
    <row r="206" spans="1:12">
      <c r="A206" s="1047" t="s">
        <v>20</v>
      </c>
      <c r="B206" s="1052" t="s">
        <v>33</v>
      </c>
      <c r="C206" s="1053">
        <v>14739.305131202909</v>
      </c>
      <c r="D206" s="1053">
        <v>14849.439839314015</v>
      </c>
      <c r="E206" s="1054">
        <v>15034.091233826968</v>
      </c>
      <c r="F206" s="1054">
        <v>15146.428636100294</v>
      </c>
      <c r="G206" s="1275">
        <v>-0.74167584301410072</v>
      </c>
      <c r="H206" s="1276">
        <v>228.10355555555554</v>
      </c>
      <c r="I206" s="1276">
        <v>-0.68185746701466077</v>
      </c>
      <c r="J206" s="1277">
        <v>-26.390403489640128</v>
      </c>
      <c r="K206" s="1277">
        <v>12.852246763137853</v>
      </c>
      <c r="L206" s="1278">
        <v>-1.0501183066013837</v>
      </c>
    </row>
    <row r="207" spans="1:12">
      <c r="A207" s="1037" t="s">
        <v>20</v>
      </c>
      <c r="B207" s="1051" t="s">
        <v>73</v>
      </c>
      <c r="C207" s="1064">
        <v>14574.896078431373</v>
      </c>
      <c r="D207" s="1064">
        <v>14639.331372549019</v>
      </c>
      <c r="E207" s="1065">
        <v>14866.394</v>
      </c>
      <c r="F207" s="1065">
        <v>14932.118</v>
      </c>
      <c r="G207" s="1289">
        <v>-0.44015189271877009</v>
      </c>
      <c r="H207" s="1290">
        <v>219.6</v>
      </c>
      <c r="I207" s="1290">
        <v>-0.63348416289593024</v>
      </c>
      <c r="J207" s="1291">
        <v>-26.060606060606062</v>
      </c>
      <c r="K207" s="1291">
        <v>9.2916984006092918</v>
      </c>
      <c r="L207" s="1292">
        <v>-0.71436588077336438</v>
      </c>
    </row>
    <row r="208" spans="1:12">
      <c r="A208" s="1037" t="s">
        <v>20</v>
      </c>
      <c r="B208" s="1051" t="s">
        <v>34</v>
      </c>
      <c r="C208" s="937">
        <v>15160.792156862744</v>
      </c>
      <c r="D208" s="937">
        <v>15237.738235294119</v>
      </c>
      <c r="E208" s="1043">
        <v>15464.008</v>
      </c>
      <c r="F208" s="1043">
        <v>15542.493</v>
      </c>
      <c r="G208" s="1261">
        <v>-0.50497047031001119</v>
      </c>
      <c r="H208" s="1262">
        <v>245.4</v>
      </c>
      <c r="I208" s="1262">
        <v>-1.4457831325301183</v>
      </c>
      <c r="J208" s="1273">
        <v>-21.951219512195124</v>
      </c>
      <c r="K208" s="1273">
        <v>3.0464584920030466</v>
      </c>
      <c r="L208" s="1274">
        <v>-6.1485716608232988E-2</v>
      </c>
    </row>
    <row r="209" spans="1:12" ht="15.75" thickBot="1">
      <c r="A209" s="1037" t="s">
        <v>20</v>
      </c>
      <c r="B209" s="1051" t="s">
        <v>35</v>
      </c>
      <c r="C209" s="937">
        <v>14881.280392156863</v>
      </c>
      <c r="D209" s="937">
        <v>15639.037254901959</v>
      </c>
      <c r="E209" s="1043">
        <v>15178.906000000001</v>
      </c>
      <c r="F209" s="1043">
        <v>15951.817999999999</v>
      </c>
      <c r="G209" s="1261">
        <v>-4.8452909881494293</v>
      </c>
      <c r="H209" s="1262">
        <v>279.3</v>
      </c>
      <c r="I209" s="1262">
        <v>5.9962049335863421</v>
      </c>
      <c r="J209" s="1273">
        <v>-48.07692307692308</v>
      </c>
      <c r="K209" s="1273">
        <v>0.51408987052551414</v>
      </c>
      <c r="L209" s="1274">
        <v>-0.27426670921978602</v>
      </c>
    </row>
    <row r="210" spans="1:12" ht="15.75" thickBot="1">
      <c r="A210" s="1280"/>
      <c r="B210" s="1281"/>
      <c r="C210" s="1282"/>
      <c r="D210" s="1282"/>
      <c r="E210" s="1282"/>
      <c r="F210" s="1282"/>
      <c r="G210" s="1283"/>
      <c r="H210" s="1284"/>
      <c r="I210" s="1284"/>
      <c r="J210" s="1284"/>
      <c r="K210" s="1284"/>
      <c r="L210" s="1285"/>
    </row>
    <row r="211" spans="1:12">
      <c r="A211" s="1047" t="s">
        <v>88</v>
      </c>
      <c r="B211" s="1052" t="s">
        <v>21</v>
      </c>
      <c r="C211" s="1053">
        <v>20974.75591777288</v>
      </c>
      <c r="D211" s="1053">
        <v>21194.704934449412</v>
      </c>
      <c r="E211" s="1054">
        <v>21394.251036128338</v>
      </c>
      <c r="F211" s="1054">
        <v>21618.599033138402</v>
      </c>
      <c r="G211" s="1275">
        <v>-1.0377545587767651</v>
      </c>
      <c r="H211" s="1276">
        <v>349.88301886792453</v>
      </c>
      <c r="I211" s="1276">
        <v>2.8780165684832126</v>
      </c>
      <c r="J211" s="1277">
        <v>-41.436464088397791</v>
      </c>
      <c r="K211" s="1277">
        <v>2.0182787509520184</v>
      </c>
      <c r="L211" s="1278">
        <v>-0.72580857469989191</v>
      </c>
    </row>
    <row r="212" spans="1:12">
      <c r="A212" s="1037" t="s">
        <v>88</v>
      </c>
      <c r="B212" s="1051" t="s">
        <v>22</v>
      </c>
      <c r="C212" s="937">
        <v>21404.063725490196</v>
      </c>
      <c r="D212" s="937">
        <v>21373.878431372548</v>
      </c>
      <c r="E212" s="1043">
        <v>21832.145</v>
      </c>
      <c r="F212" s="1043">
        <v>21801.356</v>
      </c>
      <c r="G212" s="1261">
        <v>0.14122516049002032</v>
      </c>
      <c r="H212" s="1262">
        <v>323.60000000000002</v>
      </c>
      <c r="I212" s="1262">
        <v>0.99875156054932757</v>
      </c>
      <c r="J212" s="1273">
        <v>-4.3478260869565215</v>
      </c>
      <c r="K212" s="1273">
        <v>0.41888804265041885</v>
      </c>
      <c r="L212" s="1274">
        <v>7.0191863147689881E-2</v>
      </c>
    </row>
    <row r="213" spans="1:12">
      <c r="A213" s="1037" t="s">
        <v>88</v>
      </c>
      <c r="B213" s="1051" t="s">
        <v>23</v>
      </c>
      <c r="C213" s="937">
        <v>20762.173529411764</v>
      </c>
      <c r="D213" s="937">
        <v>21125.925490196078</v>
      </c>
      <c r="E213" s="1043">
        <v>21177.417000000001</v>
      </c>
      <c r="F213" s="1043">
        <v>21548.444</v>
      </c>
      <c r="G213" s="1261">
        <v>-1.7218273393661196</v>
      </c>
      <c r="H213" s="1262">
        <v>342.9</v>
      </c>
      <c r="I213" s="1262">
        <v>2.4193548387096673</v>
      </c>
      <c r="J213" s="1273">
        <v>-39.583333333333329</v>
      </c>
      <c r="K213" s="1273">
        <v>1.1043412033511044</v>
      </c>
      <c r="L213" s="1274">
        <v>-0.35108632848637278</v>
      </c>
    </row>
    <row r="214" spans="1:12">
      <c r="A214" s="1037" t="s">
        <v>88</v>
      </c>
      <c r="B214" s="1051" t="s">
        <v>30</v>
      </c>
      <c r="C214" s="937">
        <v>21090.985294117647</v>
      </c>
      <c r="D214" s="937">
        <v>21235.070588235296</v>
      </c>
      <c r="E214" s="1043">
        <v>21512.805</v>
      </c>
      <c r="F214" s="1043">
        <v>21659.772000000001</v>
      </c>
      <c r="G214" s="1261">
        <v>-0.67852514791014673</v>
      </c>
      <c r="H214" s="1262">
        <v>387.7</v>
      </c>
      <c r="I214" s="1262">
        <v>9.0269966254218126</v>
      </c>
      <c r="J214" s="1273">
        <v>-58.064516129032263</v>
      </c>
      <c r="K214" s="1273">
        <v>0.49504950495049505</v>
      </c>
      <c r="L214" s="1274">
        <v>-0.44491410936120901</v>
      </c>
    </row>
    <row r="215" spans="1:12">
      <c r="A215" s="1047" t="s">
        <v>88</v>
      </c>
      <c r="B215" s="1052" t="s">
        <v>24</v>
      </c>
      <c r="C215" s="1053">
        <v>20841.132886306845</v>
      </c>
      <c r="D215" s="1053">
        <v>20779.900398828322</v>
      </c>
      <c r="E215" s="1054">
        <v>21257.955544032982</v>
      </c>
      <c r="F215" s="1054">
        <v>21195.498406804891</v>
      </c>
      <c r="G215" s="1275">
        <v>0.29467170825310485</v>
      </c>
      <c r="H215" s="1276">
        <v>303.88833693304531</v>
      </c>
      <c r="I215" s="1276">
        <v>1.2927197318853241</v>
      </c>
      <c r="J215" s="1277">
        <v>-26.156299840510368</v>
      </c>
      <c r="K215" s="1277">
        <v>8.8156892612338158</v>
      </c>
      <c r="L215" s="1278">
        <v>-0.69007180607970753</v>
      </c>
    </row>
    <row r="216" spans="1:12">
      <c r="A216" s="1037" t="s">
        <v>88</v>
      </c>
      <c r="B216" s="1051" t="s">
        <v>25</v>
      </c>
      <c r="C216" s="937">
        <v>20033.825490196079</v>
      </c>
      <c r="D216" s="937">
        <v>19883.138235294118</v>
      </c>
      <c r="E216" s="1043">
        <v>20434.502</v>
      </c>
      <c r="F216" s="1043">
        <v>20280.800999999999</v>
      </c>
      <c r="G216" s="1261">
        <v>0.75786454391027713</v>
      </c>
      <c r="H216" s="1262">
        <v>254.7</v>
      </c>
      <c r="I216" s="1262">
        <v>-3.5592578568724096</v>
      </c>
      <c r="J216" s="1273">
        <v>-41.414141414141412</v>
      </c>
      <c r="K216" s="1273">
        <v>1.1043412033511044</v>
      </c>
      <c r="L216" s="1274">
        <v>-0.396568438856294</v>
      </c>
    </row>
    <row r="217" spans="1:12">
      <c r="A217" s="1037" t="s">
        <v>88</v>
      </c>
      <c r="B217" s="1051" t="s">
        <v>26</v>
      </c>
      <c r="C217" s="937">
        <v>21094.666666666668</v>
      </c>
      <c r="D217" s="937">
        <v>20938.621568627452</v>
      </c>
      <c r="E217" s="1043">
        <v>21516.560000000001</v>
      </c>
      <c r="F217" s="1043">
        <v>21357.394</v>
      </c>
      <c r="G217" s="1261">
        <v>0.74525009933328512</v>
      </c>
      <c r="H217" s="1262">
        <v>298.10000000000002</v>
      </c>
      <c r="I217" s="1262">
        <v>1.6712141882674059</v>
      </c>
      <c r="J217" s="1273">
        <v>-19.325153374233128</v>
      </c>
      <c r="K217" s="1273">
        <v>5.0076161462300073</v>
      </c>
      <c r="L217" s="1274">
        <v>6.5226819365240551E-2</v>
      </c>
    </row>
    <row r="218" spans="1:12">
      <c r="A218" s="1037" t="s">
        <v>88</v>
      </c>
      <c r="B218" s="1051" t="s">
        <v>31</v>
      </c>
      <c r="C218" s="937">
        <v>20673.857843137255</v>
      </c>
      <c r="D218" s="937">
        <v>20904.651960784311</v>
      </c>
      <c r="E218" s="1043">
        <v>21087.334999999999</v>
      </c>
      <c r="F218" s="1043">
        <v>21322.744999999999</v>
      </c>
      <c r="G218" s="1261">
        <v>-1.1040323372999108</v>
      </c>
      <c r="H218" s="1262">
        <v>334.7</v>
      </c>
      <c r="I218" s="1262">
        <v>1.8563603164942075</v>
      </c>
      <c r="J218" s="1273">
        <v>-29.702970297029701</v>
      </c>
      <c r="K218" s="1273">
        <v>2.7037319116527039</v>
      </c>
      <c r="L218" s="1274">
        <v>-0.3587301865886543</v>
      </c>
    </row>
    <row r="219" spans="1:12">
      <c r="A219" s="1047" t="s">
        <v>88</v>
      </c>
      <c r="B219" s="1052" t="s">
        <v>27</v>
      </c>
      <c r="C219" s="1053">
        <v>19156.266780581951</v>
      </c>
      <c r="D219" s="1053">
        <v>19312.906712209497</v>
      </c>
      <c r="E219" s="1054">
        <v>19539.39211619359</v>
      </c>
      <c r="F219" s="1054">
        <v>19699.164846453688</v>
      </c>
      <c r="G219" s="1275">
        <v>-0.81106347149971048</v>
      </c>
      <c r="H219" s="1276">
        <v>266.52190476190475</v>
      </c>
      <c r="I219" s="1276">
        <v>-0.27262012034340982</v>
      </c>
      <c r="J219" s="1277">
        <v>-21.052631578947366</v>
      </c>
      <c r="K219" s="1277">
        <v>13.994668697638996</v>
      </c>
      <c r="L219" s="1278">
        <v>-0.11994622049320469</v>
      </c>
    </row>
    <row r="220" spans="1:12">
      <c r="A220" s="1037" t="s">
        <v>88</v>
      </c>
      <c r="B220" s="1051" t="s">
        <v>28</v>
      </c>
      <c r="C220" s="937">
        <v>18268.145098039218</v>
      </c>
      <c r="D220" s="937">
        <v>18423.954901960784</v>
      </c>
      <c r="E220" s="1043">
        <v>18633.508000000002</v>
      </c>
      <c r="F220" s="1043">
        <v>18792.434000000001</v>
      </c>
      <c r="G220" s="1261">
        <v>-0.84569140963857825</v>
      </c>
      <c r="H220" s="1262">
        <v>231.7</v>
      </c>
      <c r="I220" s="1262">
        <v>-0.1293103448275911</v>
      </c>
      <c r="J220" s="1273">
        <v>-22.448979591836736</v>
      </c>
      <c r="K220" s="1273">
        <v>3.6176694592536176</v>
      </c>
      <c r="L220" s="1274">
        <v>-9.6702887623277611E-2</v>
      </c>
    </row>
    <row r="221" spans="1:12">
      <c r="A221" s="1037" t="s">
        <v>88</v>
      </c>
      <c r="B221" s="1051" t="s">
        <v>29</v>
      </c>
      <c r="C221" s="937">
        <v>19442.548039215686</v>
      </c>
      <c r="D221" s="937">
        <v>19559.907843137255</v>
      </c>
      <c r="E221" s="1043">
        <v>19831.399000000001</v>
      </c>
      <c r="F221" s="1043">
        <v>19951.106</v>
      </c>
      <c r="G221" s="1261">
        <v>-0.60000182446025063</v>
      </c>
      <c r="H221" s="1262">
        <v>265.8</v>
      </c>
      <c r="I221" s="1262">
        <v>-1.0424422933730495</v>
      </c>
      <c r="J221" s="1262">
        <v>-28.752642706131077</v>
      </c>
      <c r="K221" s="1262">
        <v>6.4166031987814165</v>
      </c>
      <c r="L221" s="1263">
        <v>-0.75440953620948648</v>
      </c>
    </row>
    <row r="222" spans="1:12" ht="15.75" thickBot="1">
      <c r="A222" s="1066" t="s">
        <v>88</v>
      </c>
      <c r="B222" s="1067" t="s">
        <v>32</v>
      </c>
      <c r="C222" s="938">
        <v>19372.427450980391</v>
      </c>
      <c r="D222" s="938">
        <v>19607.847058823529</v>
      </c>
      <c r="E222" s="1046">
        <v>19759.876</v>
      </c>
      <c r="F222" s="1046">
        <v>20000.004000000001</v>
      </c>
      <c r="G222" s="1265">
        <v>-1.2006397598720511</v>
      </c>
      <c r="H222" s="1266">
        <v>299.5</v>
      </c>
      <c r="I222" s="1266">
        <v>-1.738845144356959</v>
      </c>
      <c r="J222" s="1266">
        <v>-2.3474178403755865</v>
      </c>
      <c r="K222" s="1266">
        <v>3.9603960396039604</v>
      </c>
      <c r="L222" s="1267">
        <v>0.73116620333955717</v>
      </c>
    </row>
    <row r="223" spans="1:12">
      <c r="A223"/>
      <c r="B223"/>
      <c r="C223"/>
      <c r="D223"/>
      <c r="E223"/>
      <c r="F223"/>
      <c r="G223" s="1294"/>
      <c r="H223" s="1294"/>
      <c r="I223" s="1294"/>
      <c r="J223" s="1294"/>
      <c r="K223" s="1294"/>
      <c r="L223" s="1294"/>
    </row>
    <row r="224" spans="1:12">
      <c r="A224"/>
      <c r="B224"/>
      <c r="C224"/>
      <c r="D224"/>
      <c r="E224"/>
      <c r="F224"/>
      <c r="G224" s="1294"/>
      <c r="H224" s="1294"/>
      <c r="I224" s="1294"/>
      <c r="J224" s="1294"/>
      <c r="K224" s="1294"/>
      <c r="L224" s="1298"/>
    </row>
    <row r="225" spans="1:12" ht="15.75" thickBot="1">
      <c r="A225"/>
      <c r="B225"/>
      <c r="C225"/>
      <c r="D225"/>
      <c r="E225"/>
      <c r="F225"/>
      <c r="G225" s="1294"/>
      <c r="H225" s="1294"/>
      <c r="I225" s="1294"/>
      <c r="J225" s="1294"/>
      <c r="K225" s="1294"/>
      <c r="L225" s="1295"/>
    </row>
    <row r="226" spans="1:12" ht="21" thickBot="1">
      <c r="A226" s="1013" t="s">
        <v>223</v>
      </c>
      <c r="B226" s="1014"/>
      <c r="C226" s="1014"/>
      <c r="D226" s="1014"/>
      <c r="E226" s="1014"/>
      <c r="F226" s="1014"/>
      <c r="G226" s="1296"/>
      <c r="H226" s="1296"/>
      <c r="I226" s="1296"/>
      <c r="J226" s="1296"/>
      <c r="K226" s="1296"/>
      <c r="L226" s="1297"/>
    </row>
    <row r="227" spans="1:12">
      <c r="A227" s="1016"/>
      <c r="B227" s="1070"/>
      <c r="C227" s="1017" t="s">
        <v>5</v>
      </c>
      <c r="D227" s="1017" t="s">
        <v>5</v>
      </c>
      <c r="E227" s="1017"/>
      <c r="F227" s="1017"/>
      <c r="G227" s="1228"/>
      <c r="H227" s="1229" t="s">
        <v>6</v>
      </c>
      <c r="I227" s="1230"/>
      <c r="J227" s="1231" t="s">
        <v>7</v>
      </c>
      <c r="K227" s="1232" t="s">
        <v>8</v>
      </c>
      <c r="L227" s="1233"/>
    </row>
    <row r="228" spans="1:12" ht="15.75">
      <c r="A228" s="1018" t="s">
        <v>9</v>
      </c>
      <c r="B228" s="1019" t="s">
        <v>10</v>
      </c>
      <c r="C228" s="1020" t="s">
        <v>36</v>
      </c>
      <c r="D228" s="1020" t="s">
        <v>36</v>
      </c>
      <c r="E228" s="1021" t="s">
        <v>37</v>
      </c>
      <c r="F228" s="1022"/>
      <c r="G228" s="1234"/>
      <c r="H228" s="1235" t="s">
        <v>11</v>
      </c>
      <c r="I228" s="1236"/>
      <c r="J228" s="1237" t="s">
        <v>12</v>
      </c>
      <c r="K228" s="1238" t="s">
        <v>13</v>
      </c>
      <c r="L228" s="1239"/>
    </row>
    <row r="229" spans="1:12" ht="26.25" thickBot="1">
      <c r="A229" s="1023" t="s">
        <v>14</v>
      </c>
      <c r="B229" s="1024" t="s">
        <v>15</v>
      </c>
      <c r="C229" s="1005" t="s">
        <v>532</v>
      </c>
      <c r="D229" s="1025" t="s">
        <v>526</v>
      </c>
      <c r="E229" s="1026" t="s">
        <v>532</v>
      </c>
      <c r="F229" s="1027" t="s">
        <v>526</v>
      </c>
      <c r="G229" s="1240" t="s">
        <v>16</v>
      </c>
      <c r="H229" s="1241" t="s">
        <v>532</v>
      </c>
      <c r="I229" s="1242" t="s">
        <v>16</v>
      </c>
      <c r="J229" s="1243" t="s">
        <v>16</v>
      </c>
      <c r="K229" s="1244" t="s">
        <v>532</v>
      </c>
      <c r="L229" s="1245" t="s">
        <v>17</v>
      </c>
    </row>
    <row r="230" spans="1:12" ht="15.75" thickBot="1">
      <c r="A230" s="1028" t="s">
        <v>18</v>
      </c>
      <c r="B230" s="1029" t="s">
        <v>19</v>
      </c>
      <c r="C230" s="1030">
        <v>18308.542210211166</v>
      </c>
      <c r="D230" s="1030">
        <v>18456.358100882841</v>
      </c>
      <c r="E230" s="1031">
        <v>18674.713054415388</v>
      </c>
      <c r="F230" s="1032">
        <v>18850.841353841257</v>
      </c>
      <c r="G230" s="1246">
        <v>-0.93432593336200986</v>
      </c>
      <c r="H230" s="1247">
        <v>279.85782312925164</v>
      </c>
      <c r="I230" s="1247">
        <v>-6.3417016651739617</v>
      </c>
      <c r="J230" s="1248">
        <v>-18.462757527733757</v>
      </c>
      <c r="K230" s="1247">
        <v>100</v>
      </c>
      <c r="L230" s="1249" t="s">
        <v>19</v>
      </c>
    </row>
    <row r="231" spans="1:12" ht="15.75" thickBot="1">
      <c r="A231" s="1250"/>
      <c r="B231" s="1251"/>
      <c r="C231" s="1252"/>
      <c r="D231" s="1252"/>
      <c r="E231" s="1252"/>
      <c r="F231" s="1252"/>
      <c r="G231" s="1253"/>
      <c r="H231" s="1248"/>
      <c r="I231" s="1248"/>
      <c r="J231" s="1248"/>
      <c r="K231" s="1248"/>
      <c r="L231" s="1254"/>
    </row>
    <row r="232" spans="1:12">
      <c r="A232" s="1033" t="s">
        <v>79</v>
      </c>
      <c r="B232" s="1034" t="s">
        <v>19</v>
      </c>
      <c r="C232" s="1035" t="s">
        <v>72</v>
      </c>
      <c r="D232" s="1035" t="s">
        <v>72</v>
      </c>
      <c r="E232" s="1036" t="s">
        <v>72</v>
      </c>
      <c r="F232" s="1036" t="s">
        <v>72</v>
      </c>
      <c r="G232" s="1255" t="s">
        <v>72</v>
      </c>
      <c r="H232" s="1256" t="s">
        <v>72</v>
      </c>
      <c r="I232" s="1256" t="s">
        <v>72</v>
      </c>
      <c r="J232" s="1256" t="s">
        <v>72</v>
      </c>
      <c r="K232" s="1256" t="s">
        <v>72</v>
      </c>
      <c r="L232" s="1257" t="s">
        <v>72</v>
      </c>
    </row>
    <row r="233" spans="1:12">
      <c r="A233" s="1037" t="s">
        <v>80</v>
      </c>
      <c r="B233" s="1038" t="s">
        <v>19</v>
      </c>
      <c r="C233" s="1039">
        <v>20036.175863220869</v>
      </c>
      <c r="D233" s="1039">
        <v>20258.701299643875</v>
      </c>
      <c r="E233" s="1040">
        <v>20436.899380485287</v>
      </c>
      <c r="F233" s="1040">
        <v>20663.875325636753</v>
      </c>
      <c r="G233" s="1258">
        <v>-1.0984190601937411</v>
      </c>
      <c r="H233" s="1259">
        <v>360.91677018633544</v>
      </c>
      <c r="I233" s="1259">
        <v>3.9529096258455541</v>
      </c>
      <c r="J233" s="1259">
        <v>-33.471074380165291</v>
      </c>
      <c r="K233" s="1259">
        <v>15.646258503401361</v>
      </c>
      <c r="L233" s="1260">
        <v>-3.5296527485796201</v>
      </c>
    </row>
    <row r="234" spans="1:12">
      <c r="A234" s="1041" t="s">
        <v>81</v>
      </c>
      <c r="B234" s="1042" t="s">
        <v>19</v>
      </c>
      <c r="C234" s="937">
        <v>19858.276892056732</v>
      </c>
      <c r="D234" s="937">
        <v>19700.53236029937</v>
      </c>
      <c r="E234" s="1043">
        <v>20255.442429897867</v>
      </c>
      <c r="F234" s="1043">
        <v>20094.543007505359</v>
      </c>
      <c r="G234" s="1261">
        <v>0.80071202580925127</v>
      </c>
      <c r="H234" s="1262">
        <v>414.22692307692307</v>
      </c>
      <c r="I234" s="1262">
        <v>3.6266787774055267</v>
      </c>
      <c r="J234" s="1262">
        <v>-62.857142857142854</v>
      </c>
      <c r="K234" s="1262">
        <v>2.5267249757045676</v>
      </c>
      <c r="L234" s="1263">
        <v>-3.0200262128849724</v>
      </c>
    </row>
    <row r="235" spans="1:12">
      <c r="A235" s="1041" t="s">
        <v>82</v>
      </c>
      <c r="B235" s="1042" t="s">
        <v>19</v>
      </c>
      <c r="C235" s="937" t="s">
        <v>72</v>
      </c>
      <c r="D235" s="937" t="s">
        <v>72</v>
      </c>
      <c r="E235" s="1043" t="s">
        <v>72</v>
      </c>
      <c r="F235" s="1043" t="s">
        <v>72</v>
      </c>
      <c r="G235" s="1261" t="s">
        <v>72</v>
      </c>
      <c r="H235" s="1262" t="s">
        <v>72</v>
      </c>
      <c r="I235" s="1262" t="s">
        <v>72</v>
      </c>
      <c r="J235" s="1262" t="s">
        <v>72</v>
      </c>
      <c r="K235" s="1262" t="s">
        <v>72</v>
      </c>
      <c r="L235" s="1263" t="s">
        <v>72</v>
      </c>
    </row>
    <row r="236" spans="1:12">
      <c r="A236" s="1041" t="s">
        <v>71</v>
      </c>
      <c r="B236" s="1042" t="s">
        <v>19</v>
      </c>
      <c r="C236" s="937">
        <v>17544.723984911136</v>
      </c>
      <c r="D236" s="937">
        <v>17539.608470034436</v>
      </c>
      <c r="E236" s="1043">
        <v>17895.618464609357</v>
      </c>
      <c r="F236" s="1043">
        <v>17890.400639435124</v>
      </c>
      <c r="G236" s="1261">
        <v>2.9165502100226798E-2</v>
      </c>
      <c r="H236" s="1262">
        <v>248.58858447488581</v>
      </c>
      <c r="I236" s="1262">
        <v>-9.3017437038838047</v>
      </c>
      <c r="J236" s="1262">
        <v>-13.210039630118892</v>
      </c>
      <c r="K236" s="1262">
        <v>63.848396501457728</v>
      </c>
      <c r="L236" s="1263">
        <v>3.8642443619965476</v>
      </c>
    </row>
    <row r="237" spans="1:12" ht="15.75" thickBot="1">
      <c r="A237" s="1044" t="s">
        <v>83</v>
      </c>
      <c r="B237" s="1045" t="s">
        <v>19</v>
      </c>
      <c r="C237" s="938">
        <v>18445.952259630769</v>
      </c>
      <c r="D237" s="938">
        <v>18523.744870781647</v>
      </c>
      <c r="E237" s="1046">
        <v>18814.871304823384</v>
      </c>
      <c r="F237" s="1046">
        <v>19061.609499045302</v>
      </c>
      <c r="G237" s="1265">
        <v>-1.2944247663570905</v>
      </c>
      <c r="H237" s="1266">
        <v>301.47837837837835</v>
      </c>
      <c r="I237" s="1266">
        <v>0.99480149521632333</v>
      </c>
      <c r="J237" s="1266">
        <v>-4.1450777202072544</v>
      </c>
      <c r="K237" s="1266">
        <v>17.978620019436345</v>
      </c>
      <c r="L237" s="1267">
        <v>2.6854345994680404</v>
      </c>
    </row>
    <row r="238" spans="1:12" ht="15.75" thickBot="1">
      <c r="A238" s="1250"/>
      <c r="B238" s="1268"/>
      <c r="C238" s="1252"/>
      <c r="D238" s="1252"/>
      <c r="E238" s="1252"/>
      <c r="F238" s="1252"/>
      <c r="G238" s="1253"/>
      <c r="H238" s="1248"/>
      <c r="I238" s="1248"/>
      <c r="J238" s="1248"/>
      <c r="K238" s="1248"/>
      <c r="L238" s="1254"/>
    </row>
    <row r="239" spans="1:12">
      <c r="A239" s="1047" t="s">
        <v>84</v>
      </c>
      <c r="B239" s="1048" t="s">
        <v>21</v>
      </c>
      <c r="C239" s="1049" t="s">
        <v>72</v>
      </c>
      <c r="D239" s="1049" t="s">
        <v>72</v>
      </c>
      <c r="E239" s="1050" t="s">
        <v>72</v>
      </c>
      <c r="F239" s="1050" t="s">
        <v>72</v>
      </c>
      <c r="G239" s="1269" t="s">
        <v>72</v>
      </c>
      <c r="H239" s="1270" t="s">
        <v>72</v>
      </c>
      <c r="I239" s="1270" t="s">
        <v>72</v>
      </c>
      <c r="J239" s="1271" t="s">
        <v>72</v>
      </c>
      <c r="K239" s="1271" t="s">
        <v>72</v>
      </c>
      <c r="L239" s="1272" t="s">
        <v>72</v>
      </c>
    </row>
    <row r="240" spans="1:12">
      <c r="A240" s="1037" t="s">
        <v>84</v>
      </c>
      <c r="B240" s="1051" t="s">
        <v>22</v>
      </c>
      <c r="C240" s="937" t="s">
        <v>72</v>
      </c>
      <c r="D240" s="937" t="s">
        <v>72</v>
      </c>
      <c r="E240" s="1043" t="s">
        <v>72</v>
      </c>
      <c r="F240" s="1043" t="s">
        <v>72</v>
      </c>
      <c r="G240" s="1261" t="s">
        <v>72</v>
      </c>
      <c r="H240" s="1262" t="s">
        <v>72</v>
      </c>
      <c r="I240" s="1262" t="s">
        <v>72</v>
      </c>
      <c r="J240" s="1273" t="s">
        <v>72</v>
      </c>
      <c r="K240" s="1273" t="s">
        <v>72</v>
      </c>
      <c r="L240" s="1274" t="s">
        <v>72</v>
      </c>
    </row>
    <row r="241" spans="1:12">
      <c r="A241" s="1037" t="s">
        <v>84</v>
      </c>
      <c r="B241" s="1051" t="s">
        <v>23</v>
      </c>
      <c r="C241" s="937" t="s">
        <v>72</v>
      </c>
      <c r="D241" s="937" t="s">
        <v>72</v>
      </c>
      <c r="E241" s="1043" t="s">
        <v>72</v>
      </c>
      <c r="F241" s="1043" t="s">
        <v>72</v>
      </c>
      <c r="G241" s="1261" t="s">
        <v>72</v>
      </c>
      <c r="H241" s="1262" t="s">
        <v>72</v>
      </c>
      <c r="I241" s="1262" t="s">
        <v>72</v>
      </c>
      <c r="J241" s="1273" t="s">
        <v>72</v>
      </c>
      <c r="K241" s="1273" t="s">
        <v>72</v>
      </c>
      <c r="L241" s="1274" t="s">
        <v>72</v>
      </c>
    </row>
    <row r="242" spans="1:12">
      <c r="A242" s="1047" t="s">
        <v>84</v>
      </c>
      <c r="B242" s="1052" t="s">
        <v>24</v>
      </c>
      <c r="C242" s="1053" t="s">
        <v>72</v>
      </c>
      <c r="D242" s="1053" t="s">
        <v>72</v>
      </c>
      <c r="E242" s="1054" t="s">
        <v>72</v>
      </c>
      <c r="F242" s="1054" t="s">
        <v>72</v>
      </c>
      <c r="G242" s="1275" t="s">
        <v>72</v>
      </c>
      <c r="H242" s="1276" t="s">
        <v>72</v>
      </c>
      <c r="I242" s="1276" t="s">
        <v>72</v>
      </c>
      <c r="J242" s="1277" t="s">
        <v>72</v>
      </c>
      <c r="K242" s="1277" t="s">
        <v>72</v>
      </c>
      <c r="L242" s="1278" t="s">
        <v>72</v>
      </c>
    </row>
    <row r="243" spans="1:12">
      <c r="A243" s="1037" t="s">
        <v>84</v>
      </c>
      <c r="B243" s="1051" t="s">
        <v>25</v>
      </c>
      <c r="C243" s="937" t="s">
        <v>72</v>
      </c>
      <c r="D243" s="937" t="s">
        <v>72</v>
      </c>
      <c r="E243" s="1043" t="s">
        <v>72</v>
      </c>
      <c r="F243" s="1043" t="s">
        <v>72</v>
      </c>
      <c r="G243" s="1261" t="s">
        <v>72</v>
      </c>
      <c r="H243" s="1262" t="s">
        <v>72</v>
      </c>
      <c r="I243" s="1262" t="s">
        <v>72</v>
      </c>
      <c r="J243" s="1273" t="s">
        <v>72</v>
      </c>
      <c r="K243" s="1273" t="s">
        <v>72</v>
      </c>
      <c r="L243" s="1274" t="s">
        <v>72</v>
      </c>
    </row>
    <row r="244" spans="1:12">
      <c r="A244" s="1037" t="s">
        <v>84</v>
      </c>
      <c r="B244" s="1051" t="s">
        <v>26</v>
      </c>
      <c r="C244" s="937" t="s">
        <v>72</v>
      </c>
      <c r="D244" s="937" t="s">
        <v>72</v>
      </c>
      <c r="E244" s="1043" t="s">
        <v>72</v>
      </c>
      <c r="F244" s="1043" t="s">
        <v>72</v>
      </c>
      <c r="G244" s="1261" t="s">
        <v>72</v>
      </c>
      <c r="H244" s="1262" t="s">
        <v>72</v>
      </c>
      <c r="I244" s="1262" t="s">
        <v>72</v>
      </c>
      <c r="J244" s="1273" t="s">
        <v>72</v>
      </c>
      <c r="K244" s="1273" t="s">
        <v>72</v>
      </c>
      <c r="L244" s="1274" t="s">
        <v>72</v>
      </c>
    </row>
    <row r="245" spans="1:12">
      <c r="A245" s="1047" t="s">
        <v>84</v>
      </c>
      <c r="B245" s="1052" t="s">
        <v>27</v>
      </c>
      <c r="C245" s="1053" t="s">
        <v>72</v>
      </c>
      <c r="D245" s="1053" t="s">
        <v>72</v>
      </c>
      <c r="E245" s="1054" t="s">
        <v>72</v>
      </c>
      <c r="F245" s="1054" t="s">
        <v>72</v>
      </c>
      <c r="G245" s="1275" t="s">
        <v>72</v>
      </c>
      <c r="H245" s="1276" t="s">
        <v>72</v>
      </c>
      <c r="I245" s="1276" t="s">
        <v>72</v>
      </c>
      <c r="J245" s="1277" t="s">
        <v>72</v>
      </c>
      <c r="K245" s="1277" t="s">
        <v>72</v>
      </c>
      <c r="L245" s="1278" t="s">
        <v>72</v>
      </c>
    </row>
    <row r="246" spans="1:12">
      <c r="A246" s="1037" t="s">
        <v>84</v>
      </c>
      <c r="B246" s="1051" t="s">
        <v>28</v>
      </c>
      <c r="C246" s="937" t="s">
        <v>72</v>
      </c>
      <c r="D246" s="937" t="s">
        <v>72</v>
      </c>
      <c r="E246" s="1043" t="s">
        <v>72</v>
      </c>
      <c r="F246" s="1043" t="s">
        <v>72</v>
      </c>
      <c r="G246" s="1261" t="s">
        <v>72</v>
      </c>
      <c r="H246" s="1262" t="s">
        <v>72</v>
      </c>
      <c r="I246" s="1262" t="s">
        <v>72</v>
      </c>
      <c r="J246" s="1273" t="s">
        <v>72</v>
      </c>
      <c r="K246" s="1273" t="s">
        <v>72</v>
      </c>
      <c r="L246" s="1274" t="s">
        <v>72</v>
      </c>
    </row>
    <row r="247" spans="1:12" ht="15.75" thickBot="1">
      <c r="A247" s="1055" t="s">
        <v>84</v>
      </c>
      <c r="B247" s="1056" t="s">
        <v>29</v>
      </c>
      <c r="C247" s="1057" t="s">
        <v>72</v>
      </c>
      <c r="D247" s="1057" t="s">
        <v>72</v>
      </c>
      <c r="E247" s="1058" t="s">
        <v>72</v>
      </c>
      <c r="F247" s="1058" t="s">
        <v>72</v>
      </c>
      <c r="G247" s="1279" t="s">
        <v>72</v>
      </c>
      <c r="H247" s="1273" t="s">
        <v>72</v>
      </c>
      <c r="I247" s="1273" t="s">
        <v>72</v>
      </c>
      <c r="J247" s="1273" t="s">
        <v>72</v>
      </c>
      <c r="K247" s="1273" t="s">
        <v>72</v>
      </c>
      <c r="L247" s="1274" t="s">
        <v>72</v>
      </c>
    </row>
    <row r="248" spans="1:12" ht="15.75" thickBot="1">
      <c r="A248" s="1250"/>
      <c r="B248" s="1268"/>
      <c r="C248" s="1252"/>
      <c r="D248" s="1252"/>
      <c r="E248" s="1252"/>
      <c r="F248" s="1252"/>
      <c r="G248" s="1253"/>
      <c r="H248" s="1248"/>
      <c r="I248" s="1248"/>
      <c r="J248" s="1248"/>
      <c r="K248" s="1248"/>
      <c r="L248" s="1254"/>
    </row>
    <row r="249" spans="1:12">
      <c r="A249" s="1047" t="s">
        <v>85</v>
      </c>
      <c r="B249" s="1048" t="s">
        <v>21</v>
      </c>
      <c r="C249" s="1049">
        <v>20170.628790600204</v>
      </c>
      <c r="D249" s="1049">
        <v>20533.800469483573</v>
      </c>
      <c r="E249" s="1050">
        <v>20574.04136641221</v>
      </c>
      <c r="F249" s="1050">
        <v>20944.476478873243</v>
      </c>
      <c r="G249" s="1269">
        <v>-1.7686530042166106</v>
      </c>
      <c r="H249" s="1270">
        <v>436.66666666666669</v>
      </c>
      <c r="I249" s="1270">
        <v>7.6366880296734498</v>
      </c>
      <c r="J249" s="1271">
        <v>-14.285714285714285</v>
      </c>
      <c r="K249" s="1271">
        <v>0.58309037900874638</v>
      </c>
      <c r="L249" s="1272">
        <v>2.8415260149792343E-2</v>
      </c>
    </row>
    <row r="250" spans="1:12">
      <c r="A250" s="1037" t="s">
        <v>85</v>
      </c>
      <c r="B250" s="1051" t="s">
        <v>22</v>
      </c>
      <c r="C250" s="937" t="s">
        <v>509</v>
      </c>
      <c r="D250" s="937" t="s">
        <v>509</v>
      </c>
      <c r="E250" s="1043" t="s">
        <v>509</v>
      </c>
      <c r="F250" s="1043" t="s">
        <v>509</v>
      </c>
      <c r="G250" s="1261" t="s">
        <v>72</v>
      </c>
      <c r="H250" s="1262" t="s">
        <v>509</v>
      </c>
      <c r="I250" s="1262" t="s">
        <v>72</v>
      </c>
      <c r="J250" s="1273" t="s">
        <v>72</v>
      </c>
      <c r="K250" s="1273">
        <v>0.3887269193391642</v>
      </c>
      <c r="L250" s="1274" t="s">
        <v>72</v>
      </c>
    </row>
    <row r="251" spans="1:12">
      <c r="A251" s="1037" t="s">
        <v>85</v>
      </c>
      <c r="B251" s="1051" t="s">
        <v>23</v>
      </c>
      <c r="C251" s="937" t="s">
        <v>509</v>
      </c>
      <c r="D251" s="937" t="s">
        <v>509</v>
      </c>
      <c r="E251" s="1043" t="s">
        <v>509</v>
      </c>
      <c r="F251" s="1043" t="s">
        <v>509</v>
      </c>
      <c r="G251" s="1261" t="s">
        <v>72</v>
      </c>
      <c r="H251" s="1262" t="s">
        <v>509</v>
      </c>
      <c r="I251" s="1262" t="s">
        <v>72</v>
      </c>
      <c r="J251" s="1273" t="s">
        <v>72</v>
      </c>
      <c r="K251" s="1273">
        <v>0.1943634596695821</v>
      </c>
      <c r="L251" s="1274" t="s">
        <v>72</v>
      </c>
    </row>
    <row r="252" spans="1:12">
      <c r="A252" s="1047" t="s">
        <v>85</v>
      </c>
      <c r="B252" s="1052" t="s">
        <v>24</v>
      </c>
      <c r="C252" s="1053">
        <v>20152.613379311581</v>
      </c>
      <c r="D252" s="1053">
        <v>20328.646260547564</v>
      </c>
      <c r="E252" s="1054">
        <v>20555.665646897811</v>
      </c>
      <c r="F252" s="1054">
        <v>20735.219185758517</v>
      </c>
      <c r="G252" s="1275">
        <v>-0.86593508972419198</v>
      </c>
      <c r="H252" s="1276">
        <v>365.30666666666667</v>
      </c>
      <c r="I252" s="1276">
        <v>-1.0384497300030651</v>
      </c>
      <c r="J252" s="1277">
        <v>-57.142857142857139</v>
      </c>
      <c r="K252" s="1277">
        <v>2.9154518950437316</v>
      </c>
      <c r="L252" s="1278">
        <v>-2.6312992935458084</v>
      </c>
    </row>
    <row r="253" spans="1:12">
      <c r="A253" s="1037" t="s">
        <v>85</v>
      </c>
      <c r="B253" s="1051" t="s">
        <v>25</v>
      </c>
      <c r="C253" s="937">
        <v>19919.043137254899</v>
      </c>
      <c r="D253" s="937">
        <v>20264.24117647059</v>
      </c>
      <c r="E253" s="1043">
        <v>20317.423999999999</v>
      </c>
      <c r="F253" s="1043">
        <v>20669.526000000002</v>
      </c>
      <c r="G253" s="1261">
        <v>-1.7034836696303659</v>
      </c>
      <c r="H253" s="1262">
        <v>342.3</v>
      </c>
      <c r="I253" s="1262">
        <v>-5.0485436893203852</v>
      </c>
      <c r="J253" s="1273">
        <v>-65.789473684210535</v>
      </c>
      <c r="K253" s="1273">
        <v>1.2633624878522838</v>
      </c>
      <c r="L253" s="1274">
        <v>-1.7477310145248954</v>
      </c>
    </row>
    <row r="254" spans="1:12">
      <c r="A254" s="1037" t="s">
        <v>85</v>
      </c>
      <c r="B254" s="1051" t="s">
        <v>26</v>
      </c>
      <c r="C254" s="937">
        <v>20312.273529411763</v>
      </c>
      <c r="D254" s="937">
        <v>20401.327450980392</v>
      </c>
      <c r="E254" s="1043">
        <v>20718.519</v>
      </c>
      <c r="F254" s="1043">
        <v>20809.353999999999</v>
      </c>
      <c r="G254" s="1261">
        <v>-0.43651042699354881</v>
      </c>
      <c r="H254" s="1262">
        <v>382.9</v>
      </c>
      <c r="I254" s="1262">
        <v>0.92250922509225086</v>
      </c>
      <c r="J254" s="1273">
        <v>-46.875</v>
      </c>
      <c r="K254" s="1273">
        <v>1.6520894071914478</v>
      </c>
      <c r="L254" s="1274">
        <v>-0.88356827902091339</v>
      </c>
    </row>
    <row r="255" spans="1:12">
      <c r="A255" s="1047" t="s">
        <v>85</v>
      </c>
      <c r="B255" s="1052" t="s">
        <v>27</v>
      </c>
      <c r="C255" s="1053">
        <v>19999.606767193738</v>
      </c>
      <c r="D255" s="1053">
        <v>20211.92393368623</v>
      </c>
      <c r="E255" s="1054">
        <v>20399.598902537615</v>
      </c>
      <c r="F255" s="1054">
        <v>20616.162412359954</v>
      </c>
      <c r="G255" s="1275">
        <v>-1.0504550046254171</v>
      </c>
      <c r="H255" s="1276">
        <v>356.22720000000004</v>
      </c>
      <c r="I255" s="1276">
        <v>6.2096601073345452</v>
      </c>
      <c r="J255" s="1277">
        <v>-24.242424242424242</v>
      </c>
      <c r="K255" s="1277">
        <v>12.147716229348884</v>
      </c>
      <c r="L255" s="1278">
        <v>-0.92676871518360393</v>
      </c>
    </row>
    <row r="256" spans="1:12">
      <c r="A256" s="1037" t="s">
        <v>85</v>
      </c>
      <c r="B256" s="1051" t="s">
        <v>28</v>
      </c>
      <c r="C256" s="937">
        <v>19805.454901960784</v>
      </c>
      <c r="D256" s="937">
        <v>20086.938235294117</v>
      </c>
      <c r="E256" s="1043">
        <v>20201.563999999998</v>
      </c>
      <c r="F256" s="1043">
        <v>20488.677</v>
      </c>
      <c r="G256" s="1261">
        <v>-1.401325229540205</v>
      </c>
      <c r="H256" s="1262">
        <v>342</v>
      </c>
      <c r="I256" s="1262">
        <v>7.4795725958516694</v>
      </c>
      <c r="J256" s="1273">
        <v>-10.1010101010101</v>
      </c>
      <c r="K256" s="1273">
        <v>8.6491739552964049</v>
      </c>
      <c r="L256" s="1274">
        <v>0.80448298857691114</v>
      </c>
    </row>
    <row r="257" spans="1:12" ht="15.75" thickBot="1">
      <c r="A257" s="1055" t="s">
        <v>85</v>
      </c>
      <c r="B257" s="1056" t="s">
        <v>29</v>
      </c>
      <c r="C257" s="1057">
        <v>20419.051960784313</v>
      </c>
      <c r="D257" s="1057">
        <v>20377.068627450979</v>
      </c>
      <c r="E257" s="1058">
        <v>20827.433000000001</v>
      </c>
      <c r="F257" s="1058">
        <v>20784.61</v>
      </c>
      <c r="G257" s="1279">
        <v>0.20603225174780915</v>
      </c>
      <c r="H257" s="1273">
        <v>391.4</v>
      </c>
      <c r="I257" s="1273">
        <v>8.3610188261351031</v>
      </c>
      <c r="J257" s="1273">
        <v>-45.454545454545453</v>
      </c>
      <c r="K257" s="1273">
        <v>3.4985422740524781</v>
      </c>
      <c r="L257" s="1274">
        <v>-1.7312517037605168</v>
      </c>
    </row>
    <row r="258" spans="1:12" ht="15.75" thickBot="1">
      <c r="A258" s="1280"/>
      <c r="B258" s="1281"/>
      <c r="C258" s="1282"/>
      <c r="D258" s="1282"/>
      <c r="E258" s="1282"/>
      <c r="F258" s="1282"/>
      <c r="G258" s="1283"/>
      <c r="H258" s="1284"/>
      <c r="I258" s="1284"/>
      <c r="J258" s="1284"/>
      <c r="K258" s="1284"/>
      <c r="L258" s="1285"/>
    </row>
    <row r="259" spans="1:12">
      <c r="A259" s="1037" t="s">
        <v>86</v>
      </c>
      <c r="B259" s="1059" t="s">
        <v>26</v>
      </c>
      <c r="C259" s="1060" t="s">
        <v>509</v>
      </c>
      <c r="D259" s="1060" t="s">
        <v>509</v>
      </c>
      <c r="E259" s="1061" t="s">
        <v>509</v>
      </c>
      <c r="F259" s="1061" t="s">
        <v>509</v>
      </c>
      <c r="G259" s="1286" t="s">
        <v>72</v>
      </c>
      <c r="H259" s="1287" t="s">
        <v>509</v>
      </c>
      <c r="I259" s="1287" t="s">
        <v>72</v>
      </c>
      <c r="J259" s="1287" t="s">
        <v>72</v>
      </c>
      <c r="K259" s="1287">
        <v>0.87463556851311952</v>
      </c>
      <c r="L259" s="1288" t="s">
        <v>72</v>
      </c>
    </row>
    <row r="260" spans="1:12" ht="15.75" thickBot="1">
      <c r="A260" s="1055" t="s">
        <v>86</v>
      </c>
      <c r="B260" s="1056" t="s">
        <v>29</v>
      </c>
      <c r="C260" s="1057" t="s">
        <v>509</v>
      </c>
      <c r="D260" s="1057" t="s">
        <v>509</v>
      </c>
      <c r="E260" s="1058" t="s">
        <v>509</v>
      </c>
      <c r="F260" s="1058" t="s">
        <v>509</v>
      </c>
      <c r="G260" s="1279" t="s">
        <v>72</v>
      </c>
      <c r="H260" s="1273" t="s">
        <v>509</v>
      </c>
      <c r="I260" s="1273" t="s">
        <v>72</v>
      </c>
      <c r="J260" s="1273" t="s">
        <v>72</v>
      </c>
      <c r="K260" s="1273">
        <v>1.6520894071914478</v>
      </c>
      <c r="L260" s="1274" t="s">
        <v>72</v>
      </c>
    </row>
    <row r="261" spans="1:12" ht="15.75" thickBot="1">
      <c r="A261" s="1280"/>
      <c r="B261" s="1281"/>
      <c r="C261" s="1282"/>
      <c r="D261" s="1282"/>
      <c r="E261" s="1282"/>
      <c r="F261" s="1282"/>
      <c r="G261" s="1283"/>
      <c r="H261" s="1284"/>
      <c r="I261" s="1284"/>
      <c r="J261" s="1284"/>
      <c r="K261" s="1284"/>
      <c r="L261" s="1285"/>
    </row>
    <row r="262" spans="1:12">
      <c r="A262" s="1047" t="s">
        <v>87</v>
      </c>
      <c r="B262" s="1048" t="s">
        <v>21</v>
      </c>
      <c r="C262" s="1049" t="s">
        <v>72</v>
      </c>
      <c r="D262" s="1049" t="s">
        <v>72</v>
      </c>
      <c r="E262" s="1050" t="s">
        <v>72</v>
      </c>
      <c r="F262" s="1050" t="s">
        <v>72</v>
      </c>
      <c r="G262" s="1269" t="s">
        <v>72</v>
      </c>
      <c r="H262" s="1270" t="s">
        <v>72</v>
      </c>
      <c r="I262" s="1270" t="s">
        <v>72</v>
      </c>
      <c r="J262" s="1271" t="s">
        <v>72</v>
      </c>
      <c r="K262" s="1271" t="s">
        <v>72</v>
      </c>
      <c r="L262" s="1272" t="s">
        <v>72</v>
      </c>
    </row>
    <row r="263" spans="1:12">
      <c r="A263" s="1041" t="s">
        <v>87</v>
      </c>
      <c r="B263" s="1051" t="s">
        <v>22</v>
      </c>
      <c r="C263" s="937" t="s">
        <v>72</v>
      </c>
      <c r="D263" s="937" t="s">
        <v>72</v>
      </c>
      <c r="E263" s="1043" t="s">
        <v>72</v>
      </c>
      <c r="F263" s="1043" t="s">
        <v>72</v>
      </c>
      <c r="G263" s="1261" t="s">
        <v>72</v>
      </c>
      <c r="H263" s="1262" t="s">
        <v>72</v>
      </c>
      <c r="I263" s="1262" t="s">
        <v>72</v>
      </c>
      <c r="J263" s="1273" t="s">
        <v>72</v>
      </c>
      <c r="K263" s="1273" t="s">
        <v>72</v>
      </c>
      <c r="L263" s="1274" t="s">
        <v>72</v>
      </c>
    </row>
    <row r="264" spans="1:12">
      <c r="A264" s="1041" t="s">
        <v>87</v>
      </c>
      <c r="B264" s="1051" t="s">
        <v>23</v>
      </c>
      <c r="C264" s="937" t="s">
        <v>72</v>
      </c>
      <c r="D264" s="937" t="s">
        <v>72</v>
      </c>
      <c r="E264" s="1043" t="s">
        <v>72</v>
      </c>
      <c r="F264" s="1043" t="s">
        <v>72</v>
      </c>
      <c r="G264" s="1261" t="s">
        <v>72</v>
      </c>
      <c r="H264" s="1262" t="s">
        <v>72</v>
      </c>
      <c r="I264" s="1262" t="s">
        <v>72</v>
      </c>
      <c r="J264" s="1273" t="s">
        <v>72</v>
      </c>
      <c r="K264" s="1273" t="s">
        <v>72</v>
      </c>
      <c r="L264" s="1274" t="s">
        <v>72</v>
      </c>
    </row>
    <row r="265" spans="1:12">
      <c r="A265" s="1041" t="s">
        <v>87</v>
      </c>
      <c r="B265" s="1051" t="s">
        <v>30</v>
      </c>
      <c r="C265" s="937" t="s">
        <v>72</v>
      </c>
      <c r="D265" s="937" t="s">
        <v>72</v>
      </c>
      <c r="E265" s="1043" t="s">
        <v>72</v>
      </c>
      <c r="F265" s="1043" t="s">
        <v>72</v>
      </c>
      <c r="G265" s="1261" t="s">
        <v>72</v>
      </c>
      <c r="H265" s="1262" t="s">
        <v>72</v>
      </c>
      <c r="I265" s="1262" t="s">
        <v>72</v>
      </c>
      <c r="J265" s="1273" t="s">
        <v>72</v>
      </c>
      <c r="K265" s="1273" t="s">
        <v>72</v>
      </c>
      <c r="L265" s="1274" t="s">
        <v>72</v>
      </c>
    </row>
    <row r="266" spans="1:12">
      <c r="A266" s="1062" t="s">
        <v>87</v>
      </c>
      <c r="B266" s="1052" t="s">
        <v>24</v>
      </c>
      <c r="C266" s="1053" t="s">
        <v>72</v>
      </c>
      <c r="D266" s="1053" t="s">
        <v>72</v>
      </c>
      <c r="E266" s="1054" t="s">
        <v>72</v>
      </c>
      <c r="F266" s="1054" t="s">
        <v>72</v>
      </c>
      <c r="G266" s="1275" t="s">
        <v>72</v>
      </c>
      <c r="H266" s="1276" t="s">
        <v>72</v>
      </c>
      <c r="I266" s="1276" t="s">
        <v>72</v>
      </c>
      <c r="J266" s="1277" t="s">
        <v>72</v>
      </c>
      <c r="K266" s="1277" t="s">
        <v>72</v>
      </c>
      <c r="L266" s="1278" t="s">
        <v>72</v>
      </c>
    </row>
    <row r="267" spans="1:12">
      <c r="A267" s="1041" t="s">
        <v>87</v>
      </c>
      <c r="B267" s="1051" t="s">
        <v>26</v>
      </c>
      <c r="C267" s="937" t="s">
        <v>72</v>
      </c>
      <c r="D267" s="937" t="s">
        <v>72</v>
      </c>
      <c r="E267" s="1043" t="s">
        <v>72</v>
      </c>
      <c r="F267" s="1043" t="s">
        <v>72</v>
      </c>
      <c r="G267" s="1261" t="s">
        <v>72</v>
      </c>
      <c r="H267" s="1262" t="s">
        <v>72</v>
      </c>
      <c r="I267" s="1262" t="s">
        <v>72</v>
      </c>
      <c r="J267" s="1273" t="s">
        <v>72</v>
      </c>
      <c r="K267" s="1273" t="s">
        <v>72</v>
      </c>
      <c r="L267" s="1274" t="s">
        <v>72</v>
      </c>
    </row>
    <row r="268" spans="1:12">
      <c r="A268" s="1041" t="s">
        <v>87</v>
      </c>
      <c r="B268" s="1051" t="s">
        <v>31</v>
      </c>
      <c r="C268" s="937" t="s">
        <v>72</v>
      </c>
      <c r="D268" s="937" t="s">
        <v>72</v>
      </c>
      <c r="E268" s="1043" t="s">
        <v>72</v>
      </c>
      <c r="F268" s="1043" t="s">
        <v>72</v>
      </c>
      <c r="G268" s="1261" t="s">
        <v>72</v>
      </c>
      <c r="H268" s="1262" t="s">
        <v>72</v>
      </c>
      <c r="I268" s="1262" t="s">
        <v>72</v>
      </c>
      <c r="J268" s="1273" t="s">
        <v>72</v>
      </c>
      <c r="K268" s="1273" t="s">
        <v>72</v>
      </c>
      <c r="L268" s="1274" t="s">
        <v>72</v>
      </c>
    </row>
    <row r="269" spans="1:12">
      <c r="A269" s="1062" t="s">
        <v>87</v>
      </c>
      <c r="B269" s="1052" t="s">
        <v>27</v>
      </c>
      <c r="C269" s="1053" t="s">
        <v>72</v>
      </c>
      <c r="D269" s="1053" t="s">
        <v>72</v>
      </c>
      <c r="E269" s="1054" t="s">
        <v>72</v>
      </c>
      <c r="F269" s="1054" t="s">
        <v>72</v>
      </c>
      <c r="G269" s="1275" t="s">
        <v>72</v>
      </c>
      <c r="H269" s="1276" t="s">
        <v>72</v>
      </c>
      <c r="I269" s="1276" t="s">
        <v>72</v>
      </c>
      <c r="J269" s="1277" t="s">
        <v>72</v>
      </c>
      <c r="K269" s="1277" t="s">
        <v>72</v>
      </c>
      <c r="L269" s="1278" t="s">
        <v>72</v>
      </c>
    </row>
    <row r="270" spans="1:12">
      <c r="A270" s="1041" t="s">
        <v>87</v>
      </c>
      <c r="B270" s="1051" t="s">
        <v>29</v>
      </c>
      <c r="C270" s="937" t="s">
        <v>72</v>
      </c>
      <c r="D270" s="937" t="s">
        <v>72</v>
      </c>
      <c r="E270" s="1043" t="s">
        <v>72</v>
      </c>
      <c r="F270" s="1043" t="s">
        <v>72</v>
      </c>
      <c r="G270" s="1261" t="s">
        <v>72</v>
      </c>
      <c r="H270" s="1262" t="s">
        <v>72</v>
      </c>
      <c r="I270" s="1262" t="s">
        <v>72</v>
      </c>
      <c r="J270" s="1273" t="s">
        <v>72</v>
      </c>
      <c r="K270" s="1273" t="s">
        <v>72</v>
      </c>
      <c r="L270" s="1274" t="s">
        <v>72</v>
      </c>
    </row>
    <row r="271" spans="1:12" ht="15.75" thickBot="1">
      <c r="A271" s="1063" t="s">
        <v>87</v>
      </c>
      <c r="B271" s="1051" t="s">
        <v>32</v>
      </c>
      <c r="C271" s="1057" t="s">
        <v>72</v>
      </c>
      <c r="D271" s="1057" t="s">
        <v>72</v>
      </c>
      <c r="E271" s="1058" t="s">
        <v>72</v>
      </c>
      <c r="F271" s="1058" t="s">
        <v>72</v>
      </c>
      <c r="G271" s="1279" t="s">
        <v>72</v>
      </c>
      <c r="H271" s="1273" t="s">
        <v>72</v>
      </c>
      <c r="I271" s="1273" t="s">
        <v>72</v>
      </c>
      <c r="J271" s="1273" t="s">
        <v>72</v>
      </c>
      <c r="K271" s="1273" t="s">
        <v>72</v>
      </c>
      <c r="L271" s="1274" t="s">
        <v>72</v>
      </c>
    </row>
    <row r="272" spans="1:12" ht="15.75" thickBot="1">
      <c r="A272" s="1280"/>
      <c r="B272" s="1281"/>
      <c r="C272" s="1282"/>
      <c r="D272" s="1282"/>
      <c r="E272" s="1282"/>
      <c r="F272" s="1282"/>
      <c r="G272" s="1283"/>
      <c r="H272" s="1284"/>
      <c r="I272" s="1284"/>
      <c r="J272" s="1284"/>
      <c r="K272" s="1284"/>
      <c r="L272" s="1285"/>
    </row>
    <row r="273" spans="1:12">
      <c r="A273" s="1047" t="s">
        <v>20</v>
      </c>
      <c r="B273" s="1048" t="s">
        <v>24</v>
      </c>
      <c r="C273" s="1049">
        <v>18483.254453670139</v>
      </c>
      <c r="D273" s="1049">
        <v>19251.291873854585</v>
      </c>
      <c r="E273" s="1050">
        <v>18852.919542743541</v>
      </c>
      <c r="F273" s="1050">
        <v>19636.317711331678</v>
      </c>
      <c r="G273" s="1269">
        <v>-3.9895370410311486</v>
      </c>
      <c r="H273" s="1270">
        <v>346.87241379310342</v>
      </c>
      <c r="I273" s="1270">
        <v>-5.3092198007013645</v>
      </c>
      <c r="J273" s="1271">
        <v>-12.121212121212121</v>
      </c>
      <c r="K273" s="1271">
        <v>2.8182701652089408</v>
      </c>
      <c r="L273" s="1272">
        <v>0.20337317630244334</v>
      </c>
    </row>
    <row r="274" spans="1:12">
      <c r="A274" s="1037" t="s">
        <v>20</v>
      </c>
      <c r="B274" s="1051" t="s">
        <v>25</v>
      </c>
      <c r="C274" s="937" t="s">
        <v>509</v>
      </c>
      <c r="D274" s="937" t="s">
        <v>509</v>
      </c>
      <c r="E274" s="1043" t="s">
        <v>509</v>
      </c>
      <c r="F274" s="1043" t="s">
        <v>509</v>
      </c>
      <c r="G274" s="1261" t="s">
        <v>72</v>
      </c>
      <c r="H274" s="1262" t="s">
        <v>509</v>
      </c>
      <c r="I274" s="1262" t="s">
        <v>72</v>
      </c>
      <c r="J274" s="1273" t="s">
        <v>72</v>
      </c>
      <c r="K274" s="1273">
        <v>0.29154518950437319</v>
      </c>
      <c r="L274" s="1274" t="s">
        <v>72</v>
      </c>
    </row>
    <row r="275" spans="1:12">
      <c r="A275" s="1037" t="s">
        <v>20</v>
      </c>
      <c r="B275" s="1051" t="s">
        <v>26</v>
      </c>
      <c r="C275" s="937">
        <v>18765.475490196077</v>
      </c>
      <c r="D275" s="937" t="s">
        <v>509</v>
      </c>
      <c r="E275" s="1043">
        <v>19140.785</v>
      </c>
      <c r="F275" s="1043" t="s">
        <v>509</v>
      </c>
      <c r="G275" s="1261" t="s">
        <v>72</v>
      </c>
      <c r="H275" s="1262">
        <v>344.4</v>
      </c>
      <c r="I275" s="1262" t="s">
        <v>72</v>
      </c>
      <c r="J275" s="1273" t="s">
        <v>72</v>
      </c>
      <c r="K275" s="1273">
        <v>1.749271137026239</v>
      </c>
      <c r="L275" s="1274" t="s">
        <v>72</v>
      </c>
    </row>
    <row r="276" spans="1:12">
      <c r="A276" s="1037" t="s">
        <v>20</v>
      </c>
      <c r="B276" s="1051" t="s">
        <v>31</v>
      </c>
      <c r="C276" s="937" t="s">
        <v>509</v>
      </c>
      <c r="D276" s="937">
        <v>19177.620588235292</v>
      </c>
      <c r="E276" s="1043" t="s">
        <v>509</v>
      </c>
      <c r="F276" s="1043">
        <v>19561.172999999999</v>
      </c>
      <c r="G276" s="1261" t="s">
        <v>72</v>
      </c>
      <c r="H276" s="1262" t="s">
        <v>509</v>
      </c>
      <c r="I276" s="1262" t="s">
        <v>72</v>
      </c>
      <c r="J276" s="1273" t="s">
        <v>72</v>
      </c>
      <c r="K276" s="1273">
        <v>0.7774538386783284</v>
      </c>
      <c r="L276" s="1274" t="s">
        <v>72</v>
      </c>
    </row>
    <row r="277" spans="1:12">
      <c r="A277" s="1047" t="s">
        <v>20</v>
      </c>
      <c r="B277" s="1052" t="s">
        <v>27</v>
      </c>
      <c r="C277" s="1053">
        <v>18853.571240116962</v>
      </c>
      <c r="D277" s="1053">
        <v>18754.196052465228</v>
      </c>
      <c r="E277" s="1054">
        <v>19230.642664919302</v>
      </c>
      <c r="F277" s="1054">
        <v>19129.279973514531</v>
      </c>
      <c r="G277" s="1275">
        <v>0.52988241870636399</v>
      </c>
      <c r="H277" s="1276">
        <v>257.063829787234</v>
      </c>
      <c r="I277" s="1276">
        <v>-18.906906991840316</v>
      </c>
      <c r="J277" s="1277">
        <v>-11.320754716981133</v>
      </c>
      <c r="K277" s="1277">
        <v>27.405247813411076</v>
      </c>
      <c r="L277" s="1278">
        <v>2.2071495566757342</v>
      </c>
    </row>
    <row r="278" spans="1:12">
      <c r="A278" s="1037" t="s">
        <v>20</v>
      </c>
      <c r="B278" s="1051" t="s">
        <v>28</v>
      </c>
      <c r="C278" s="937">
        <v>18890.045098039216</v>
      </c>
      <c r="D278" s="937">
        <v>18457.822549019606</v>
      </c>
      <c r="E278" s="1043">
        <v>19267.846000000001</v>
      </c>
      <c r="F278" s="1043">
        <v>18826.978999999999</v>
      </c>
      <c r="G278" s="1261">
        <v>2.3416768032725912</v>
      </c>
      <c r="H278" s="1262">
        <v>290.39999999999998</v>
      </c>
      <c r="I278" s="1262">
        <v>3.8626609442059925</v>
      </c>
      <c r="J278" s="1273">
        <v>7.59493670886076</v>
      </c>
      <c r="K278" s="1273">
        <v>8.2604470359572399</v>
      </c>
      <c r="L278" s="1274">
        <v>2.0005421231204732</v>
      </c>
    </row>
    <row r="279" spans="1:12">
      <c r="A279" s="1037" t="s">
        <v>20</v>
      </c>
      <c r="B279" s="1051" t="s">
        <v>29</v>
      </c>
      <c r="C279" s="937">
        <v>18896.798039215686</v>
      </c>
      <c r="D279" s="937">
        <v>18897.123529411765</v>
      </c>
      <c r="E279" s="1043">
        <v>19274.734</v>
      </c>
      <c r="F279" s="1043">
        <v>19275.065999999999</v>
      </c>
      <c r="G279" s="1261">
        <v>-1.7224324938680661E-3</v>
      </c>
      <c r="H279" s="1262">
        <v>225.6</v>
      </c>
      <c r="I279" s="1262">
        <v>-30.477657935285059</v>
      </c>
      <c r="J279" s="1273">
        <v>-16.019417475728158</v>
      </c>
      <c r="K279" s="1273">
        <v>16.812439261418856</v>
      </c>
      <c r="L279" s="1274">
        <v>0.48914290642678182</v>
      </c>
    </row>
    <row r="280" spans="1:12">
      <c r="A280" s="1037" t="s">
        <v>20</v>
      </c>
      <c r="B280" s="1051" t="s">
        <v>32</v>
      </c>
      <c r="C280" s="937">
        <v>18558.888235294115</v>
      </c>
      <c r="D280" s="937">
        <v>18500.8</v>
      </c>
      <c r="E280" s="1043">
        <v>18930.065999999999</v>
      </c>
      <c r="F280" s="1043">
        <v>18870.815999999999</v>
      </c>
      <c r="G280" s="1261">
        <v>0.31397688367053128</v>
      </c>
      <c r="H280" s="1262">
        <v>365.8</v>
      </c>
      <c r="I280" s="1262">
        <v>1.6958576591604178</v>
      </c>
      <c r="J280" s="1273">
        <v>-27.27272727272727</v>
      </c>
      <c r="K280" s="1273">
        <v>2.3323615160349855</v>
      </c>
      <c r="L280" s="1274">
        <v>-0.28253547287151193</v>
      </c>
    </row>
    <row r="281" spans="1:12">
      <c r="A281" s="1047" t="s">
        <v>20</v>
      </c>
      <c r="B281" s="1052" t="s">
        <v>33</v>
      </c>
      <c r="C281" s="1053">
        <v>16253.155902138</v>
      </c>
      <c r="D281" s="1053">
        <v>16026.214237247024</v>
      </c>
      <c r="E281" s="1054">
        <v>16578.219020180761</v>
      </c>
      <c r="F281" s="1054">
        <v>16346.738521991965</v>
      </c>
      <c r="G281" s="1275">
        <v>1.4160653385222681</v>
      </c>
      <c r="H281" s="1276">
        <v>233.44335260115605</v>
      </c>
      <c r="I281" s="1276">
        <v>0.20214359304824664</v>
      </c>
      <c r="J281" s="1277">
        <v>-14.77832512315271</v>
      </c>
      <c r="K281" s="1277">
        <v>33.624878522837712</v>
      </c>
      <c r="L281" s="1278">
        <v>1.453721629018375</v>
      </c>
    </row>
    <row r="282" spans="1:12">
      <c r="A282" s="1037" t="s">
        <v>20</v>
      </c>
      <c r="B282" s="1051" t="s">
        <v>73</v>
      </c>
      <c r="C282" s="1064">
        <v>16045.324509803921</v>
      </c>
      <c r="D282" s="1064">
        <v>15976.844117647059</v>
      </c>
      <c r="E282" s="1065">
        <v>16366.231</v>
      </c>
      <c r="F282" s="1065">
        <v>16296.380999999999</v>
      </c>
      <c r="G282" s="1289">
        <v>0.4286227721357298</v>
      </c>
      <c r="H282" s="1290">
        <v>221.6</v>
      </c>
      <c r="I282" s="1290">
        <v>0.77307867212368742</v>
      </c>
      <c r="J282" s="1291">
        <v>-3.6144578313253009</v>
      </c>
      <c r="K282" s="1291">
        <v>23.323615160349853</v>
      </c>
      <c r="L282" s="1292">
        <v>3.5930287895099156</v>
      </c>
    </row>
    <row r="283" spans="1:12">
      <c r="A283" s="1037" t="s">
        <v>20</v>
      </c>
      <c r="B283" s="1051" t="s">
        <v>34</v>
      </c>
      <c r="C283" s="937">
        <v>16680.933333333334</v>
      </c>
      <c r="D283" s="937">
        <v>16218.464705882352</v>
      </c>
      <c r="E283" s="1043">
        <v>17014.552</v>
      </c>
      <c r="F283" s="1043">
        <v>16542.833999999999</v>
      </c>
      <c r="G283" s="1261">
        <v>2.851494490000932</v>
      </c>
      <c r="H283" s="1262">
        <v>257</v>
      </c>
      <c r="I283" s="1262">
        <v>3.2543190036159073</v>
      </c>
      <c r="J283" s="1273">
        <v>-37.313432835820898</v>
      </c>
      <c r="K283" s="1273">
        <v>8.1632653061224492</v>
      </c>
      <c r="L283" s="1274">
        <v>-2.4548012548918141</v>
      </c>
    </row>
    <row r="284" spans="1:12" ht="15.75" thickBot="1">
      <c r="A284" s="1037" t="s">
        <v>20</v>
      </c>
      <c r="B284" s="1051" t="s">
        <v>35</v>
      </c>
      <c r="C284" s="937">
        <v>16555.94901960784</v>
      </c>
      <c r="D284" s="937" t="s">
        <v>509</v>
      </c>
      <c r="E284" s="1043">
        <v>16887.067999999999</v>
      </c>
      <c r="F284" s="1043" t="s">
        <v>509</v>
      </c>
      <c r="G284" s="1261" t="s">
        <v>72</v>
      </c>
      <c r="H284" s="1262">
        <v>272.7</v>
      </c>
      <c r="I284" s="1262" t="s">
        <v>72</v>
      </c>
      <c r="J284" s="1273" t="s">
        <v>72</v>
      </c>
      <c r="K284" s="1273">
        <v>2.1379980563654035</v>
      </c>
      <c r="L284" s="1274" t="s">
        <v>72</v>
      </c>
    </row>
    <row r="285" spans="1:12" ht="15.75" thickBot="1">
      <c r="A285" s="1280"/>
      <c r="B285" s="1281"/>
      <c r="C285" s="1282"/>
      <c r="D285" s="1282"/>
      <c r="E285" s="1282"/>
      <c r="F285" s="1282"/>
      <c r="G285" s="1283"/>
      <c r="H285" s="1284"/>
      <c r="I285" s="1284"/>
      <c r="J285" s="1284"/>
      <c r="K285" s="1284"/>
      <c r="L285" s="1285"/>
    </row>
    <row r="286" spans="1:12">
      <c r="A286" s="1047" t="s">
        <v>88</v>
      </c>
      <c r="B286" s="1052" t="s">
        <v>21</v>
      </c>
      <c r="C286" s="1053">
        <v>21087.959054209918</v>
      </c>
      <c r="D286" s="1053">
        <v>20455.894907603328</v>
      </c>
      <c r="E286" s="1054">
        <v>21509.718235294116</v>
      </c>
      <c r="F286" s="1054">
        <v>20865.012805755396</v>
      </c>
      <c r="G286" s="1275">
        <v>3.0898875334544984</v>
      </c>
      <c r="H286" s="1276">
        <v>318.75</v>
      </c>
      <c r="I286" s="1276">
        <v>-8.2733812949640289</v>
      </c>
      <c r="J286" s="1277">
        <v>100</v>
      </c>
      <c r="K286" s="1277">
        <v>0.7774538386783284</v>
      </c>
      <c r="L286" s="1278">
        <v>0.46049662790178325</v>
      </c>
    </row>
    <row r="287" spans="1:12">
      <c r="A287" s="1037" t="s">
        <v>88</v>
      </c>
      <c r="B287" s="1051" t="s">
        <v>22</v>
      </c>
      <c r="C287" s="937" t="s">
        <v>72</v>
      </c>
      <c r="D287" s="937" t="s">
        <v>509</v>
      </c>
      <c r="E287" s="1043" t="s">
        <v>72</v>
      </c>
      <c r="F287" s="1043" t="s">
        <v>509</v>
      </c>
      <c r="G287" s="1261" t="s">
        <v>72</v>
      </c>
      <c r="H287" s="1262" t="s">
        <v>72</v>
      </c>
      <c r="I287" s="1262" t="s">
        <v>72</v>
      </c>
      <c r="J287" s="1273" t="s">
        <v>72</v>
      </c>
      <c r="K287" s="1273" t="s">
        <v>72</v>
      </c>
      <c r="L287" s="1274" t="s">
        <v>72</v>
      </c>
    </row>
    <row r="288" spans="1:12">
      <c r="A288" s="1037" t="s">
        <v>88</v>
      </c>
      <c r="B288" s="1051" t="s">
        <v>23</v>
      </c>
      <c r="C288" s="937" t="s">
        <v>509</v>
      </c>
      <c r="D288" s="937" t="s">
        <v>509</v>
      </c>
      <c r="E288" s="1043" t="s">
        <v>509</v>
      </c>
      <c r="F288" s="1043" t="s">
        <v>509</v>
      </c>
      <c r="G288" s="1261" t="s">
        <v>72</v>
      </c>
      <c r="H288" s="1262" t="s">
        <v>509</v>
      </c>
      <c r="I288" s="1262" t="s">
        <v>72</v>
      </c>
      <c r="J288" s="1273" t="s">
        <v>72</v>
      </c>
      <c r="K288" s="1273">
        <v>0.48590864917395532</v>
      </c>
      <c r="L288" s="1274" t="s">
        <v>72</v>
      </c>
    </row>
    <row r="289" spans="1:12">
      <c r="A289" s="1037" t="s">
        <v>88</v>
      </c>
      <c r="B289" s="1051" t="s">
        <v>30</v>
      </c>
      <c r="C289" s="937" t="s">
        <v>509</v>
      </c>
      <c r="D289" s="937" t="s">
        <v>509</v>
      </c>
      <c r="E289" s="1043" t="s">
        <v>509</v>
      </c>
      <c r="F289" s="1043" t="s">
        <v>509</v>
      </c>
      <c r="G289" s="1261" t="s">
        <v>72</v>
      </c>
      <c r="H289" s="1262" t="s">
        <v>509</v>
      </c>
      <c r="I289" s="1262" t="s">
        <v>72</v>
      </c>
      <c r="J289" s="1273" t="s">
        <v>72</v>
      </c>
      <c r="K289" s="1273">
        <v>0.29154518950437319</v>
      </c>
      <c r="L289" s="1274" t="s">
        <v>72</v>
      </c>
    </row>
    <row r="290" spans="1:12">
      <c r="A290" s="1047" t="s">
        <v>88</v>
      </c>
      <c r="B290" s="1052" t="s">
        <v>24</v>
      </c>
      <c r="C290" s="1053">
        <v>20322.645701779657</v>
      </c>
      <c r="D290" s="1053">
        <v>20330.319755888933</v>
      </c>
      <c r="E290" s="1054">
        <v>20729.098615815252</v>
      </c>
      <c r="F290" s="1054">
        <v>20736.926151006712</v>
      </c>
      <c r="G290" s="1275">
        <v>-3.7746844129451167E-2</v>
      </c>
      <c r="H290" s="1276">
        <v>317.5622222222222</v>
      </c>
      <c r="I290" s="1276">
        <v>0.16122273373268281</v>
      </c>
      <c r="J290" s="1277">
        <v>-4.2553191489361701</v>
      </c>
      <c r="K290" s="1277">
        <v>4.3731778425655978</v>
      </c>
      <c r="L290" s="1278">
        <v>0.64893061594119184</v>
      </c>
    </row>
    <row r="291" spans="1:12">
      <c r="A291" s="1037" t="s">
        <v>88</v>
      </c>
      <c r="B291" s="1051" t="s">
        <v>25</v>
      </c>
      <c r="C291" s="937" t="s">
        <v>509</v>
      </c>
      <c r="D291" s="937">
        <v>20351.527450980393</v>
      </c>
      <c r="E291" s="1043" t="s">
        <v>509</v>
      </c>
      <c r="F291" s="1043">
        <v>20758.558000000001</v>
      </c>
      <c r="G291" s="1261" t="s">
        <v>72</v>
      </c>
      <c r="H291" s="1262" t="s">
        <v>509</v>
      </c>
      <c r="I291" s="1262" t="s">
        <v>72</v>
      </c>
      <c r="J291" s="1273" t="s">
        <v>72</v>
      </c>
      <c r="K291" s="1273">
        <v>0.1943634596695821</v>
      </c>
      <c r="L291" s="1274" t="s">
        <v>72</v>
      </c>
    </row>
    <row r="292" spans="1:12">
      <c r="A292" s="1037" t="s">
        <v>88</v>
      </c>
      <c r="B292" s="1051" t="s">
        <v>26</v>
      </c>
      <c r="C292" s="937">
        <v>20378.407843137255</v>
      </c>
      <c r="D292" s="937">
        <v>20053.74019607843</v>
      </c>
      <c r="E292" s="1043">
        <v>20785.975999999999</v>
      </c>
      <c r="F292" s="1043">
        <v>20454.814999999999</v>
      </c>
      <c r="G292" s="1261">
        <v>1.6189879986692624</v>
      </c>
      <c r="H292" s="1262">
        <v>316.10000000000002</v>
      </c>
      <c r="I292" s="1262">
        <v>-0.50361976707584699</v>
      </c>
      <c r="J292" s="1273">
        <v>-23.333333333333332</v>
      </c>
      <c r="K292" s="1273">
        <v>2.2351797862001943</v>
      </c>
      <c r="L292" s="1274">
        <v>-0.14199929462389438</v>
      </c>
    </row>
    <row r="293" spans="1:12">
      <c r="A293" s="1037" t="s">
        <v>88</v>
      </c>
      <c r="B293" s="1051" t="s">
        <v>31</v>
      </c>
      <c r="C293" s="937" t="s">
        <v>509</v>
      </c>
      <c r="D293" s="937" t="s">
        <v>509</v>
      </c>
      <c r="E293" s="1043" t="s">
        <v>509</v>
      </c>
      <c r="F293" s="1043" t="s">
        <v>509</v>
      </c>
      <c r="G293" s="1261" t="s">
        <v>72</v>
      </c>
      <c r="H293" s="1262" t="s">
        <v>509</v>
      </c>
      <c r="I293" s="1262" t="s">
        <v>72</v>
      </c>
      <c r="J293" s="1273" t="s">
        <v>72</v>
      </c>
      <c r="K293" s="1273">
        <v>1.9436345966958213</v>
      </c>
      <c r="L293" s="1274" t="s">
        <v>72</v>
      </c>
    </row>
    <row r="294" spans="1:12">
      <c r="A294" s="1047" t="s">
        <v>88</v>
      </c>
      <c r="B294" s="1052" t="s">
        <v>27</v>
      </c>
      <c r="C294" s="1053">
        <v>17584.018876263584</v>
      </c>
      <c r="D294" s="1053">
        <v>17827.352155202236</v>
      </c>
      <c r="E294" s="1054">
        <v>17935.699253788855</v>
      </c>
      <c r="F294" s="1054">
        <v>18396.823712245885</v>
      </c>
      <c r="G294" s="1275">
        <v>-2.5065438777351656</v>
      </c>
      <c r="H294" s="1276">
        <v>294.94848484848484</v>
      </c>
      <c r="I294" s="1276">
        <v>1.3598111568141011</v>
      </c>
      <c r="J294" s="1277">
        <v>-7.042253521126761</v>
      </c>
      <c r="K294" s="1277">
        <v>12.827988338192419</v>
      </c>
      <c r="L294" s="1278">
        <v>1.576007355625066</v>
      </c>
    </row>
    <row r="295" spans="1:12">
      <c r="A295" s="1037" t="s">
        <v>88</v>
      </c>
      <c r="B295" s="1051" t="s">
        <v>28</v>
      </c>
      <c r="C295" s="937" t="s">
        <v>509</v>
      </c>
      <c r="D295" s="937" t="s">
        <v>509</v>
      </c>
      <c r="E295" s="1043" t="s">
        <v>509</v>
      </c>
      <c r="F295" s="1043" t="s">
        <v>509</v>
      </c>
      <c r="G295" s="1261" t="s">
        <v>72</v>
      </c>
      <c r="H295" s="1262" t="s">
        <v>509</v>
      </c>
      <c r="I295" s="1262" t="s">
        <v>72</v>
      </c>
      <c r="J295" s="1273" t="s">
        <v>72</v>
      </c>
      <c r="K295" s="1273">
        <v>1.5549076773566568</v>
      </c>
      <c r="L295" s="1274" t="s">
        <v>72</v>
      </c>
    </row>
    <row r="296" spans="1:12">
      <c r="A296" s="1037" t="s">
        <v>88</v>
      </c>
      <c r="B296" s="1051" t="s">
        <v>29</v>
      </c>
      <c r="C296" s="937">
        <v>19484.097058823529</v>
      </c>
      <c r="D296" s="937">
        <v>19592.126470588235</v>
      </c>
      <c r="E296" s="1043">
        <v>19873.778999999999</v>
      </c>
      <c r="F296" s="1043">
        <v>19983.969000000001</v>
      </c>
      <c r="G296" s="1261">
        <v>-0.55139196823214809</v>
      </c>
      <c r="H296" s="1262">
        <v>297.39999999999998</v>
      </c>
      <c r="I296" s="1262">
        <v>1.6057396651861937</v>
      </c>
      <c r="J296" s="1262">
        <v>-15.384615384615385</v>
      </c>
      <c r="K296" s="1262">
        <v>8.5519922254616141</v>
      </c>
      <c r="L296" s="1263">
        <v>0.3111047452714395</v>
      </c>
    </row>
    <row r="297" spans="1:12" ht="15.75" thickBot="1">
      <c r="A297" s="1066" t="s">
        <v>88</v>
      </c>
      <c r="B297" s="1067" t="s">
        <v>32</v>
      </c>
      <c r="C297" s="938">
        <v>11637.179411764706</v>
      </c>
      <c r="D297" s="938">
        <v>11637.179411764706</v>
      </c>
      <c r="E297" s="1046">
        <v>11869.923000000001</v>
      </c>
      <c r="F297" s="1046">
        <v>12042.790999999999</v>
      </c>
      <c r="G297" s="1265">
        <v>-1.435447978794937</v>
      </c>
      <c r="H297" s="1266">
        <v>307.89999999999998</v>
      </c>
      <c r="I297" s="1266">
        <v>-0.54909560723515671</v>
      </c>
      <c r="J297" s="1266">
        <v>16.666666666666664</v>
      </c>
      <c r="K297" s="1266">
        <v>2.5454545454545454</v>
      </c>
      <c r="L297" s="1267">
        <v>0.57662763815347895</v>
      </c>
    </row>
    <row r="298" spans="1:12">
      <c r="G298" s="1299"/>
      <c r="H298" s="1299"/>
      <c r="I298" s="1299"/>
      <c r="J298" s="1299"/>
      <c r="K298" s="1299"/>
      <c r="L298" s="1299"/>
    </row>
    <row r="299" spans="1:12">
      <c r="G299" s="1299"/>
      <c r="H299" s="1299"/>
      <c r="I299" s="1299"/>
      <c r="J299" s="1299"/>
      <c r="K299" s="1299"/>
      <c r="L299" s="1299"/>
    </row>
    <row r="300" spans="1:12">
      <c r="G300" s="1299"/>
      <c r="H300" s="1299"/>
      <c r="I300" s="1299"/>
      <c r="J300" s="1299"/>
      <c r="K300" s="1299"/>
      <c r="L300" s="1299"/>
    </row>
    <row r="301" spans="1:12">
      <c r="G301" s="1299"/>
      <c r="H301" s="1299"/>
      <c r="I301" s="1299"/>
      <c r="J301" s="1299"/>
      <c r="K301" s="1299"/>
      <c r="L301" s="1299"/>
    </row>
    <row r="302" spans="1:12">
      <c r="G302" s="1299"/>
      <c r="H302" s="1299"/>
      <c r="I302" s="1299"/>
      <c r="J302" s="1299"/>
      <c r="K302" s="1299"/>
      <c r="L302" s="1299"/>
    </row>
    <row r="303" spans="1:12">
      <c r="G303" s="1299"/>
      <c r="H303" s="1299"/>
      <c r="I303" s="1299"/>
      <c r="J303" s="1299"/>
      <c r="K303" s="1299"/>
      <c r="L303" s="1299"/>
    </row>
    <row r="304" spans="1:12">
      <c r="G304" s="1299"/>
      <c r="H304" s="1299"/>
      <c r="I304" s="1299"/>
      <c r="J304" s="1299"/>
      <c r="K304" s="1299"/>
      <c r="L304" s="1299"/>
    </row>
    <row r="305" spans="7:12">
      <c r="G305" s="1299"/>
      <c r="H305" s="1299"/>
      <c r="I305" s="1299"/>
      <c r="J305" s="1299"/>
      <c r="K305" s="1299"/>
      <c r="L305" s="1299"/>
    </row>
    <row r="306" spans="7:12">
      <c r="G306" s="1299"/>
      <c r="H306" s="1299"/>
      <c r="I306" s="1299"/>
      <c r="J306" s="1299"/>
      <c r="K306" s="1299"/>
      <c r="L306" s="1299"/>
    </row>
    <row r="307" spans="7:12">
      <c r="G307" s="1299"/>
      <c r="H307" s="1299"/>
      <c r="I307" s="1299"/>
      <c r="J307" s="1299"/>
      <c r="K307" s="1299"/>
      <c r="L307" s="1299"/>
    </row>
    <row r="308" spans="7:12">
      <c r="G308" s="1299"/>
      <c r="H308" s="1299"/>
      <c r="I308" s="1299"/>
      <c r="J308" s="1299"/>
      <c r="K308" s="1299"/>
      <c r="L308" s="1299"/>
    </row>
    <row r="309" spans="7:12">
      <c r="G309" s="1299"/>
      <c r="H309" s="1299"/>
      <c r="I309" s="1299"/>
      <c r="J309" s="1299"/>
      <c r="K309" s="1299"/>
      <c r="L309" s="1299"/>
    </row>
    <row r="310" spans="7:12">
      <c r="G310" s="1299"/>
      <c r="H310" s="1299"/>
      <c r="I310" s="1299"/>
      <c r="J310" s="1299"/>
      <c r="K310" s="1299"/>
      <c r="L310" s="1299"/>
    </row>
    <row r="311" spans="7:12">
      <c r="G311" s="1299"/>
      <c r="H311" s="1299"/>
      <c r="I311" s="1299"/>
      <c r="J311" s="1299"/>
      <c r="K311" s="1299"/>
      <c r="L311" s="1299"/>
    </row>
    <row r="312" spans="7:12">
      <c r="G312" s="1299"/>
      <c r="H312" s="1299"/>
      <c r="I312" s="1299"/>
      <c r="J312" s="1299"/>
      <c r="K312" s="1299"/>
      <c r="L312" s="1299"/>
    </row>
    <row r="313" spans="7:12">
      <c r="G313" s="1299"/>
      <c r="H313" s="1299"/>
      <c r="I313" s="1299"/>
      <c r="J313" s="1299"/>
      <c r="K313" s="1299"/>
      <c r="L313" s="1299"/>
    </row>
    <row r="314" spans="7:12">
      <c r="G314" s="1299"/>
      <c r="H314" s="1299"/>
      <c r="I314" s="1299"/>
      <c r="J314" s="1299"/>
      <c r="K314" s="1299"/>
      <c r="L314" s="1299"/>
    </row>
    <row r="315" spans="7:12">
      <c r="G315" s="1299"/>
      <c r="H315" s="1299"/>
      <c r="I315" s="1299"/>
      <c r="J315" s="1299"/>
      <c r="K315" s="1299"/>
      <c r="L315" s="1299"/>
    </row>
    <row r="316" spans="7:12">
      <c r="G316" s="1299"/>
      <c r="H316" s="1299"/>
      <c r="I316" s="1299"/>
      <c r="J316" s="1299"/>
      <c r="K316" s="1299"/>
      <c r="L316" s="1299"/>
    </row>
    <row r="317" spans="7:12">
      <c r="G317" s="1299"/>
      <c r="H317" s="1299"/>
      <c r="I317" s="1299"/>
      <c r="J317" s="1299"/>
      <c r="K317" s="1299"/>
      <c r="L317" s="1299"/>
    </row>
    <row r="318" spans="7:12">
      <c r="G318" s="1299"/>
      <c r="H318" s="1299"/>
      <c r="I318" s="1299"/>
      <c r="J318" s="1299"/>
      <c r="K318" s="1299"/>
      <c r="L318" s="1299"/>
    </row>
    <row r="319" spans="7:12">
      <c r="G319" s="1299"/>
      <c r="H319" s="1299"/>
      <c r="I319" s="1299"/>
      <c r="J319" s="1299"/>
      <c r="K319" s="1299"/>
      <c r="L319" s="1299"/>
    </row>
    <row r="320" spans="7:12">
      <c r="G320" s="1299"/>
      <c r="H320" s="1299"/>
      <c r="I320" s="1299"/>
      <c r="J320" s="1299"/>
      <c r="K320" s="1299"/>
      <c r="L320" s="1299"/>
    </row>
    <row r="321" spans="7:12">
      <c r="G321" s="1299"/>
      <c r="H321" s="1299"/>
      <c r="I321" s="1299"/>
      <c r="J321" s="1299"/>
      <c r="K321" s="1299"/>
      <c r="L321" s="1299"/>
    </row>
    <row r="322" spans="7:12">
      <c r="G322" s="1299"/>
      <c r="H322" s="1299"/>
      <c r="I322" s="1299"/>
      <c r="J322" s="1299"/>
      <c r="K322" s="1299"/>
      <c r="L322" s="1299"/>
    </row>
    <row r="323" spans="7:12">
      <c r="G323" s="1299"/>
      <c r="H323" s="1299"/>
      <c r="I323" s="1299"/>
      <c r="J323" s="1299"/>
      <c r="K323" s="1299"/>
      <c r="L323" s="1299"/>
    </row>
    <row r="324" spans="7:12">
      <c r="G324" s="1299"/>
      <c r="H324" s="1299"/>
      <c r="I324" s="1299"/>
      <c r="J324" s="1299"/>
      <c r="K324" s="1299"/>
      <c r="L324" s="1299"/>
    </row>
    <row r="325" spans="7:12">
      <c r="G325" s="1299"/>
      <c r="H325" s="1299"/>
      <c r="I325" s="1299"/>
      <c r="J325" s="1299"/>
      <c r="K325" s="1299"/>
      <c r="L325" s="1299"/>
    </row>
    <row r="326" spans="7:12">
      <c r="G326" s="1299"/>
      <c r="H326" s="1299"/>
      <c r="I326" s="1299"/>
      <c r="J326" s="1299"/>
      <c r="K326" s="1299"/>
      <c r="L326" s="1299"/>
    </row>
    <row r="327" spans="7:12">
      <c r="G327" s="1299"/>
      <c r="H327" s="1299"/>
      <c r="I327" s="1299"/>
      <c r="J327" s="1299"/>
      <c r="K327" s="1299"/>
      <c r="L327" s="1299"/>
    </row>
    <row r="328" spans="7:12">
      <c r="G328" s="1299"/>
      <c r="H328" s="1299"/>
      <c r="I328" s="1299"/>
      <c r="J328" s="1299"/>
      <c r="K328" s="1299"/>
      <c r="L328" s="1299"/>
    </row>
    <row r="329" spans="7:12">
      <c r="G329" s="1299"/>
      <c r="H329" s="1299"/>
      <c r="I329" s="1299"/>
      <c r="J329" s="1299"/>
      <c r="K329" s="1299"/>
      <c r="L329" s="1299"/>
    </row>
    <row r="330" spans="7:12">
      <c r="G330" s="1299"/>
      <c r="H330" s="1299"/>
      <c r="I330" s="1299"/>
      <c r="J330" s="1299"/>
      <c r="K330" s="1299"/>
      <c r="L330" s="1299"/>
    </row>
    <row r="331" spans="7:12">
      <c r="G331" s="1299"/>
      <c r="H331" s="1299"/>
      <c r="I331" s="1299"/>
      <c r="J331" s="1299"/>
      <c r="K331" s="1299"/>
      <c r="L331" s="1299"/>
    </row>
    <row r="332" spans="7:12">
      <c r="G332" s="1299"/>
      <c r="H332" s="1299"/>
      <c r="I332" s="1299"/>
      <c r="J332" s="1299"/>
      <c r="K332" s="1299"/>
      <c r="L332" s="1299"/>
    </row>
    <row r="333" spans="7:12">
      <c r="G333" s="1299"/>
      <c r="H333" s="1299"/>
      <c r="I333" s="1299"/>
      <c r="J333" s="1299"/>
      <c r="K333" s="1299"/>
      <c r="L333" s="1299"/>
    </row>
    <row r="334" spans="7:12">
      <c r="G334" s="1299"/>
      <c r="H334" s="1299"/>
      <c r="I334" s="1299"/>
      <c r="J334" s="1299"/>
      <c r="K334" s="1299"/>
      <c r="L334" s="1299"/>
    </row>
    <row r="335" spans="7:12">
      <c r="G335" s="1299"/>
      <c r="H335" s="1299"/>
      <c r="I335" s="1299"/>
      <c r="J335" s="1299"/>
      <c r="K335" s="1299"/>
      <c r="L335" s="1299"/>
    </row>
    <row r="336" spans="7:12">
      <c r="G336" s="1299"/>
      <c r="H336" s="1299"/>
      <c r="I336" s="1299"/>
      <c r="J336" s="1299"/>
      <c r="K336" s="1299"/>
      <c r="L336" s="1299"/>
    </row>
    <row r="337" spans="7:12">
      <c r="G337" s="1299"/>
      <c r="H337" s="1299"/>
      <c r="I337" s="1299"/>
      <c r="J337" s="1299"/>
      <c r="K337" s="1299"/>
      <c r="L337" s="1299"/>
    </row>
    <row r="338" spans="7:12">
      <c r="G338" s="1299"/>
      <c r="H338" s="1299"/>
      <c r="I338" s="1299"/>
      <c r="J338" s="1299"/>
      <c r="K338" s="1299"/>
      <c r="L338" s="1299"/>
    </row>
    <row r="339" spans="7:12">
      <c r="G339" s="1299"/>
      <c r="H339" s="1299"/>
      <c r="I339" s="1299"/>
      <c r="J339" s="1299"/>
      <c r="K339" s="1299"/>
      <c r="L339" s="1299"/>
    </row>
    <row r="340" spans="7:12">
      <c r="G340" s="1299"/>
      <c r="H340" s="1299"/>
      <c r="I340" s="1299"/>
      <c r="J340" s="1299"/>
      <c r="K340" s="1299"/>
      <c r="L340" s="1299"/>
    </row>
    <row r="341" spans="7:12">
      <c r="G341" s="1299"/>
      <c r="H341" s="1299"/>
      <c r="I341" s="1299"/>
      <c r="J341" s="1299"/>
      <c r="K341" s="1299"/>
      <c r="L341" s="1299"/>
    </row>
    <row r="342" spans="7:12">
      <c r="G342" s="1299"/>
      <c r="H342" s="1299"/>
      <c r="I342" s="1299"/>
      <c r="J342" s="1299"/>
      <c r="K342" s="1299"/>
      <c r="L342" s="1299"/>
    </row>
    <row r="343" spans="7:12">
      <c r="G343" s="1299"/>
      <c r="H343" s="1299"/>
      <c r="I343" s="1299"/>
      <c r="J343" s="1299"/>
      <c r="K343" s="1299"/>
      <c r="L343" s="1299"/>
    </row>
    <row r="344" spans="7:12">
      <c r="G344" s="1299"/>
      <c r="H344" s="1299"/>
      <c r="I344" s="1299"/>
      <c r="J344" s="1299"/>
      <c r="K344" s="1299"/>
      <c r="L344" s="1299"/>
    </row>
    <row r="345" spans="7:12">
      <c r="G345" s="1299"/>
      <c r="H345" s="1299"/>
      <c r="I345" s="1299"/>
      <c r="J345" s="1299"/>
      <c r="K345" s="1299"/>
      <c r="L345" s="1299"/>
    </row>
    <row r="346" spans="7:12">
      <c r="G346" s="1299"/>
      <c r="H346" s="1299"/>
      <c r="I346" s="1299"/>
      <c r="J346" s="1299"/>
      <c r="K346" s="1299"/>
      <c r="L346" s="1299"/>
    </row>
    <row r="347" spans="7:12">
      <c r="G347" s="1299"/>
      <c r="H347" s="1299"/>
      <c r="I347" s="1299"/>
      <c r="J347" s="1299"/>
      <c r="K347" s="1299"/>
      <c r="L347" s="1299"/>
    </row>
    <row r="348" spans="7:12">
      <c r="G348" s="1299"/>
      <c r="H348" s="1299"/>
      <c r="I348" s="1299"/>
      <c r="J348" s="1299"/>
      <c r="K348" s="1299"/>
      <c r="L348" s="1299"/>
    </row>
    <row r="349" spans="7:12">
      <c r="G349" s="1299"/>
      <c r="H349" s="1299"/>
      <c r="I349" s="1299"/>
      <c r="J349" s="1299"/>
      <c r="K349" s="1299"/>
      <c r="L349" s="1299"/>
    </row>
    <row r="350" spans="7:12">
      <c r="G350" s="1299"/>
      <c r="H350" s="1299"/>
      <c r="I350" s="1299"/>
      <c r="J350" s="1299"/>
      <c r="K350" s="1299"/>
      <c r="L350" s="1299"/>
    </row>
    <row r="351" spans="7:12">
      <c r="G351" s="1299"/>
      <c r="H351" s="1299"/>
      <c r="I351" s="1299"/>
      <c r="J351" s="1299"/>
      <c r="K351" s="1299"/>
      <c r="L351" s="1299"/>
    </row>
    <row r="352" spans="7:12">
      <c r="G352" s="1299"/>
      <c r="H352" s="1299"/>
      <c r="I352" s="1299"/>
      <c r="J352" s="1299"/>
      <c r="K352" s="1299"/>
      <c r="L352" s="1299"/>
    </row>
    <row r="353" spans="7:12">
      <c r="G353" s="1299"/>
      <c r="H353" s="1299"/>
      <c r="I353" s="1299"/>
      <c r="J353" s="1299"/>
      <c r="K353" s="1299"/>
      <c r="L353" s="1299"/>
    </row>
    <row r="354" spans="7:12">
      <c r="G354" s="1299"/>
      <c r="H354" s="1299"/>
      <c r="I354" s="1299"/>
      <c r="J354" s="1299"/>
      <c r="K354" s="1299"/>
      <c r="L354" s="1299"/>
    </row>
    <row r="355" spans="7:12">
      <c r="G355" s="1299"/>
      <c r="H355" s="1299"/>
      <c r="I355" s="1299"/>
      <c r="J355" s="1299"/>
      <c r="K355" s="1299"/>
      <c r="L355" s="1299"/>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L30" sqref="L30"/>
    </sheetView>
  </sheetViews>
  <sheetFormatPr defaultColWidth="9.140625" defaultRowHeight="15.75"/>
  <cols>
    <col min="1" max="1" width="36" style="359" customWidth="1"/>
    <col min="2" max="2" width="12.85546875" style="359" customWidth="1"/>
    <col min="3" max="3" width="11.42578125" style="359" customWidth="1"/>
    <col min="4" max="4" width="13.42578125" style="359" customWidth="1"/>
    <col min="5" max="5" width="11.28515625" style="359" bestFit="1" customWidth="1"/>
    <col min="6" max="6" width="11.42578125" style="359" customWidth="1"/>
    <col min="7" max="7" width="12.140625" style="359" customWidth="1"/>
    <col min="8" max="8" width="10.85546875" style="359" bestFit="1" customWidth="1"/>
    <col min="9" max="9" width="13.28515625" style="359" customWidth="1"/>
    <col min="10" max="16384" width="9.140625" style="359"/>
  </cols>
  <sheetData>
    <row r="1" spans="1:18" ht="40.5" customHeight="1" thickBot="1">
      <c r="A1" s="1101" t="s">
        <v>476</v>
      </c>
      <c r="B1" s="1101"/>
      <c r="C1" s="1101"/>
      <c r="D1" s="1101"/>
      <c r="E1" s="1101"/>
      <c r="F1" s="1101"/>
      <c r="G1" s="1101"/>
      <c r="H1" s="1101"/>
    </row>
    <row r="2" spans="1:18" ht="45">
      <c r="A2" s="732" t="s">
        <v>98</v>
      </c>
      <c r="B2" s="457" t="s">
        <v>5</v>
      </c>
      <c r="C2" s="679"/>
      <c r="D2" s="608" t="s">
        <v>102</v>
      </c>
      <c r="E2" s="1102" t="s">
        <v>100</v>
      </c>
      <c r="F2" s="1103"/>
      <c r="G2" s="1104"/>
      <c r="H2" s="680" t="s">
        <v>101</v>
      </c>
    </row>
    <row r="3" spans="1:18" ht="41.25" thickBot="1">
      <c r="A3" s="458"/>
      <c r="B3" s="1005" t="s">
        <v>532</v>
      </c>
      <c r="C3" s="1005" t="s">
        <v>526</v>
      </c>
      <c r="D3" s="968" t="s">
        <v>50</v>
      </c>
      <c r="E3" s="966" t="s">
        <v>532</v>
      </c>
      <c r="F3" s="967" t="s">
        <v>526</v>
      </c>
      <c r="G3" s="969" t="s">
        <v>102</v>
      </c>
      <c r="H3" s="970" t="s">
        <v>103</v>
      </c>
    </row>
    <row r="4" spans="1:18">
      <c r="A4" s="682" t="s">
        <v>4</v>
      </c>
      <c r="B4" s="971"/>
      <c r="C4" s="971"/>
      <c r="D4" s="972"/>
      <c r="E4" s="973"/>
      <c r="F4" s="973"/>
      <c r="G4" s="974"/>
      <c r="H4" s="975"/>
    </row>
    <row r="5" spans="1:18">
      <c r="A5" s="590" t="s">
        <v>216</v>
      </c>
      <c r="B5" s="976">
        <v>20654.747740659022</v>
      </c>
      <c r="C5" s="976">
        <v>19987.922999999999</v>
      </c>
      <c r="D5" s="977">
        <v>3.336138230365524</v>
      </c>
      <c r="E5" s="978">
        <v>100</v>
      </c>
      <c r="F5" s="979">
        <v>100</v>
      </c>
      <c r="G5" s="980" t="s">
        <v>72</v>
      </c>
      <c r="H5" s="981">
        <v>-28.919292597866235</v>
      </c>
    </row>
    <row r="6" spans="1:18">
      <c r="A6" s="586" t="s">
        <v>104</v>
      </c>
      <c r="B6" s="937">
        <v>17281.547999999999</v>
      </c>
      <c r="C6" s="937" t="s">
        <v>509</v>
      </c>
      <c r="D6" s="982" t="s">
        <v>72</v>
      </c>
      <c r="E6" s="983">
        <v>21.233851066918277</v>
      </c>
      <c r="F6" s="984">
        <v>100</v>
      </c>
      <c r="G6" s="985" t="s">
        <v>72</v>
      </c>
      <c r="H6" s="986" t="s">
        <v>72</v>
      </c>
    </row>
    <row r="7" spans="1:18">
      <c r="A7" s="586" t="s">
        <v>105</v>
      </c>
      <c r="B7" s="937">
        <v>24692.84</v>
      </c>
      <c r="C7" s="937" t="s">
        <v>72</v>
      </c>
      <c r="D7" s="982" t="s">
        <v>72</v>
      </c>
      <c r="E7" s="983">
        <v>18.121643199303239</v>
      </c>
      <c r="F7" s="984">
        <v>0</v>
      </c>
      <c r="G7" s="985" t="s">
        <v>72</v>
      </c>
      <c r="H7" s="986" t="s">
        <v>72</v>
      </c>
    </row>
    <row r="8" spans="1:18" ht="16.5" thickBot="1">
      <c r="A8" s="683" t="s">
        <v>106</v>
      </c>
      <c r="B8" s="938">
        <v>20629.174999999999</v>
      </c>
      <c r="C8" s="938" t="s">
        <v>72</v>
      </c>
      <c r="D8" s="987" t="s">
        <v>72</v>
      </c>
      <c r="E8" s="988">
        <v>60.644505733778487</v>
      </c>
      <c r="F8" s="989">
        <v>0</v>
      </c>
      <c r="G8" s="990" t="s">
        <v>72</v>
      </c>
      <c r="H8" s="991" t="s">
        <v>72</v>
      </c>
    </row>
    <row r="9" spans="1:18">
      <c r="A9" s="589" t="s">
        <v>217</v>
      </c>
      <c r="B9" s="992">
        <v>17369.646994211838</v>
      </c>
      <c r="C9" s="992">
        <v>17864.542454256367</v>
      </c>
      <c r="D9" s="993">
        <v>-2.7702666402554064</v>
      </c>
      <c r="E9" s="994">
        <v>100</v>
      </c>
      <c r="F9" s="995">
        <v>100</v>
      </c>
      <c r="G9" s="996" t="s">
        <v>72</v>
      </c>
      <c r="H9" s="997">
        <v>4.0439003799071189</v>
      </c>
    </row>
    <row r="10" spans="1:18">
      <c r="A10" s="586" t="s">
        <v>104</v>
      </c>
      <c r="B10" s="937" t="s">
        <v>509</v>
      </c>
      <c r="C10" s="937" t="s">
        <v>509</v>
      </c>
      <c r="D10" s="982" t="s">
        <v>72</v>
      </c>
      <c r="E10" s="983">
        <v>2.393703343070432</v>
      </c>
      <c r="F10" s="984">
        <v>4.3084283101167857</v>
      </c>
      <c r="G10" s="985" t="s">
        <v>72</v>
      </c>
      <c r="H10" s="986" t="s">
        <v>72</v>
      </c>
    </row>
    <row r="11" spans="1:18">
      <c r="A11" s="586" t="s">
        <v>105</v>
      </c>
      <c r="B11" s="937" t="s">
        <v>509</v>
      </c>
      <c r="C11" s="937" t="s">
        <v>72</v>
      </c>
      <c r="D11" s="982" t="s">
        <v>72</v>
      </c>
      <c r="E11" s="983">
        <v>0.18121821919290276</v>
      </c>
      <c r="F11" s="984">
        <v>0</v>
      </c>
      <c r="G11" s="985" t="s">
        <v>72</v>
      </c>
      <c r="H11" s="986" t="s">
        <v>72</v>
      </c>
    </row>
    <row r="12" spans="1:18" ht="16.5" thickBot="1">
      <c r="A12" s="684" t="s">
        <v>106</v>
      </c>
      <c r="B12" s="937">
        <v>17420.786</v>
      </c>
      <c r="C12" s="937">
        <v>18016.027999999998</v>
      </c>
      <c r="D12" s="982">
        <v>-3.303958008946247</v>
      </c>
      <c r="E12" s="983">
        <v>97.425078437736673</v>
      </c>
      <c r="F12" s="984">
        <v>95.691571689883219</v>
      </c>
      <c r="G12" s="985">
        <v>1.8115563546927564</v>
      </c>
      <c r="H12" s="986">
        <v>5.9287142689095305</v>
      </c>
      <c r="P12" s="320"/>
      <c r="Q12" s="320"/>
      <c r="R12" s="320"/>
    </row>
    <row r="13" spans="1:18" ht="18.75">
      <c r="A13" s="682" t="s">
        <v>107</v>
      </c>
      <c r="B13" s="998"/>
      <c r="C13" s="998"/>
      <c r="D13" s="999"/>
      <c r="E13" s="1000"/>
      <c r="F13" s="1000"/>
      <c r="G13" s="1001"/>
      <c r="H13" s="1002"/>
      <c r="J13" s="754"/>
      <c r="K13" s="754"/>
      <c r="L13" s="754"/>
      <c r="M13" s="754"/>
      <c r="N13" s="754"/>
      <c r="P13" s="320"/>
      <c r="Q13" s="320"/>
      <c r="R13" s="320"/>
    </row>
    <row r="14" spans="1:18">
      <c r="A14" s="590" t="s">
        <v>216</v>
      </c>
      <c r="B14" s="976">
        <v>19781.118050260331</v>
      </c>
      <c r="C14" s="976">
        <v>19563.356613355532</v>
      </c>
      <c r="D14" s="977">
        <v>1.1131087635346644</v>
      </c>
      <c r="E14" s="978">
        <v>100</v>
      </c>
      <c r="F14" s="979">
        <v>100</v>
      </c>
      <c r="G14" s="980" t="s">
        <v>72</v>
      </c>
      <c r="H14" s="981">
        <v>-39.746462641654396</v>
      </c>
      <c r="P14" s="320"/>
      <c r="Q14" s="320"/>
      <c r="R14" s="320"/>
    </row>
    <row r="15" spans="1:18">
      <c r="A15" s="586" t="s">
        <v>104</v>
      </c>
      <c r="B15" s="937">
        <v>17448.37</v>
      </c>
      <c r="C15" s="937">
        <v>17070.222000000002</v>
      </c>
      <c r="D15" s="982" t="s">
        <v>72</v>
      </c>
      <c r="E15" s="983">
        <v>11.93284454361917</v>
      </c>
      <c r="F15" s="979">
        <v>23.676291696011269</v>
      </c>
      <c r="G15" s="985">
        <v>-49.600027331858357</v>
      </c>
      <c r="H15" s="986">
        <v>-69.632233639805293</v>
      </c>
    </row>
    <row r="16" spans="1:18">
      <c r="A16" s="586" t="s">
        <v>105</v>
      </c>
      <c r="B16" s="937" t="s">
        <v>509</v>
      </c>
      <c r="C16" s="937" t="s">
        <v>509</v>
      </c>
      <c r="D16" s="982" t="s">
        <v>72</v>
      </c>
      <c r="E16" s="983">
        <v>2.8158537881202848</v>
      </c>
      <c r="F16" s="979">
        <v>1.8439080606953071</v>
      </c>
      <c r="G16" s="985" t="s">
        <v>72</v>
      </c>
      <c r="H16" s="986" t="s">
        <v>72</v>
      </c>
    </row>
    <row r="17" spans="1:13" ht="16.5" thickBot="1">
      <c r="A17" s="683" t="s">
        <v>106</v>
      </c>
      <c r="B17" s="938">
        <v>19988.107</v>
      </c>
      <c r="C17" s="938">
        <v>20258.436000000002</v>
      </c>
      <c r="D17" s="987">
        <v>-1.334402122651529</v>
      </c>
      <c r="E17" s="988">
        <v>85.251301668260552</v>
      </c>
      <c r="F17" s="979">
        <v>74.479800243293425</v>
      </c>
      <c r="G17" s="990">
        <v>14.462312452210227</v>
      </c>
      <c r="H17" s="991">
        <v>-31.03240780538124</v>
      </c>
    </row>
    <row r="18" spans="1:13">
      <c r="A18" s="589" t="s">
        <v>217</v>
      </c>
      <c r="B18" s="992">
        <v>15442.177</v>
      </c>
      <c r="C18" s="992">
        <v>16011.144000000002</v>
      </c>
      <c r="D18" s="993">
        <v>-3.5535686894078418</v>
      </c>
      <c r="E18" s="994">
        <v>100</v>
      </c>
      <c r="F18" s="979">
        <v>100</v>
      </c>
      <c r="G18" s="996" t="s">
        <v>72</v>
      </c>
      <c r="H18" s="997">
        <v>41.529548088064892</v>
      </c>
    </row>
    <row r="19" spans="1:13">
      <c r="A19" s="586" t="s">
        <v>104</v>
      </c>
      <c r="B19" s="937" t="s">
        <v>72</v>
      </c>
      <c r="C19" s="937" t="s">
        <v>72</v>
      </c>
      <c r="D19" s="982" t="s">
        <v>72</v>
      </c>
      <c r="E19" s="983">
        <v>0</v>
      </c>
      <c r="F19" s="979">
        <v>0</v>
      </c>
      <c r="G19" s="985" t="s">
        <v>72</v>
      </c>
      <c r="H19" s="986" t="s">
        <v>72</v>
      </c>
    </row>
    <row r="20" spans="1:13">
      <c r="A20" s="586" t="s">
        <v>105</v>
      </c>
      <c r="B20" s="937" t="s">
        <v>72</v>
      </c>
      <c r="C20" s="937" t="s">
        <v>72</v>
      </c>
      <c r="D20" s="982" t="s">
        <v>72</v>
      </c>
      <c r="E20" s="983">
        <v>0</v>
      </c>
      <c r="F20" s="979">
        <v>0</v>
      </c>
      <c r="G20" s="985" t="s">
        <v>72</v>
      </c>
      <c r="H20" s="986" t="s">
        <v>72</v>
      </c>
    </row>
    <row r="21" spans="1:13" ht="16.5" thickBot="1">
      <c r="A21" s="684" t="s">
        <v>106</v>
      </c>
      <c r="B21" s="937">
        <v>15442.177</v>
      </c>
      <c r="C21" s="937">
        <v>16011.144</v>
      </c>
      <c r="D21" s="982">
        <v>-3.5535686894078307</v>
      </c>
      <c r="E21" s="983">
        <v>100</v>
      </c>
      <c r="F21" s="979">
        <v>100</v>
      </c>
      <c r="G21" s="985">
        <v>0</v>
      </c>
      <c r="H21" s="986">
        <v>41.529548088064892</v>
      </c>
    </row>
    <row r="22" spans="1:13">
      <c r="A22" s="682" t="s">
        <v>108</v>
      </c>
      <c r="B22" s="998"/>
      <c r="C22" s="998"/>
      <c r="D22" s="999"/>
      <c r="E22" s="1000"/>
      <c r="F22" s="1000"/>
      <c r="G22" s="1001"/>
      <c r="H22" s="1002"/>
    </row>
    <row r="23" spans="1:13">
      <c r="A23" s="590" t="s">
        <v>216</v>
      </c>
      <c r="B23" s="976">
        <v>20894.270995797538</v>
      </c>
      <c r="C23" s="1003">
        <v>20228.973999999998</v>
      </c>
      <c r="D23" s="977">
        <v>3.2888321266196701</v>
      </c>
      <c r="E23" s="978">
        <v>100</v>
      </c>
      <c r="F23" s="979">
        <v>100</v>
      </c>
      <c r="G23" s="980" t="s">
        <v>72</v>
      </c>
      <c r="H23" s="981">
        <v>-63.850226759902597</v>
      </c>
    </row>
    <row r="24" spans="1:13">
      <c r="A24" s="586" t="s">
        <v>104</v>
      </c>
      <c r="B24" s="937">
        <v>17251.288</v>
      </c>
      <c r="C24" s="937" t="s">
        <v>509</v>
      </c>
      <c r="D24" s="982" t="s">
        <v>72</v>
      </c>
      <c r="E24" s="983">
        <v>38.260923305110929</v>
      </c>
      <c r="F24" s="984">
        <v>100</v>
      </c>
      <c r="G24" s="985" t="s">
        <v>72</v>
      </c>
      <c r="H24" s="986" t="s">
        <v>72</v>
      </c>
    </row>
    <row r="25" spans="1:13">
      <c r="A25" s="586" t="s">
        <v>105</v>
      </c>
      <c r="B25" s="937" t="s">
        <v>509</v>
      </c>
      <c r="C25" s="937" t="s">
        <v>72</v>
      </c>
      <c r="D25" s="982" t="s">
        <v>72</v>
      </c>
      <c r="E25" s="983">
        <v>36.938384525060258</v>
      </c>
      <c r="F25" s="984">
        <v>0</v>
      </c>
      <c r="G25" s="985" t="s">
        <v>72</v>
      </c>
      <c r="H25" s="986" t="s">
        <v>72</v>
      </c>
    </row>
    <row r="26" spans="1:13" ht="16.5" thickBot="1">
      <c r="A26" s="683" t="s">
        <v>106</v>
      </c>
      <c r="B26" s="938">
        <v>20771.435000000001</v>
      </c>
      <c r="C26" s="938" t="s">
        <v>72</v>
      </c>
      <c r="D26" s="987" t="s">
        <v>72</v>
      </c>
      <c r="E26" s="988">
        <v>24.800692169828814</v>
      </c>
      <c r="F26" s="989">
        <v>0</v>
      </c>
      <c r="G26" s="990" t="s">
        <v>72</v>
      </c>
      <c r="H26" s="991" t="s">
        <v>72</v>
      </c>
      <c r="K26" s="320"/>
      <c r="L26" s="320"/>
      <c r="M26" s="320"/>
    </row>
    <row r="27" spans="1:13">
      <c r="A27" s="589" t="s">
        <v>217</v>
      </c>
      <c r="B27" s="992">
        <v>16168.298247940525</v>
      </c>
      <c r="C27" s="992">
        <v>15841.098</v>
      </c>
      <c r="D27" s="993">
        <v>2.0655149531965873</v>
      </c>
      <c r="E27" s="994">
        <v>100</v>
      </c>
      <c r="F27" s="995">
        <v>100</v>
      </c>
      <c r="G27" s="996" t="s">
        <v>72</v>
      </c>
      <c r="H27" s="997">
        <v>-16.423173803526439</v>
      </c>
      <c r="J27" s="1100"/>
      <c r="K27" s="1100"/>
      <c r="L27" s="1100"/>
      <c r="M27" s="1100"/>
    </row>
    <row r="28" spans="1:13">
      <c r="A28" s="586" t="s">
        <v>104</v>
      </c>
      <c r="B28" s="937" t="s">
        <v>72</v>
      </c>
      <c r="C28" s="937" t="s">
        <v>72</v>
      </c>
      <c r="D28" s="982" t="s">
        <v>72</v>
      </c>
      <c r="E28" s="983">
        <v>0</v>
      </c>
      <c r="F28" s="984">
        <v>0</v>
      </c>
      <c r="G28" s="985" t="s">
        <v>72</v>
      </c>
      <c r="H28" s="986" t="s">
        <v>72</v>
      </c>
    </row>
    <row r="29" spans="1:13">
      <c r="A29" s="586" t="s">
        <v>105</v>
      </c>
      <c r="B29" s="937" t="s">
        <v>509</v>
      </c>
      <c r="C29" s="937" t="s">
        <v>72</v>
      </c>
      <c r="D29" s="982" t="s">
        <v>72</v>
      </c>
      <c r="E29" s="983">
        <v>1.3461924854329919</v>
      </c>
      <c r="F29" s="984">
        <v>0</v>
      </c>
      <c r="G29" s="985" t="s">
        <v>72</v>
      </c>
      <c r="H29" s="986" t="s">
        <v>72</v>
      </c>
    </row>
    <row r="30" spans="1:13" ht="16.5" thickBot="1">
      <c r="A30" s="684" t="s">
        <v>106</v>
      </c>
      <c r="B30" s="937" t="s">
        <v>509</v>
      </c>
      <c r="C30" s="937">
        <v>15841.098</v>
      </c>
      <c r="D30" s="982">
        <v>1.0272015235307512</v>
      </c>
      <c r="E30" s="983">
        <v>98.653807514567006</v>
      </c>
      <c r="F30" s="984">
        <v>100</v>
      </c>
      <c r="G30" s="985">
        <v>-1.3461924854329936</v>
      </c>
      <c r="H30" s="986">
        <v>-17.548278757346761</v>
      </c>
    </row>
    <row r="31" spans="1:13">
      <c r="A31" s="682" t="s">
        <v>109</v>
      </c>
      <c r="B31" s="998"/>
      <c r="C31" s="998"/>
      <c r="D31" s="999"/>
      <c r="E31" s="1000"/>
      <c r="F31" s="1000"/>
      <c r="G31" s="1001"/>
      <c r="H31" s="1002"/>
    </row>
    <row r="32" spans="1:13">
      <c r="A32" s="590" t="s">
        <v>216</v>
      </c>
      <c r="B32" s="976">
        <v>21145.654999999999</v>
      </c>
      <c r="C32" s="976">
        <v>21176.434000000001</v>
      </c>
      <c r="D32" s="977">
        <v>-0.14534552890256344</v>
      </c>
      <c r="E32" s="978">
        <v>100</v>
      </c>
      <c r="F32" s="979">
        <v>100</v>
      </c>
      <c r="G32" s="980" t="s">
        <v>72</v>
      </c>
      <c r="H32" s="981">
        <v>-17.439149491746715</v>
      </c>
    </row>
    <row r="33" spans="1:8">
      <c r="A33" s="586" t="s">
        <v>104</v>
      </c>
      <c r="B33" s="937" t="s">
        <v>72</v>
      </c>
      <c r="C33" s="937" t="s">
        <v>72</v>
      </c>
      <c r="D33" s="982" t="s">
        <v>72</v>
      </c>
      <c r="E33" s="983">
        <v>0</v>
      </c>
      <c r="F33" s="984">
        <v>0</v>
      </c>
      <c r="G33" s="985" t="s">
        <v>72</v>
      </c>
      <c r="H33" s="986" t="s">
        <v>72</v>
      </c>
    </row>
    <row r="34" spans="1:8">
      <c r="A34" s="586" t="s">
        <v>105</v>
      </c>
      <c r="B34" s="937" t="s">
        <v>72</v>
      </c>
      <c r="C34" s="937" t="s">
        <v>72</v>
      </c>
      <c r="D34" s="982" t="s">
        <v>72</v>
      </c>
      <c r="E34" s="983">
        <v>0</v>
      </c>
      <c r="F34" s="984">
        <v>0</v>
      </c>
      <c r="G34" s="985" t="s">
        <v>72</v>
      </c>
      <c r="H34" s="986" t="s">
        <v>72</v>
      </c>
    </row>
    <row r="35" spans="1:8" ht="16.5" thickBot="1">
      <c r="A35" s="683" t="s">
        <v>106</v>
      </c>
      <c r="B35" s="938">
        <v>21145.654999999999</v>
      </c>
      <c r="C35" s="938">
        <v>21176.434000000001</v>
      </c>
      <c r="D35" s="987">
        <v>-0.14534552890256344</v>
      </c>
      <c r="E35" s="988">
        <v>100</v>
      </c>
      <c r="F35" s="989">
        <v>100</v>
      </c>
      <c r="G35" s="990">
        <v>0</v>
      </c>
      <c r="H35" s="991">
        <v>-17.439149491746715</v>
      </c>
    </row>
    <row r="36" spans="1:8">
      <c r="A36" s="589" t="s">
        <v>217</v>
      </c>
      <c r="B36" s="992">
        <v>18862.050973661593</v>
      </c>
      <c r="C36" s="992">
        <v>19203.179838663484</v>
      </c>
      <c r="D36" s="993">
        <v>-1.7764186341423787</v>
      </c>
      <c r="E36" s="994">
        <v>100</v>
      </c>
      <c r="F36" s="995">
        <v>100</v>
      </c>
      <c r="G36" s="996" t="s">
        <v>72</v>
      </c>
      <c r="H36" s="997">
        <v>-5.5799522673031019</v>
      </c>
    </row>
    <row r="37" spans="1:8">
      <c r="A37" s="586" t="s">
        <v>104</v>
      </c>
      <c r="B37" s="937" t="s">
        <v>509</v>
      </c>
      <c r="C37" s="937" t="s">
        <v>509</v>
      </c>
      <c r="D37" s="982" t="s">
        <v>72</v>
      </c>
      <c r="E37" s="983">
        <v>4.4739901926090688</v>
      </c>
      <c r="F37" s="984">
        <v>7.3078758949880669</v>
      </c>
      <c r="G37" s="985" t="s">
        <v>72</v>
      </c>
      <c r="H37" s="986" t="s">
        <v>72</v>
      </c>
    </row>
    <row r="38" spans="1:8">
      <c r="A38" s="586" t="s">
        <v>105</v>
      </c>
      <c r="B38" s="937" t="s">
        <v>72</v>
      </c>
      <c r="C38" s="937" t="s">
        <v>72</v>
      </c>
      <c r="D38" s="982" t="s">
        <v>72</v>
      </c>
      <c r="E38" s="983">
        <v>0</v>
      </c>
      <c r="F38" s="984">
        <v>0</v>
      </c>
      <c r="G38" s="985" t="s">
        <v>72</v>
      </c>
      <c r="H38" s="986" t="s">
        <v>72</v>
      </c>
    </row>
    <row r="39" spans="1:8" ht="16.5" thickBot="1">
      <c r="A39" s="683" t="s">
        <v>106</v>
      </c>
      <c r="B39" s="938">
        <v>19067.91</v>
      </c>
      <c r="C39" s="938">
        <v>19573.98</v>
      </c>
      <c r="D39" s="987">
        <v>-2.5854220756330584</v>
      </c>
      <c r="E39" s="988">
        <v>95.526009807390935</v>
      </c>
      <c r="F39" s="989">
        <v>92.692124105011928</v>
      </c>
      <c r="G39" s="990">
        <v>3.0573101325938614</v>
      </c>
      <c r="H39" s="991">
        <v>-2.6932385807714043</v>
      </c>
    </row>
    <row r="40" spans="1:8" ht="14.25" customHeight="1">
      <c r="A40" s="460" t="s">
        <v>511</v>
      </c>
      <c r="B40" s="455"/>
      <c r="C40" s="460"/>
      <c r="D40" s="455"/>
      <c r="E40" s="460"/>
      <c r="F40" s="460"/>
      <c r="G40" s="460"/>
      <c r="H40" s="460"/>
    </row>
    <row r="41" spans="1:8" ht="5.25" customHeight="1">
      <c r="A41" s="1105"/>
      <c r="B41" s="1105"/>
      <c r="C41" s="1105"/>
      <c r="D41" s="1105"/>
    </row>
    <row r="42" spans="1:8">
      <c r="A42" s="483" t="s">
        <v>41</v>
      </c>
    </row>
    <row r="43" spans="1:8">
      <c r="A43" s="484" t="s">
        <v>70</v>
      </c>
      <c r="B43" s="1106" t="s">
        <v>42</v>
      </c>
      <c r="C43" s="1107"/>
      <c r="D43" s="1107"/>
      <c r="E43" s="1107"/>
      <c r="F43" s="1107"/>
      <c r="G43" s="1107"/>
      <c r="H43" s="1108"/>
    </row>
    <row r="44" spans="1:8">
      <c r="A44" s="484" t="s">
        <v>43</v>
      </c>
      <c r="B44" s="1106" t="s">
        <v>44</v>
      </c>
      <c r="C44" s="1107"/>
      <c r="D44" s="1107"/>
      <c r="E44" s="1107"/>
      <c r="F44" s="1107"/>
      <c r="G44" s="1107"/>
      <c r="H44" s="1108"/>
    </row>
    <row r="45" spans="1:8">
      <c r="A45" s="484" t="s">
        <v>45</v>
      </c>
      <c r="B45" s="1106" t="s">
        <v>46</v>
      </c>
      <c r="C45" s="1107"/>
      <c r="D45" s="1107"/>
      <c r="E45" s="1107"/>
      <c r="F45" s="1107"/>
      <c r="G45" s="1107"/>
      <c r="H45" s="1108"/>
    </row>
  </sheetData>
  <mergeCells count="7">
    <mergeCell ref="J27:M27"/>
    <mergeCell ref="A1:H1"/>
    <mergeCell ref="E2:G2"/>
    <mergeCell ref="A41:D41"/>
    <mergeCell ref="B45:H45"/>
    <mergeCell ref="B44:H44"/>
    <mergeCell ref="B43:H43"/>
  </mergeCells>
  <conditionalFormatting sqref="C42">
    <cfRule type="expression" dxfId="45" priority="8" stopIfTrue="1">
      <formula>ISERROR(C42)</formula>
    </cfRule>
  </conditionalFormatting>
  <conditionalFormatting sqref="L26">
    <cfRule type="expression" dxfId="4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N41"/>
  <sheetViews>
    <sheetView showGridLines="0" zoomScale="90" workbookViewId="0">
      <selection activeCell="J31" sqref="J31"/>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4" ht="26.25" customHeight="1">
      <c r="A2" s="356" t="s">
        <v>523</v>
      </c>
      <c r="B2" s="360"/>
      <c r="C2" s="360"/>
      <c r="D2" s="360"/>
      <c r="E2" s="360"/>
      <c r="F2" s="361"/>
      <c r="G2" s="361"/>
      <c r="H2" s="367"/>
      <c r="I2" s="362"/>
    </row>
    <row r="3" spans="1:14" ht="18" customHeight="1">
      <c r="A3" s="485" t="s">
        <v>525</v>
      </c>
      <c r="B3"/>
      <c r="C3"/>
      <c r="D3"/>
      <c r="E3"/>
      <c r="G3"/>
      <c r="H3"/>
    </row>
    <row r="4" spans="1:14" ht="18" customHeight="1" thickBot="1">
      <c r="A4" s="485"/>
      <c r="B4" s="485"/>
      <c r="C4"/>
      <c r="D4"/>
      <c r="E4"/>
      <c r="F4"/>
      <c r="G4"/>
      <c r="H4"/>
    </row>
    <row r="5" spans="1:14" s="233" customFormat="1" ht="18" customHeight="1">
      <c r="A5" s="1109" t="s">
        <v>110</v>
      </c>
      <c r="B5" s="685" t="s">
        <v>390</v>
      </c>
      <c r="C5" s="686"/>
      <c r="D5" s="686"/>
      <c r="E5" s="687" t="s">
        <v>219</v>
      </c>
      <c r="F5" s="688"/>
      <c r="G5" s="689"/>
      <c r="H5" s="232"/>
    </row>
    <row r="6" spans="1:14" s="233" customFormat="1" ht="30" customHeight="1" thickBot="1">
      <c r="A6" s="1110"/>
      <c r="B6" s="690" t="s">
        <v>111</v>
      </c>
      <c r="C6" s="691" t="s">
        <v>112</v>
      </c>
      <c r="D6" s="692" t="s">
        <v>389</v>
      </c>
      <c r="E6" s="693" t="s">
        <v>111</v>
      </c>
      <c r="F6" s="693" t="s">
        <v>112</v>
      </c>
      <c r="G6" s="694" t="s">
        <v>389</v>
      </c>
      <c r="H6" s="232"/>
    </row>
    <row r="7" spans="1:14" s="235" customFormat="1" ht="24.95" customHeight="1" thickBot="1">
      <c r="A7" s="695" t="s">
        <v>113</v>
      </c>
      <c r="B7" s="891">
        <v>45200.487999999998</v>
      </c>
      <c r="C7" s="891">
        <v>34220.017</v>
      </c>
      <c r="D7" s="892">
        <v>23746.053</v>
      </c>
      <c r="E7" s="935">
        <v>16.932732326273971</v>
      </c>
      <c r="F7" s="893">
        <v>-0.77596807898947417</v>
      </c>
      <c r="G7" s="894">
        <v>3.1277437896681604</v>
      </c>
      <c r="H7" s="754"/>
      <c r="I7" s="754"/>
      <c r="J7" s="754"/>
      <c r="K7" s="754"/>
      <c r="L7" s="754"/>
      <c r="M7" s="754"/>
      <c r="N7" s="359"/>
    </row>
    <row r="8" spans="1:14" s="235" customFormat="1" ht="24.95" customHeight="1">
      <c r="A8" s="696" t="s">
        <v>231</v>
      </c>
      <c r="B8" s="963">
        <v>38764.932000000001</v>
      </c>
      <c r="C8" s="895">
        <v>34519.741000000002</v>
      </c>
      <c r="D8" s="896" t="s">
        <v>509</v>
      </c>
      <c r="E8" s="897">
        <v>0.31790986433574059</v>
      </c>
      <c r="F8" s="897">
        <v>3.1840961864731212</v>
      </c>
      <c r="G8" s="898" t="s">
        <v>72</v>
      </c>
      <c r="H8" s="234"/>
    </row>
    <row r="9" spans="1:14" s="235" customFormat="1" ht="24.95" customHeight="1">
      <c r="A9" s="697" t="s">
        <v>229</v>
      </c>
      <c r="B9" s="899" t="s">
        <v>509</v>
      </c>
      <c r="C9" s="899">
        <v>34033.474000000002</v>
      </c>
      <c r="D9" s="899" t="s">
        <v>509</v>
      </c>
      <c r="E9" s="900" t="s">
        <v>72</v>
      </c>
      <c r="F9" s="900">
        <v>-2.3476325936010527</v>
      </c>
      <c r="G9" s="936" t="s">
        <v>72</v>
      </c>
      <c r="H9" s="234"/>
    </row>
    <row r="10" spans="1:14" s="235" customFormat="1" ht="24.95" customHeight="1" thickBot="1">
      <c r="A10" s="698" t="s">
        <v>232</v>
      </c>
      <c r="B10" s="901" t="s">
        <v>509</v>
      </c>
      <c r="C10" s="902" t="s">
        <v>509</v>
      </c>
      <c r="D10" s="903" t="s">
        <v>72</v>
      </c>
      <c r="E10" s="932" t="s">
        <v>72</v>
      </c>
      <c r="F10" s="932" t="s">
        <v>72</v>
      </c>
      <c r="G10" s="933" t="s">
        <v>72</v>
      </c>
      <c r="H10" s="234"/>
    </row>
    <row r="11" spans="1:14" ht="15">
      <c r="A11" s="463" t="s">
        <v>511</v>
      </c>
      <c r="B11" s="461"/>
      <c r="C11" s="463"/>
      <c r="D11" s="461"/>
      <c r="E11" s="462"/>
      <c r="F11" s="462"/>
      <c r="G11" s="464"/>
    </row>
    <row r="17" spans="1:13" ht="15">
      <c r="A17" s="100"/>
      <c r="D17" s="100"/>
    </row>
    <row r="18" spans="1:13" ht="15">
      <c r="A18" s="100"/>
      <c r="D18" s="100"/>
    </row>
    <row r="19" spans="1:13" ht="15">
      <c r="A19" s="100"/>
      <c r="D19" s="100"/>
    </row>
    <row r="20" spans="1:13" ht="15">
      <c r="A20" s="100"/>
      <c r="D20" s="100"/>
    </row>
    <row r="21" spans="1:13" ht="15">
      <c r="A21" s="100"/>
      <c r="D21" s="100"/>
      <c r="M21" s="2" t="s">
        <v>94</v>
      </c>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A30" s="100"/>
      <c r="D30" s="100"/>
    </row>
    <row r="31" spans="1:13" ht="15">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J6" sqref="J6"/>
    </sheetView>
  </sheetViews>
  <sheetFormatPr defaultColWidth="9.140625" defaultRowHeight="15"/>
  <cols>
    <col min="1" max="1" width="42.85546875" style="455" customWidth="1"/>
    <col min="2" max="2" width="13.85546875" style="455" customWidth="1"/>
    <col min="3" max="3" width="14.7109375" style="455" customWidth="1"/>
    <col min="4" max="4" width="20.42578125" style="455" customWidth="1"/>
    <col min="5" max="16384" width="9.140625" style="455"/>
  </cols>
  <sheetData>
    <row r="2" spans="1:14" ht="15.75">
      <c r="A2" s="1111" t="s">
        <v>533</v>
      </c>
      <c r="B2" s="1111"/>
      <c r="C2" s="1111"/>
      <c r="D2" s="1111"/>
      <c r="E2" s="1111"/>
      <c r="F2" s="1111"/>
      <c r="G2" s="1111"/>
      <c r="H2" s="1111"/>
    </row>
    <row r="3" spans="1:14" ht="4.5" customHeight="1" thickBot="1"/>
    <row r="4" spans="1:14" ht="45.75" customHeight="1">
      <c r="A4" s="456" t="s">
        <v>98</v>
      </c>
      <c r="B4" s="457" t="s">
        <v>5</v>
      </c>
      <c r="C4" s="457"/>
      <c r="D4" s="1112" t="s">
        <v>99</v>
      </c>
    </row>
    <row r="5" spans="1:14" ht="16.5" customHeight="1" thickBot="1">
      <c r="A5" s="458"/>
      <c r="B5" s="748">
        <v>45522</v>
      </c>
      <c r="C5" s="681">
        <v>45515</v>
      </c>
      <c r="D5" s="1113"/>
    </row>
    <row r="6" spans="1:14" ht="15.75" thickBot="1">
      <c r="A6" s="459"/>
      <c r="C6" s="699"/>
      <c r="D6" s="700"/>
      <c r="J6"/>
      <c r="K6"/>
      <c r="L6"/>
      <c r="M6"/>
      <c r="N6"/>
    </row>
    <row r="7" spans="1:14" ht="15.75" thickBot="1">
      <c r="A7" s="744" t="s">
        <v>216</v>
      </c>
      <c r="B7" s="745">
        <v>20098.86</v>
      </c>
      <c r="C7" s="746">
        <v>23458.959999999999</v>
      </c>
      <c r="D7" s="733">
        <v>-14.32331186037232</v>
      </c>
      <c r="J7"/>
      <c r="K7"/>
      <c r="L7"/>
      <c r="M7"/>
      <c r="N7"/>
    </row>
    <row r="8" spans="1:14">
      <c r="A8" s="585" t="s">
        <v>104</v>
      </c>
      <c r="B8" s="734">
        <v>17958.303</v>
      </c>
      <c r="C8" s="735">
        <v>18451.163</v>
      </c>
      <c r="D8" s="751">
        <v>-2.6711595361224685</v>
      </c>
      <c r="J8"/>
      <c r="K8"/>
      <c r="L8"/>
      <c r="M8"/>
      <c r="N8"/>
    </row>
    <row r="9" spans="1:14" ht="15" customHeight="1">
      <c r="A9" s="586" t="s">
        <v>105</v>
      </c>
      <c r="B9" s="736">
        <v>24453.776000000002</v>
      </c>
      <c r="C9" s="737">
        <v>23508.350999999999</v>
      </c>
      <c r="D9" s="738">
        <v>4.0216559638742977</v>
      </c>
      <c r="F9" s="754"/>
      <c r="G9" s="754"/>
      <c r="H9" s="754"/>
      <c r="I9" s="754"/>
      <c r="J9" s="754"/>
      <c r="K9" s="359"/>
      <c r="L9"/>
      <c r="M9"/>
      <c r="N9"/>
    </row>
    <row r="10" spans="1:14" ht="15.75" thickBot="1">
      <c r="A10" s="701" t="s">
        <v>106</v>
      </c>
      <c r="B10" s="739">
        <v>20118.506000000001</v>
      </c>
      <c r="C10" s="740">
        <v>20184.050999999999</v>
      </c>
      <c r="D10" s="741">
        <v>-0.32473659524541559</v>
      </c>
      <c r="J10"/>
      <c r="K10"/>
      <c r="L10"/>
      <c r="M10"/>
      <c r="N10"/>
    </row>
    <row r="11" spans="1:14" ht="15.75" thickBot="1">
      <c r="A11" s="744" t="s">
        <v>217</v>
      </c>
      <c r="B11" s="745">
        <v>17998.740000000002</v>
      </c>
      <c r="C11" s="746">
        <v>17949.63</v>
      </c>
      <c r="D11" s="733">
        <v>0.27359895440741994</v>
      </c>
      <c r="J11"/>
      <c r="K11"/>
      <c r="L11"/>
      <c r="M11"/>
      <c r="N11"/>
    </row>
    <row r="12" spans="1:14" ht="13.5" customHeight="1">
      <c r="A12" s="585" t="s">
        <v>104</v>
      </c>
      <c r="B12" s="742">
        <v>13994.73</v>
      </c>
      <c r="C12" s="743">
        <v>14160.45</v>
      </c>
      <c r="D12" s="751">
        <v>-1.170301791256642</v>
      </c>
      <c r="J12"/>
      <c r="K12"/>
      <c r="L12"/>
      <c r="M12"/>
      <c r="N12"/>
    </row>
    <row r="13" spans="1:14" ht="14.25" customHeight="1">
      <c r="A13" s="586" t="s">
        <v>105</v>
      </c>
      <c r="B13" s="736">
        <v>22326.167000000001</v>
      </c>
      <c r="C13" s="737">
        <v>22639.51</v>
      </c>
      <c r="D13" s="752">
        <v>-1.3840538068182444</v>
      </c>
      <c r="F13" s="479"/>
      <c r="J13"/>
      <c r="K13"/>
      <c r="L13"/>
      <c r="M13"/>
      <c r="N13"/>
    </row>
    <row r="14" spans="1:14" ht="16.5" customHeight="1" thickBot="1">
      <c r="A14" s="683" t="s">
        <v>106</v>
      </c>
      <c r="B14" s="960">
        <v>17596.055</v>
      </c>
      <c r="C14" s="961">
        <v>17489.501</v>
      </c>
      <c r="D14" s="962">
        <v>0.60924551249346726</v>
      </c>
      <c r="G14"/>
      <c r="H14"/>
      <c r="I14"/>
      <c r="J14"/>
      <c r="K14"/>
      <c r="L14"/>
      <c r="M14"/>
      <c r="N14"/>
    </row>
    <row r="15" spans="1:14">
      <c r="A15" s="460" t="s">
        <v>511</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5"/>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I-V_2024</vt:lpstr>
      <vt:lpstr>Eksport_I-VI_2024</vt:lpstr>
      <vt:lpstr>Import_I-V_2024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2024-08-22T12:34:47Z</dcterms:modified>
</cp:coreProperties>
</file>