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"/>
    </mc:Choice>
  </mc:AlternateContent>
  <bookViews>
    <workbookView xWindow="0" yWindow="0" windowWidth="28800" windowHeight="12435" firstSheet="1" activeTab="1"/>
  </bookViews>
  <sheets>
    <sheet name="RIO" sheetId="1" state="hidden" r:id="rId1"/>
    <sheet name="Międzyr." sheetId="13" r:id="rId2"/>
    <sheet name="ZBIORCZO" sheetId="7" state="hidden" r:id="rId3"/>
    <sheet name="Porównanie" sheetId="5" state="hidden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Porównanie!$A$1:$H$70</definedName>
    <definedName name="_xlnm.Print_Area" localSheetId="0">RIO!$A$1:$S$69</definedName>
    <definedName name="_xlnm.Print_Area" localSheetId="2">ZBIORCZO!$A$1:$F$69</definedName>
  </definedNames>
  <calcPr calcId="152511"/>
</workbook>
</file>

<file path=xl/calcChain.xml><?xml version="1.0" encoding="utf-8"?>
<calcChain xmlns="http://schemas.openxmlformats.org/spreadsheetml/2006/main">
  <c r="C4" i="1" l="1"/>
  <c r="F4" i="13" l="1"/>
  <c r="E4" i="13" l="1"/>
  <c r="G4" i="13"/>
  <c r="H4" i="13"/>
  <c r="D4" i="13"/>
  <c r="D4" i="1" l="1"/>
  <c r="E4" i="1"/>
  <c r="F4" i="1"/>
  <c r="F11" i="1" s="1"/>
  <c r="G4" i="1"/>
  <c r="G11" i="1" s="1"/>
  <c r="H4" i="1"/>
  <c r="H11" i="1" s="1"/>
  <c r="I4" i="1"/>
  <c r="J4" i="1"/>
  <c r="J11" i="1" s="1"/>
  <c r="K4" i="1"/>
  <c r="L4" i="1"/>
  <c r="M4" i="1"/>
  <c r="N4" i="1"/>
  <c r="O4" i="1"/>
  <c r="P4" i="1"/>
  <c r="P11" i="1" s="1"/>
  <c r="Q4" i="1"/>
  <c r="R4" i="1"/>
  <c r="D17" i="1" l="1"/>
  <c r="V11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H13" i="13" s="1"/>
  <c r="G17" i="13"/>
  <c r="G15" i="13" s="1"/>
  <c r="F17" i="13"/>
  <c r="F15" i="13" s="1"/>
  <c r="E17" i="13"/>
  <c r="E15" i="13" s="1"/>
  <c r="E68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H11" i="13"/>
  <c r="F11" i="13"/>
  <c r="D11" i="13"/>
  <c r="F13" i="13" l="1"/>
  <c r="F31" i="13"/>
  <c r="I66" i="13"/>
  <c r="E66" i="7" s="1"/>
  <c r="E65" i="7"/>
  <c r="I23" i="13"/>
  <c r="E23" i="7" s="1"/>
  <c r="G11" i="13"/>
  <c r="F10" i="13"/>
  <c r="G31" i="13"/>
  <c r="G13" i="13"/>
  <c r="I4" i="13"/>
  <c r="E4" i="7" s="1"/>
  <c r="E11" i="13"/>
  <c r="H10" i="13"/>
  <c r="E31" i="13"/>
  <c r="E13" i="13"/>
  <c r="I17" i="13"/>
  <c r="E17" i="7" s="1"/>
  <c r="D15" i="13"/>
  <c r="H31" i="13"/>
  <c r="G68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Q11" i="1" l="1"/>
  <c r="D11" i="1" l="1"/>
  <c r="E11" i="1"/>
  <c r="I11" i="1"/>
  <c r="K11" i="1"/>
  <c r="L11" i="1"/>
  <c r="M11" i="1"/>
  <c r="N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H49" i="5" s="1"/>
  <c r="S50" i="1"/>
  <c r="D50" i="7" s="1"/>
  <c r="F50" i="7" s="1"/>
  <c r="S51" i="1"/>
  <c r="D51" i="7" s="1"/>
  <c r="F51" i="7" s="1"/>
  <c r="H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H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H41" i="5" s="1"/>
  <c r="F39" i="7"/>
  <c r="F37" i="7"/>
  <c r="F35" i="7"/>
  <c r="F33" i="7"/>
  <c r="R11" i="1" l="1"/>
  <c r="G17" i="1" l="1"/>
  <c r="G15" i="1" s="1"/>
  <c r="H17" i="1"/>
  <c r="H15" i="1" s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Q15" i="1" s="1"/>
  <c r="R17" i="1"/>
  <c r="R15" i="1" s="1"/>
  <c r="O31" i="1" l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F10" i="1" s="1"/>
  <c r="G13" i="1"/>
  <c r="G10" i="1" s="1"/>
  <c r="C17" i="1"/>
  <c r="C15" i="1" s="1"/>
  <c r="S5" i="1"/>
  <c r="D5" i="7" s="1"/>
  <c r="F5" i="7" s="1"/>
  <c r="S19" i="1"/>
  <c r="D19" i="7" s="1"/>
  <c r="F19" i="7" s="1"/>
  <c r="S20" i="1"/>
  <c r="D20" i="7" s="1"/>
  <c r="F20" i="7" s="1"/>
  <c r="S21" i="1"/>
  <c r="S18" i="1"/>
  <c r="D18" i="7" s="1"/>
  <c r="F18" i="7" s="1"/>
  <c r="S16" i="1"/>
  <c r="D16" i="7" s="1"/>
  <c r="F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F28" i="7" s="1"/>
  <c r="S29" i="1"/>
  <c r="D29" i="7" s="1"/>
  <c r="F29" i="7" s="1"/>
  <c r="S32" i="1"/>
  <c r="D32" i="7" s="1"/>
  <c r="S7" i="1"/>
  <c r="D7" i="7" s="1"/>
  <c r="F7" i="7" s="1"/>
  <c r="C23" i="1"/>
  <c r="S25" i="1"/>
  <c r="D25" i="7" s="1"/>
  <c r="F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32" i="7" l="1"/>
  <c r="D65" i="7"/>
  <c r="F65" i="7" s="1"/>
  <c r="F66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H8" i="5"/>
  <c r="Q13" i="1"/>
  <c r="Q10" i="1" s="1"/>
  <c r="O13" i="1"/>
  <c r="O10" i="1" s="1"/>
  <c r="L13" i="1"/>
  <c r="L10" i="1" s="1"/>
  <c r="J13" i="1"/>
  <c r="J10" i="1" s="1"/>
  <c r="H13" i="1"/>
  <c r="H10" i="1" s="1"/>
  <c r="M13" i="1"/>
  <c r="M10" i="1" s="1"/>
  <c r="R13" i="1"/>
  <c r="R10" i="1" s="1"/>
  <c r="P13" i="1"/>
  <c r="P10" i="1" s="1"/>
  <c r="N13" i="1"/>
  <c r="N10" i="1" s="1"/>
  <c r="K13" i="1"/>
  <c r="K10" i="1" s="1"/>
  <c r="I13" i="1"/>
  <c r="I10" i="1" s="1"/>
  <c r="D13" i="1"/>
  <c r="D10" i="1" s="1"/>
  <c r="E13" i="1"/>
  <c r="E10" i="1" s="1"/>
  <c r="H6" i="5"/>
  <c r="H52" i="5"/>
  <c r="H39" i="5"/>
  <c r="H55" i="5"/>
  <c r="H54" i="5"/>
  <c r="H65" i="5"/>
  <c r="C31" i="1"/>
  <c r="H50" i="5"/>
  <c r="S17" i="1"/>
  <c r="H67" i="5"/>
  <c r="S4" i="1"/>
  <c r="D4" i="7" s="1"/>
  <c r="F4" i="7" s="1"/>
  <c r="H69" i="5"/>
  <c r="H53" i="5"/>
  <c r="H48" i="5"/>
  <c r="H26" i="5"/>
  <c r="H12" i="5"/>
  <c r="H9" i="5"/>
  <c r="H5" i="5"/>
  <c r="H27" i="5"/>
  <c r="H58" i="5"/>
  <c r="S66" i="1"/>
  <c r="D66" i="7" s="1"/>
  <c r="H25" i="5"/>
  <c r="S23" i="1"/>
  <c r="D23" i="7" s="1"/>
  <c r="H7" i="5"/>
  <c r="S11" i="1"/>
  <c r="D11" i="7" s="1"/>
  <c r="S15" i="1"/>
  <c r="H56" i="5"/>
  <c r="C13" i="1"/>
  <c r="C10" i="1" s="1"/>
  <c r="F21" i="7" l="1"/>
  <c r="F11" i="7"/>
  <c r="D17" i="7"/>
  <c r="F17" i="7" s="1"/>
  <c r="D15" i="7"/>
  <c r="H44" i="5"/>
  <c r="H46" i="5"/>
  <c r="H59" i="5"/>
  <c r="H35" i="5"/>
  <c r="H32" i="5"/>
  <c r="H61" i="5"/>
  <c r="H42" i="5"/>
  <c r="H62" i="5"/>
  <c r="H40" i="5"/>
  <c r="H36" i="5"/>
  <c r="H43" i="5"/>
  <c r="H33" i="5"/>
  <c r="H37" i="5"/>
  <c r="H63" i="5"/>
  <c r="H34" i="5"/>
  <c r="H45" i="5"/>
  <c r="H38" i="5"/>
  <c r="H47" i="5"/>
  <c r="H60" i="5"/>
  <c r="S68" i="1"/>
  <c r="S31" i="1"/>
  <c r="D31" i="7" s="1"/>
  <c r="H19" i="5"/>
  <c r="H14" i="5"/>
  <c r="H24" i="5"/>
  <c r="H29" i="5"/>
  <c r="S13" i="1"/>
  <c r="H18" i="5"/>
  <c r="H16" i="5"/>
  <c r="F23" i="7"/>
  <c r="H20" i="5"/>
  <c r="H28" i="5"/>
  <c r="H66" i="5"/>
  <c r="H21" i="5" l="1"/>
  <c r="F15" i="7"/>
  <c r="D68" i="7"/>
  <c r="F68" i="7" s="1"/>
  <c r="H68" i="5" s="1"/>
  <c r="D13" i="7"/>
  <c r="F13" i="7" s="1"/>
  <c r="H17" i="5"/>
  <c r="F31" i="7"/>
  <c r="H23" i="5"/>
  <c r="H15" i="5" l="1"/>
  <c r="H13" i="5"/>
  <c r="H31" i="5"/>
  <c r="H11" i="5"/>
  <c r="H4" i="5"/>
</calcChain>
</file>

<file path=xl/comments1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<sst xmlns="http://schemas.openxmlformats.org/spreadsheetml/2006/main" count="353" uniqueCount="162">
  <si>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</si>
  <si>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</si>
  <si>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</si>
  <si>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</si>
  <si>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</si>
  <si>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</si>
  <si>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</si>
  <si>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</si>
  <si>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</si>
  <si>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</si>
  <si>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</si>
  <si>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</si>
  <si>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</si>
  <si>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</si>
  <si>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</si>
  <si>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</si>
  <si>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</si>
  <si>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</si>
  <si>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</si>
  <si>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</si>
  <si>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</si>
  <si>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</si>
  <si>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</si>
  <si>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</si>
  <si>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</si>
  <si>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</si>
  <si>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</si>
  <si>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</si>
  <si>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</si>
  <si>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</si>
  <si>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</si>
  <si>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</si>
  <si>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</si>
  <si>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</si>
  <si>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</si>
  <si>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</si>
  <si>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</si>
  <si>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r>
      <t>Sprawy oczekujące</t>
    </r>
    <r>
      <rPr>
        <sz val="10"/>
        <rFont val="Times New Roman"/>
        <family val="1"/>
      </rPr>
      <t xml:space="preserve"> na rozstrzygnięcie wg stanu na początek roku sprawozdawczego</t>
    </r>
  </si>
  <si>
    <r>
      <t>Złożone wnioski</t>
    </r>
    <r>
      <rPr>
        <sz val="10"/>
        <rFont val="Times New Roman"/>
        <family val="1"/>
      </rPr>
      <t xml:space="preserve"> o ukaranie</t>
    </r>
  </si>
  <si>
    <r>
      <t xml:space="preserve">Wnioski </t>
    </r>
    <r>
      <rPr>
        <b/>
        <sz val="10"/>
        <rFont val="Times New Roman"/>
        <family val="1"/>
      </rPr>
      <t>przekazane do</t>
    </r>
    <r>
      <rPr>
        <sz val="10"/>
        <rFont val="Times New Roman"/>
        <family val="1"/>
      </rPr>
      <t xml:space="preserve"> innej komisji orzekającej</t>
    </r>
  </si>
  <si>
    <r>
      <t xml:space="preserve">Wnioski </t>
    </r>
    <r>
      <rPr>
        <b/>
        <sz val="10"/>
        <rFont val="Times New Roman"/>
        <family val="1"/>
      </rPr>
      <t>przekazane z</t>
    </r>
    <r>
      <rPr>
        <sz val="10"/>
        <rFont val="Times New Roman"/>
        <family val="1"/>
      </rPr>
      <t xml:space="preserve"> innej komisji orzekającej</t>
    </r>
  </si>
  <si>
    <r>
      <t xml:space="preserve">Sprawy </t>
    </r>
    <r>
      <rPr>
        <b/>
        <sz val="10"/>
        <rFont val="Times New Roman"/>
        <family val="1"/>
      </rPr>
      <t xml:space="preserve">przekazane z Głównej Komisji Orzekającej </t>
    </r>
    <r>
      <rPr>
        <sz val="10"/>
        <rFont val="Times New Roman"/>
        <family val="1"/>
      </rPr>
      <t>do ponownego rozpoznania</t>
    </r>
  </si>
  <si>
    <r>
      <t xml:space="preserve">Sprawy w toku </t>
    </r>
    <r>
      <rPr>
        <sz val="10"/>
        <rFont val="Times New Roman"/>
        <family val="1"/>
      </rPr>
      <t>oczekujące na rozstrzygnięcie wg stanu na koniec roku sprawozdawczego</t>
    </r>
  </si>
  <si>
    <r>
      <t>Sprawy rozstrzygnięte</t>
    </r>
    <r>
      <rPr>
        <sz val="10"/>
        <rFont val="Times New Roman"/>
        <family val="1"/>
      </rPr>
      <t xml:space="preserve"> w ciągu roku (ogółem)</t>
    </r>
  </si>
  <si>
    <r>
      <t>Wydane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orzeczenia </t>
    </r>
    <r>
      <rPr>
        <sz val="10"/>
        <rFont val="Times New Roman"/>
        <family val="1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</si>
  <si>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Times New Roman"/>
        <family val="1"/>
      </rPr>
      <t>uniewinnieniu</t>
    </r>
  </si>
  <si>
    <r>
      <t xml:space="preserve">Orzeczenia o </t>
    </r>
    <r>
      <rPr>
        <b/>
        <sz val="10"/>
        <rFont val="Times New Roman"/>
        <family val="1"/>
      </rPr>
      <t xml:space="preserve">uznaniu odpowiedzialnym </t>
    </r>
    <r>
      <rPr>
        <sz val="10"/>
        <rFont val="Times New Roman"/>
        <family val="1"/>
      </rPr>
      <t>za naruszenie dyscypliny finansów publicznych (ogółem) - z tego:</t>
    </r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</si>
  <si>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</si>
  <si>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</si>
  <si>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</si>
  <si>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</si>
  <si>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</si>
  <si>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</si>
  <si>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</si>
  <si>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</si>
  <si>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</si>
  <si>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</si>
  <si>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</si>
  <si>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</si>
  <si>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</si>
  <si>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</si>
  <si>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</si>
  <si>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</si>
  <si>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</si>
  <si>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</si>
  <si>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</si>
  <si>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</si>
  <si>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</si>
  <si>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</si>
  <si>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</si>
  <si>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</si>
  <si>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</si>
  <si>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</si>
  <si>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</si>
  <si>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</si>
  <si>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</si>
  <si>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</si>
  <si>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</si>
  <si>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</si>
  <si>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</si>
  <si>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</si>
  <si>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</si>
  <si>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</si>
  <si>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</si>
  <si>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</si>
  <si>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</si>
  <si>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</si>
  <si>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</si>
  <si>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</si>
  <si>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</si>
  <si>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</si>
  <si>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</si>
  <si>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r>
      <t>Sprawy oczekujące</t>
    </r>
    <r>
      <rPr>
        <sz val="12"/>
        <rFont val="Times New Roman"/>
        <family val="1"/>
        <charset val="238"/>
      </rPr>
      <t xml:space="preserve"> na rozstrzygnięcie wg stanu 
na początek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</si>
  <si>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
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</si>
  <si>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
wg stanu na koniec roku sprawozdawczego</t>
    </r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</si>
  <si>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</si>
  <si>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</si>
  <si>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</si>
  <si>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</si>
  <si>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</si>
  <si>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</si>
  <si>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</si>
  <si>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</si>
  <si>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</si>
  <si>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</si>
  <si>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</si>
  <si>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</si>
  <si>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</si>
  <si>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</si>
  <si>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</si>
  <si>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</si>
  <si>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</si>
  <si>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r>
      <t>Sprawy oczekujące</t>
    </r>
    <r>
      <rPr>
        <sz val="12"/>
        <rFont val="Times New Roman"/>
        <family val="1"/>
        <charset val="238"/>
      </rPr>
      <t xml:space="preserve"> na rozstrzygnięcie wg stanu na początek roku sprawozdawczego</t>
    </r>
  </si>
  <si>
    <r>
      <t>Sprawy oczekujące</t>
    </r>
    <r>
      <rPr>
        <sz val="14"/>
        <rFont val="Times New Roman"/>
        <family val="1"/>
        <charset val="238"/>
      </rPr>
      <t xml:space="preserve"> na rozstrzygnięcie wg stanu 
na początek roku sprawozdawczego</t>
    </r>
  </si>
  <si>
    <r>
      <t>Złożone wnioski</t>
    </r>
    <r>
      <rPr>
        <sz val="14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</si>
  <si>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4"/>
        <rFont val="Times New Roman"/>
        <family val="1"/>
        <charset val="238"/>
      </rPr>
      <t>przekazane do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</si>
  <si>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4"/>
        <rFont val="Times New Roman"/>
        <family val="1"/>
        <charset val="238"/>
      </rPr>
      <t>przekazane z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</si>
  <si>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4"/>
        <rFont val="Times New Roman"/>
        <family val="1"/>
        <charset val="238"/>
      </rPr>
      <t xml:space="preserve">przekazane z Głównej Komisji Orzekającej 
</t>
    </r>
    <r>
      <rPr>
        <sz val="14"/>
        <rFont val="Times New Roman"/>
        <family val="1"/>
        <charset val="238"/>
      </rPr>
      <t>do ponownego rozpoznania</t>
    </r>
  </si>
  <si>
    <r>
      <t xml:space="preserve">Sprawy w toku </t>
    </r>
    <r>
      <rPr>
        <sz val="14"/>
        <rFont val="Times New Roman"/>
        <family val="1"/>
        <charset val="238"/>
      </rPr>
      <t>oczekujące na rozstrzygnięcie 
wg stanu na koniec roku sprawozdawczego</t>
    </r>
  </si>
  <si>
    <r>
      <t>Sprawy rozstrzygnięte (załatwione)</t>
    </r>
    <r>
      <rPr>
        <sz val="14"/>
        <rFont val="Times New Roman"/>
        <family val="1"/>
        <charset val="238"/>
      </rPr>
      <t xml:space="preserve"> w ciągu roku (ogółem)</t>
    </r>
  </si>
  <si>
    <r>
      <t>Wydane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 xml:space="preserve">orzeczenia </t>
    </r>
    <r>
      <rPr>
        <sz val="14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</si>
  <si>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Times New Roman"/>
        <family val="1"/>
        <charset val="238"/>
      </rPr>
      <t>uniewinnieniu</t>
    </r>
  </si>
  <si>
    <r>
      <t xml:space="preserve">Orzeczenia o </t>
    </r>
    <r>
      <rPr>
        <b/>
        <sz val="14"/>
        <rFont val="Times New Roman"/>
        <family val="1"/>
        <charset val="238"/>
      </rPr>
      <t xml:space="preserve">uznaniu odpowiedzialnym </t>
    </r>
    <r>
      <rPr>
        <sz val="14"/>
        <rFont val="Times New Roman"/>
        <family val="1"/>
        <charset val="238"/>
      </rPr>
      <t>za naruszenie dyscypliny finansów publicznych (ogółem) - z tego:</t>
    </r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</si>
  <si>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</si>
  <si>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</si>
  <si>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</si>
  <si>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</si>
  <si>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</si>
  <si>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</si>
  <si>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</si>
  <si>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</si>
  <si>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</si>
  <si>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</si>
  <si>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</si>
  <si>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</si>
  <si>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</si>
  <si>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</si>
  <si>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</si>
  <si>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</si>
  <si>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r>
      <t xml:space="preserve">Sprawy w toku </t>
    </r>
    <r>
      <rPr>
        <sz val="12"/>
        <rFont val="Times New Roman"/>
        <family val="1"/>
        <charset val="238"/>
      </rPr>
      <t>oczekujące na rozstrzygnięcie wg stanu na koniec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</si>
  <si>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</t>
    </r>
    <r>
      <rPr>
        <sz val="12"/>
        <rFont val="Times New Roman"/>
        <family val="1"/>
        <charset val="238"/>
      </rPr>
      <t>do ponownego rozpoznania</t>
    </r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</si>
  <si>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</si>
  <si>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</si>
  <si>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</si>
  <si>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</si>
  <si>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</si>
  <si>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</si>
  <si>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</si>
  <si>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</si>
  <si>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</si>
  <si>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art. 12a*</t>
  </si>
  <si>
    <t>art. 17 ust. 1ba*</t>
  </si>
  <si>
    <t>art. 17 ust. 1d*</t>
  </si>
  <si>
    <t>art. 17 ust. 6a*</t>
  </si>
  <si>
    <t xml:space="preserve">     umorzenia postępowania, gdy nie dochodzi się odpowiedzialności za ndfp w przypadku działania 
     lub zaniechania podjętego wyłącznie w celu ograniczenia skutków zdarzenia losowego</t>
  </si>
  <si>
    <t xml:space="preserve">     umorzenia postępowania, gdy nie dochodzi się odpowiedzialności za ndfp, którego stopień szkodliwości
     dla finansów publicznych jest znikomy</t>
  </si>
  <si>
    <t>*czyny zostały wprowadzone nowelizacją ustawy o odpowiedzialności za naruszenie dyscypliny finansów publicznych, dokonanej ustawą z dnia 22 czerwca 2016 r. o zmianie ustawy - Prawo zamówień publicznych oraz niektórych innych ustaw (Dz. U. poz. 1020, z późn. zm.) i ustawą z dnia 29 września 2017 r. o zmianie ustawy o świadczeniach opieki zdrowotnej finansowanych ze środków publicznych oraz niektórych innych ustaw (Dz. U. z 2017 r. poz. 2110).</t>
  </si>
  <si>
    <r>
      <t xml:space="preserve">Załącznik 1
Sprawozdanie o sposobie rozpoznania wniosków o ukaranie wniesionych w roku 2018 
do </t>
    </r>
    <r>
      <rPr>
        <b/>
        <u/>
        <sz val="18"/>
        <rFont val="Times New Roman"/>
        <family val="1"/>
        <charset val="238"/>
      </rPr>
      <t>Regionalnych Komisji Orzekających</t>
    </r>
    <r>
      <rPr>
        <b/>
        <sz val="18"/>
        <rFont val="Times New Roman"/>
        <family val="1"/>
        <charset val="238"/>
      </rPr>
      <t xml:space="preserve"> w sprawach o naruszenie dyscypliny finansów publicznych przy Regionalnych Izbach Obrachunkowych</t>
    </r>
  </si>
  <si>
    <r>
      <t xml:space="preserve">Załącznik 2
Sprawozdanie o sposobie rozpoznania wniosków o ukaranie wniesionych w roku 2018
do </t>
    </r>
    <r>
      <rPr>
        <b/>
        <u/>
        <sz val="16"/>
        <rFont val="Times New Roman"/>
        <family val="1"/>
        <charset val="238"/>
      </rPr>
      <t>Międzyresortowych Komisji Orzekających</t>
    </r>
    <r>
      <rPr>
        <b/>
        <sz val="16"/>
        <rFont val="Times New Roman"/>
        <family val="1"/>
        <charset val="238"/>
      </rPr>
      <t xml:space="preserve"> w sprawach o naruszenie dyscypliny finansów publicznych </t>
    </r>
  </si>
  <si>
    <t>Załącznik 3
Sprawozdanie o sposobie rozpoznania wniosków o ukaranie wniesionych w roku 2018 
do komisji orzekających w sprawach o naruszenie dyscypliny finansów publicznych - zbiorczo</t>
  </si>
  <si>
    <t>Załącznik 4
Sprawozdanie o sposobie rozpoznania wniosków o ukaranie wniesionych w latach 2015, 2016, 2017 i 2018 - zbiorczo w ujęciu porównawczym</t>
  </si>
  <si>
    <t>Osobom odpowiedzialnym za ndfp (wykazanym w części II - wiersz 11) przypisano czyny z poszczególnych 
art. ustawy: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</si>
</sst>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i/>
      <sz val="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3" fontId="15" fillId="2" borderId="6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/>
    </xf>
    <xf numFmtId="10" fontId="9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43" fontId="24" fillId="0" borderId="0" xfId="1" applyFont="1" applyAlignment="1">
      <alignment horizontal="center" vertical="center" wrapText="1"/>
    </xf>
    <xf numFmtId="43" fontId="25" fillId="0" borderId="0" xfId="1" applyFont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" fontId="20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26" fillId="0" borderId="0" xfId="0" applyNumberFormat="1" applyFont="1" applyAlignment="1">
      <alignment horizontal="left" vertical="center" wrapText="1"/>
    </xf>
    <xf numFmtId="43" fontId="27" fillId="0" borderId="0" xfId="1" applyFont="1" applyFill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 wrapText="1"/>
    </xf>
    <xf numFmtId="43" fontId="28" fillId="0" borderId="0" xfId="1" applyFont="1" applyAlignment="1">
      <alignment horizontal="center" vertical="center" wrapText="1"/>
    </xf>
    <xf numFmtId="1" fontId="26" fillId="0" borderId="0" xfId="0" applyNumberFormat="1" applyFont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center" vertical="center" wrapText="1"/>
    </xf>
    <xf numFmtId="43" fontId="28" fillId="0" borderId="0" xfId="1" applyFont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20" fillId="0" borderId="3" xfId="0" applyNumberFormat="1" applyFont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/>
    </xf>
    <xf numFmtId="1" fontId="20" fillId="0" borderId="0" xfId="0" applyNumberFormat="1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3" fillId="0" borderId="0" xfId="0" applyNumberFormat="1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43" fontId="5" fillId="0" borderId="0" xfId="0" applyNumberFormat="1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  <xf numFmtId="43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" fontId="29" fillId="0" borderId="0" xfId="0" applyNumberFormat="1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1" fontId="13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10" fontId="9" fillId="0" borderId="0" xfId="2" applyNumberFormat="1" applyFont="1" applyFill="1" applyAlignment="1">
      <alignment horizontal="right" vertical="center"/>
    </xf>
    <xf numFmtId="43" fontId="28" fillId="0" borderId="0" xfId="1" applyFont="1" applyAlignment="1">
      <alignment horizontal="right" vertical="center" wrapText="1"/>
    </xf>
    <xf numFmtId="43" fontId="28" fillId="0" borderId="0" xfId="0" applyNumberFormat="1" applyFont="1" applyAlignment="1">
      <alignment horizontal="right" vertical="center" wrapText="1"/>
    </xf>
    <xf numFmtId="1" fontId="30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1" fontId="2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/>
    </xf>
    <xf numFmtId="10" fontId="20" fillId="0" borderId="0" xfId="2" applyNumberFormat="1" applyFont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166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10" fontId="9" fillId="0" borderId="0" xfId="0" applyNumberFormat="1" applyFont="1" applyFill="1" applyAlignment="1">
      <alignment horizontal="center" vertical="center" wrapText="1"/>
    </xf>
    <xf numFmtId="10" fontId="9" fillId="0" borderId="0" xfId="2" applyNumberFormat="1" applyFont="1" applyAlignment="1">
      <alignment horizontal="center" vertical="center" wrapText="1"/>
    </xf>
    <xf numFmtId="0" fontId="30" fillId="0" borderId="0" xfId="0" applyFont="1" applyAlignment="1" applyProtection="1">
      <alignment horizontal="right" vertical="center" wrapText="1"/>
      <protection locked="0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43" fontId="9" fillId="0" borderId="0" xfId="0" applyNumberFormat="1" applyFont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43" fontId="30" fillId="0" borderId="0" xfId="0" applyNumberFormat="1" applyFont="1" applyAlignment="1">
      <alignment horizontal="center" vertical="center" wrapText="1"/>
    </xf>
    <xf numFmtId="43" fontId="31" fillId="0" borderId="0" xfId="1" applyFont="1" applyAlignment="1" applyProtection="1">
      <alignment horizontal="center" vertical="center" wrapText="1"/>
      <protection locked="0"/>
    </xf>
    <xf numFmtId="43" fontId="30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20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6" fontId="28" fillId="0" borderId="6" xfId="0" applyNumberFormat="1" applyFont="1" applyBorder="1" applyAlignment="1" applyProtection="1">
      <alignment horizontal="center" vertical="center" wrapText="1"/>
      <protection locked="0"/>
    </xf>
    <xf numFmtId="166" fontId="28" fillId="0" borderId="1" xfId="0" applyNumberFormat="1" applyFont="1" applyFill="1" applyBorder="1" applyAlignment="1" applyProtection="1">
      <alignment horizontal="center" vertical="center" wrapText="1"/>
    </xf>
    <xf numFmtId="166" fontId="28" fillId="3" borderId="1" xfId="0" applyNumberFormat="1" applyFont="1" applyFill="1" applyBorder="1" applyAlignment="1">
      <alignment horizontal="center" vertical="center" wrapText="1"/>
    </xf>
    <xf numFmtId="166" fontId="28" fillId="0" borderId="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" fontId="20" fillId="0" borderId="2" xfId="0" applyNumberFormat="1" applyFont="1" applyBorder="1" applyAlignment="1">
      <alignment horizontal="right" vertical="center" wrapText="1"/>
    </xf>
    <xf numFmtId="1" fontId="20" fillId="0" borderId="8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1" fontId="20" fillId="0" borderId="8" xfId="0" applyNumberFormat="1" applyFont="1" applyFill="1" applyBorder="1" applyAlignment="1">
      <alignment horizontal="right" vertical="center" wrapText="1"/>
    </xf>
    <xf numFmtId="1" fontId="20" fillId="0" borderId="6" xfId="0" applyNumberFormat="1" applyFont="1" applyFill="1" applyBorder="1" applyAlignment="1">
      <alignment horizontal="right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26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rgb="FFFFC000"/>
        </patternFill>
      </fill>
    </dxf>
    <dxf>
      <font>
        <condense val="0"/>
        <extend val="0"/>
        <color indexed="1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sc%20KO/spr%20KO%202017/1%20KO%20zbiorcze%20spr%20rocz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6</v>
          </cell>
          <cell r="D9">
            <v>13</v>
          </cell>
          <cell r="E9">
            <v>13</v>
          </cell>
          <cell r="F9">
            <v>25</v>
          </cell>
          <cell r="G9">
            <v>1</v>
          </cell>
          <cell r="H9">
            <v>22</v>
          </cell>
          <cell r="I9">
            <v>25</v>
          </cell>
          <cell r="J9">
            <v>55</v>
          </cell>
          <cell r="K9">
            <v>20</v>
          </cell>
          <cell r="L9">
            <v>8</v>
          </cell>
          <cell r="M9">
            <v>7</v>
          </cell>
          <cell r="N9">
            <v>4</v>
          </cell>
          <cell r="O9">
            <v>8</v>
          </cell>
          <cell r="P9">
            <v>28</v>
          </cell>
          <cell r="Q9">
            <v>24</v>
          </cell>
          <cell r="R9">
            <v>2</v>
          </cell>
        </row>
      </sheetData>
      <sheetData sheetId="1">
        <row r="9">
          <cell r="D9">
            <v>1</v>
          </cell>
          <cell r="E9"/>
          <cell r="F9">
            <v>57</v>
          </cell>
          <cell r="G9">
            <v>35</v>
          </cell>
          <cell r="H9">
            <v>13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AA86"/>
  <sheetViews>
    <sheetView zoomScale="90" zoomScaleNormal="90" workbookViewId="0">
      <pane xSplit="2" ySplit="3" topLeftCell="C4" activePane="bottomRight" state="frozen"/>
      <selection activeCell="K68" sqref="K68"/>
      <selection pane="topRight" activeCell="K68" sqref="K68"/>
      <selection pane="bottomLeft" activeCell="K68" sqref="K68"/>
      <selection pane="bottomRight" activeCell="F7" sqref="F7"/>
    </sheetView>
  </sheetViews>
  <sheetFormatPr defaultColWidth="50.5703125" defaultRowHeight="18.75" x14ac:dyDescent="0.2"/>
  <cols>
    <col min="1" max="1" width="4.42578125" style="53" customWidth="1"/>
    <col min="2" max="2" width="64.42578125" style="7" customWidth="1"/>
    <col min="3" max="4" width="11.140625" style="6" customWidth="1"/>
    <col min="5" max="5" width="13.140625" style="6" customWidth="1"/>
    <col min="6" max="6" width="11.140625" style="6" customWidth="1"/>
    <col min="7" max="7" width="11.42578125" style="6" customWidth="1"/>
    <col min="8" max="8" width="11" style="6" customWidth="1"/>
    <col min="9" max="9" width="12.28515625" style="6" customWidth="1"/>
    <col min="10" max="10" width="11.140625" style="6" customWidth="1"/>
    <col min="11" max="11" width="13.42578125" style="6" customWidth="1"/>
    <col min="12" max="12" width="11.140625" style="6" customWidth="1"/>
    <col min="13" max="13" width="13" style="6" customWidth="1"/>
    <col min="14" max="14" width="11.140625" style="6" customWidth="1"/>
    <col min="15" max="15" width="12.28515625" style="6" customWidth="1"/>
    <col min="16" max="16" width="11.140625" style="6" customWidth="1"/>
    <col min="17" max="17" width="12.140625" style="6" customWidth="1"/>
    <col min="18" max="18" width="11.140625" style="6" customWidth="1"/>
    <col min="19" max="19" width="18.85546875" style="22" customWidth="1"/>
    <col min="20" max="20" width="14.42578125" style="6" customWidth="1"/>
    <col min="21" max="21" width="20.7109375" style="6" customWidth="1"/>
    <col min="22" max="22" width="8.7109375" style="6" customWidth="1"/>
    <col min="23" max="23" width="4" style="6" customWidth="1"/>
    <col min="24" max="24" width="9.42578125" style="6" customWidth="1"/>
    <col min="25" max="25" width="8.28515625" style="6" customWidth="1"/>
    <col min="26" max="26" width="5.140625" style="6" customWidth="1"/>
    <col min="27" max="27" width="8.28515625" style="6" customWidth="1"/>
    <col min="28" max="28" width="7.42578125" style="6" customWidth="1"/>
    <col min="29" max="29" width="6" style="6" customWidth="1"/>
    <col min="30" max="30" width="11.28515625" style="6" customWidth="1"/>
    <col min="31" max="31" width="9.85546875" style="6" customWidth="1"/>
    <col min="32" max="32" width="13.42578125" style="6" customWidth="1"/>
    <col min="33" max="16384" width="50.5703125" style="6"/>
  </cols>
  <sheetData>
    <row r="1" spans="1:27" s="8" customFormat="1" ht="118.15" customHeight="1" x14ac:dyDescent="0.2">
      <c r="B1" s="216" t="s">
        <v>157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7" ht="111.6" customHeight="1" x14ac:dyDescent="0.2">
      <c r="A2" s="43" t="s">
        <v>0</v>
      </c>
      <c r="B2" s="33" t="s">
        <v>107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</row>
    <row r="3" spans="1:27" s="13" customFormat="1" ht="16.899999999999999" customHeight="1" x14ac:dyDescent="0.2">
      <c r="A3" s="44" t="s">
        <v>18</v>
      </c>
      <c r="B3" s="34"/>
      <c r="C3" s="11"/>
      <c r="D3" s="11"/>
      <c r="E3" s="11"/>
      <c r="F3" s="11"/>
      <c r="G3" s="12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7" ht="41.45" customHeight="1" x14ac:dyDescent="0.2">
      <c r="A4" s="45" t="s">
        <v>19</v>
      </c>
      <c r="B4" s="181" t="s">
        <v>113</v>
      </c>
      <c r="C4" s="107">
        <f>[1]RIO!C$9</f>
        <v>6</v>
      </c>
      <c r="D4" s="107">
        <f>[1]RIO!D$9</f>
        <v>13</v>
      </c>
      <c r="E4" s="107">
        <f>[1]RIO!E$9</f>
        <v>13</v>
      </c>
      <c r="F4" s="107">
        <f>[1]RIO!F$9</f>
        <v>25</v>
      </c>
      <c r="G4" s="107">
        <f>[1]RIO!G$9</f>
        <v>1</v>
      </c>
      <c r="H4" s="107">
        <f>[1]RIO!H$9</f>
        <v>22</v>
      </c>
      <c r="I4" s="107">
        <f>[1]RIO!I$9</f>
        <v>25</v>
      </c>
      <c r="J4" s="107">
        <f>[1]RIO!J$9</f>
        <v>55</v>
      </c>
      <c r="K4" s="107">
        <f>[1]RIO!K$9</f>
        <v>20</v>
      </c>
      <c r="L4" s="107">
        <f>[1]RIO!L$9</f>
        <v>8</v>
      </c>
      <c r="M4" s="107">
        <f>[1]RIO!M$9</f>
        <v>7</v>
      </c>
      <c r="N4" s="107">
        <f>[1]RIO!N$9</f>
        <v>4</v>
      </c>
      <c r="O4" s="107">
        <f>[1]RIO!O$9</f>
        <v>8</v>
      </c>
      <c r="P4" s="107">
        <f>[1]RIO!P$9</f>
        <v>28</v>
      </c>
      <c r="Q4" s="107">
        <f>[1]RIO!Q$9</f>
        <v>24</v>
      </c>
      <c r="R4" s="107">
        <f>[1]RIO!R$9</f>
        <v>2</v>
      </c>
      <c r="S4" s="36">
        <f>SUM(C4:R4)</f>
        <v>261</v>
      </c>
      <c r="T4" s="14"/>
      <c r="U4" s="14"/>
      <c r="V4" s="14"/>
      <c r="W4" s="14"/>
      <c r="X4" s="14"/>
      <c r="Y4" s="14"/>
      <c r="Z4" s="14"/>
      <c r="AA4" s="14"/>
    </row>
    <row r="5" spans="1:27" ht="25.15" customHeight="1" x14ac:dyDescent="0.2">
      <c r="A5" s="46">
        <f>A4+1</f>
        <v>2</v>
      </c>
      <c r="B5" s="182" t="s">
        <v>114</v>
      </c>
      <c r="C5" s="104">
        <v>43</v>
      </c>
      <c r="D5" s="104">
        <v>31</v>
      </c>
      <c r="E5" s="104">
        <v>45</v>
      </c>
      <c r="F5" s="104">
        <v>111</v>
      </c>
      <c r="G5" s="104">
        <v>50</v>
      </c>
      <c r="H5" s="104">
        <v>63</v>
      </c>
      <c r="I5" s="104">
        <v>44</v>
      </c>
      <c r="J5" s="104">
        <v>69</v>
      </c>
      <c r="K5" s="104">
        <v>40</v>
      </c>
      <c r="L5" s="104">
        <v>33</v>
      </c>
      <c r="M5" s="104">
        <v>65</v>
      </c>
      <c r="N5" s="104">
        <v>39</v>
      </c>
      <c r="O5" s="104">
        <v>29</v>
      </c>
      <c r="P5" s="104">
        <v>69</v>
      </c>
      <c r="Q5" s="104">
        <v>85</v>
      </c>
      <c r="R5" s="104">
        <v>8</v>
      </c>
      <c r="S5" s="37">
        <f>SUM(C5:R5)</f>
        <v>824</v>
      </c>
      <c r="T5" s="16"/>
    </row>
    <row r="6" spans="1:27" ht="22.9" customHeight="1" x14ac:dyDescent="0.2">
      <c r="A6" s="46">
        <f>A5+1</f>
        <v>3</v>
      </c>
      <c r="B6" s="179" t="s">
        <v>115</v>
      </c>
      <c r="C6" s="105"/>
      <c r="D6" s="105"/>
      <c r="E6" s="105"/>
      <c r="F6" s="105"/>
      <c r="G6" s="104"/>
      <c r="H6" s="105"/>
      <c r="I6" s="104">
        <v>1</v>
      </c>
      <c r="J6" s="105">
        <v>1</v>
      </c>
      <c r="K6" s="105"/>
      <c r="L6" s="105"/>
      <c r="M6" s="105"/>
      <c r="N6" s="104"/>
      <c r="O6" s="105"/>
      <c r="P6" s="105"/>
      <c r="Q6" s="105"/>
      <c r="R6" s="105"/>
      <c r="S6" s="37">
        <f t="shared" ref="S6:S69" si="0">SUM(C6:R6)</f>
        <v>2</v>
      </c>
      <c r="T6" s="14"/>
    </row>
    <row r="7" spans="1:27" ht="22.9" customHeight="1" x14ac:dyDescent="0.2">
      <c r="A7" s="46">
        <f>A6+1</f>
        <v>4</v>
      </c>
      <c r="B7" s="179" t="s">
        <v>116</v>
      </c>
      <c r="C7" s="105"/>
      <c r="D7" s="105"/>
      <c r="E7" s="105"/>
      <c r="F7" s="105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37">
        <f t="shared" si="0"/>
        <v>0</v>
      </c>
    </row>
    <row r="8" spans="1:27" ht="39" customHeight="1" x14ac:dyDescent="0.2">
      <c r="A8" s="46">
        <f>A7+1</f>
        <v>5</v>
      </c>
      <c r="B8" s="179" t="s">
        <v>117</v>
      </c>
      <c r="C8" s="105">
        <v>1</v>
      </c>
      <c r="D8" s="105">
        <v>1</v>
      </c>
      <c r="E8" s="105">
        <v>2</v>
      </c>
      <c r="F8" s="105"/>
      <c r="G8" s="104">
        <v>2</v>
      </c>
      <c r="H8" s="104">
        <v>5</v>
      </c>
      <c r="I8" s="105"/>
      <c r="J8" s="105">
        <v>2</v>
      </c>
      <c r="K8" s="105">
        <v>5</v>
      </c>
      <c r="L8" s="105">
        <v>2</v>
      </c>
      <c r="M8" s="105">
        <v>6</v>
      </c>
      <c r="N8" s="105"/>
      <c r="O8" s="105"/>
      <c r="P8" s="105">
        <v>4</v>
      </c>
      <c r="Q8" s="105"/>
      <c r="R8" s="105">
        <v>1</v>
      </c>
      <c r="S8" s="37">
        <f t="shared" si="0"/>
        <v>31</v>
      </c>
    </row>
    <row r="9" spans="1:27" ht="39" customHeight="1" x14ac:dyDescent="0.2">
      <c r="A9" s="47">
        <f>A8+1</f>
        <v>6</v>
      </c>
      <c r="B9" s="183" t="s">
        <v>118</v>
      </c>
      <c r="C9" s="106">
        <v>25</v>
      </c>
      <c r="D9" s="106">
        <v>2</v>
      </c>
      <c r="E9" s="106">
        <v>13</v>
      </c>
      <c r="F9" s="106">
        <v>28</v>
      </c>
      <c r="G9" s="106">
        <v>9</v>
      </c>
      <c r="H9" s="106">
        <v>14</v>
      </c>
      <c r="I9" s="106">
        <v>16</v>
      </c>
      <c r="J9" s="106">
        <v>17</v>
      </c>
      <c r="K9" s="106">
        <v>5</v>
      </c>
      <c r="L9" s="106">
        <v>13</v>
      </c>
      <c r="M9" s="106">
        <v>9</v>
      </c>
      <c r="N9" s="106">
        <v>17</v>
      </c>
      <c r="O9" s="106">
        <v>9</v>
      </c>
      <c r="P9" s="106">
        <v>9</v>
      </c>
      <c r="Q9" s="106">
        <v>28</v>
      </c>
      <c r="R9" s="106">
        <v>2</v>
      </c>
      <c r="S9" s="38">
        <f t="shared" si="0"/>
        <v>216</v>
      </c>
      <c r="T9" s="16"/>
    </row>
    <row r="10" spans="1:27" s="58" customFormat="1" x14ac:dyDescent="0.2">
      <c r="A10" s="48" t="s">
        <v>20</v>
      </c>
      <c r="B10" s="35"/>
      <c r="C10" s="56">
        <f>IF(C12+C13=C11,C11,"błąd")</f>
        <v>25</v>
      </c>
      <c r="D10" s="56">
        <f t="shared" ref="D10:R10" si="1">IF(D12+D13=D11,D11,"błąd")</f>
        <v>43</v>
      </c>
      <c r="E10" s="56">
        <f t="shared" si="1"/>
        <v>47</v>
      </c>
      <c r="F10" s="56">
        <f t="shared" si="1"/>
        <v>105</v>
      </c>
      <c r="G10" s="130">
        <f t="shared" si="1"/>
        <v>44</v>
      </c>
      <c r="H10" s="56">
        <f t="shared" si="1"/>
        <v>76</v>
      </c>
      <c r="I10" s="56">
        <f t="shared" si="1"/>
        <v>52</v>
      </c>
      <c r="J10" s="56">
        <f t="shared" si="1"/>
        <v>107</v>
      </c>
      <c r="K10" s="56">
        <f t="shared" si="1"/>
        <v>60</v>
      </c>
      <c r="L10" s="56">
        <f t="shared" si="1"/>
        <v>30</v>
      </c>
      <c r="M10" s="56">
        <f t="shared" si="1"/>
        <v>69</v>
      </c>
      <c r="N10" s="56">
        <f t="shared" si="1"/>
        <v>26</v>
      </c>
      <c r="O10" s="56">
        <f t="shared" si="1"/>
        <v>28</v>
      </c>
      <c r="P10" s="56">
        <f t="shared" si="1"/>
        <v>91</v>
      </c>
      <c r="Q10" s="56">
        <f t="shared" si="1"/>
        <v>80</v>
      </c>
      <c r="R10" s="56">
        <f t="shared" si="1"/>
        <v>9</v>
      </c>
      <c r="S10" s="57"/>
    </row>
    <row r="11" spans="1:27" ht="39" customHeight="1" x14ac:dyDescent="0.2">
      <c r="A11" s="45">
        <f>A9+1</f>
        <v>7</v>
      </c>
      <c r="B11" s="181" t="s">
        <v>119</v>
      </c>
      <c r="C11" s="39">
        <f>C4+C5-C6+C7+C8-C9</f>
        <v>25</v>
      </c>
      <c r="D11" s="39">
        <f t="shared" ref="D11:R11" si="2">D4+D5-D6+D7+D8-D9</f>
        <v>43</v>
      </c>
      <c r="E11" s="39">
        <f t="shared" si="2"/>
        <v>47</v>
      </c>
      <c r="F11" s="39">
        <f>F4+F5-F6+F7+F8-F9-3</f>
        <v>105</v>
      </c>
      <c r="G11" s="39">
        <f>G4+G5-G6+G7+G8-G9</f>
        <v>44</v>
      </c>
      <c r="H11" s="39">
        <f>H4+H5-H6+H7+H8-H9</f>
        <v>76</v>
      </c>
      <c r="I11" s="39">
        <f t="shared" si="2"/>
        <v>52</v>
      </c>
      <c r="J11" s="39">
        <f>J4+J5-J6+J7+J8-J9-1</f>
        <v>107</v>
      </c>
      <c r="K11" s="39">
        <f t="shared" si="2"/>
        <v>60</v>
      </c>
      <c r="L11" s="39">
        <f t="shared" si="2"/>
        <v>30</v>
      </c>
      <c r="M11" s="39">
        <f t="shared" si="2"/>
        <v>69</v>
      </c>
      <c r="N11" s="39">
        <f t="shared" si="2"/>
        <v>26</v>
      </c>
      <c r="O11" s="39">
        <f t="shared" si="2"/>
        <v>28</v>
      </c>
      <c r="P11" s="39">
        <f>P4+P5-P6+P7+P8-P9-1</f>
        <v>91</v>
      </c>
      <c r="Q11" s="39">
        <f>Q4+Q5-Q6+Q7+Q8-Q9-1</f>
        <v>80</v>
      </c>
      <c r="R11" s="39">
        <f t="shared" si="2"/>
        <v>9</v>
      </c>
      <c r="S11" s="36">
        <f t="shared" si="0"/>
        <v>892</v>
      </c>
      <c r="T11" s="16"/>
      <c r="U11" s="16"/>
      <c r="V11" s="6">
        <f>93-7</f>
        <v>86</v>
      </c>
    </row>
    <row r="12" spans="1:27" ht="25.15" customHeight="1" x14ac:dyDescent="0.2">
      <c r="A12" s="46">
        <f>A11+1</f>
        <v>8</v>
      </c>
      <c r="B12" s="179" t="s">
        <v>21</v>
      </c>
      <c r="C12" s="105">
        <v>1</v>
      </c>
      <c r="D12" s="105">
        <v>7</v>
      </c>
      <c r="E12" s="105">
        <v>5</v>
      </c>
      <c r="F12" s="105">
        <v>19</v>
      </c>
      <c r="G12" s="105">
        <v>4</v>
      </c>
      <c r="H12" s="105">
        <v>28</v>
      </c>
      <c r="I12" s="105">
        <v>1</v>
      </c>
      <c r="J12" s="105">
        <v>12</v>
      </c>
      <c r="K12" s="105">
        <v>2</v>
      </c>
      <c r="L12" s="105">
        <v>9</v>
      </c>
      <c r="M12" s="105">
        <v>5</v>
      </c>
      <c r="N12" s="105">
        <v>5</v>
      </c>
      <c r="O12" s="105">
        <v>2</v>
      </c>
      <c r="P12" s="105">
        <v>19</v>
      </c>
      <c r="Q12" s="105">
        <v>1</v>
      </c>
      <c r="R12" s="105">
        <v>1</v>
      </c>
      <c r="S12" s="37">
        <f t="shared" si="0"/>
        <v>121</v>
      </c>
      <c r="T12" s="16"/>
    </row>
    <row r="13" spans="1:27" ht="39" customHeight="1" x14ac:dyDescent="0.2">
      <c r="A13" s="46">
        <f t="shared" ref="A13:A21" si="3">A12+1</f>
        <v>9</v>
      </c>
      <c r="B13" s="182" t="s">
        <v>120</v>
      </c>
      <c r="C13" s="40">
        <f>C14+C15</f>
        <v>24</v>
      </c>
      <c r="D13" s="40">
        <f t="shared" ref="D13:R13" si="4">D14+D15</f>
        <v>36</v>
      </c>
      <c r="E13" s="40">
        <f t="shared" si="4"/>
        <v>42</v>
      </c>
      <c r="F13" s="40">
        <f t="shared" si="4"/>
        <v>86</v>
      </c>
      <c r="G13" s="40">
        <f t="shared" si="4"/>
        <v>40</v>
      </c>
      <c r="H13" s="40">
        <f t="shared" si="4"/>
        <v>48</v>
      </c>
      <c r="I13" s="40">
        <f t="shared" si="4"/>
        <v>51</v>
      </c>
      <c r="J13" s="40">
        <f t="shared" si="4"/>
        <v>95</v>
      </c>
      <c r="K13" s="40">
        <f t="shared" si="4"/>
        <v>58</v>
      </c>
      <c r="L13" s="40">
        <f t="shared" si="4"/>
        <v>21</v>
      </c>
      <c r="M13" s="40">
        <f t="shared" si="4"/>
        <v>64</v>
      </c>
      <c r="N13" s="40">
        <f t="shared" si="4"/>
        <v>21</v>
      </c>
      <c r="O13" s="40">
        <f t="shared" si="4"/>
        <v>26</v>
      </c>
      <c r="P13" s="40">
        <f t="shared" si="4"/>
        <v>72</v>
      </c>
      <c r="Q13" s="40">
        <f t="shared" si="4"/>
        <v>79</v>
      </c>
      <c r="R13" s="40">
        <f t="shared" si="4"/>
        <v>8</v>
      </c>
      <c r="S13" s="37">
        <f t="shared" si="0"/>
        <v>771</v>
      </c>
      <c r="T13" s="16"/>
    </row>
    <row r="14" spans="1:27" s="14" customFormat="1" ht="25.15" customHeight="1" x14ac:dyDescent="0.2">
      <c r="A14" s="49">
        <f t="shared" si="3"/>
        <v>10</v>
      </c>
      <c r="B14" s="184" t="s">
        <v>121</v>
      </c>
      <c r="C14" s="104">
        <v>4</v>
      </c>
      <c r="D14" s="104">
        <v>9</v>
      </c>
      <c r="E14" s="104">
        <v>5</v>
      </c>
      <c r="F14" s="104">
        <v>56</v>
      </c>
      <c r="G14" s="104">
        <v>2</v>
      </c>
      <c r="H14" s="104">
        <v>4</v>
      </c>
      <c r="I14" s="104">
        <v>15</v>
      </c>
      <c r="J14" s="104">
        <v>12</v>
      </c>
      <c r="K14" s="104">
        <v>3</v>
      </c>
      <c r="L14" s="104">
        <v>6</v>
      </c>
      <c r="M14" s="104">
        <v>16</v>
      </c>
      <c r="N14" s="104">
        <v>2</v>
      </c>
      <c r="O14" s="104">
        <v>2</v>
      </c>
      <c r="P14" s="104">
        <v>13</v>
      </c>
      <c r="Q14" s="104">
        <v>25</v>
      </c>
      <c r="R14" s="104"/>
      <c r="S14" s="37">
        <f t="shared" si="0"/>
        <v>174</v>
      </c>
    </row>
    <row r="15" spans="1:27" ht="39" customHeight="1" x14ac:dyDescent="0.2">
      <c r="A15" s="46">
        <f t="shared" si="3"/>
        <v>11</v>
      </c>
      <c r="B15" s="179" t="s">
        <v>122</v>
      </c>
      <c r="C15" s="40">
        <f t="shared" ref="C15:R15" si="5">IF(((C16+C17)&lt;=SUM(C32:C63)),(C16+C17),FALSE)</f>
        <v>20</v>
      </c>
      <c r="D15" s="40">
        <f t="shared" si="5"/>
        <v>27</v>
      </c>
      <c r="E15" s="40">
        <f t="shared" si="5"/>
        <v>37</v>
      </c>
      <c r="F15" s="40">
        <f t="shared" si="5"/>
        <v>30</v>
      </c>
      <c r="G15" s="40">
        <f t="shared" si="5"/>
        <v>38</v>
      </c>
      <c r="H15" s="40">
        <f t="shared" si="5"/>
        <v>44</v>
      </c>
      <c r="I15" s="40">
        <f t="shared" si="5"/>
        <v>36</v>
      </c>
      <c r="J15" s="40">
        <f t="shared" si="5"/>
        <v>83</v>
      </c>
      <c r="K15" s="40">
        <f t="shared" si="5"/>
        <v>55</v>
      </c>
      <c r="L15" s="40">
        <f t="shared" si="5"/>
        <v>15</v>
      </c>
      <c r="M15" s="40">
        <f t="shared" si="5"/>
        <v>48</v>
      </c>
      <c r="N15" s="40">
        <f t="shared" si="5"/>
        <v>19</v>
      </c>
      <c r="O15" s="40">
        <f t="shared" si="5"/>
        <v>24</v>
      </c>
      <c r="P15" s="40">
        <f t="shared" si="5"/>
        <v>59</v>
      </c>
      <c r="Q15" s="40">
        <f t="shared" si="5"/>
        <v>54</v>
      </c>
      <c r="R15" s="40">
        <f t="shared" si="5"/>
        <v>8</v>
      </c>
      <c r="S15" s="37">
        <f t="shared" si="0"/>
        <v>597</v>
      </c>
      <c r="T15" s="16"/>
    </row>
    <row r="16" spans="1:27" ht="25.15" customHeight="1" x14ac:dyDescent="0.2">
      <c r="A16" s="46">
        <f t="shared" si="3"/>
        <v>12</v>
      </c>
      <c r="B16" s="179" t="s">
        <v>123</v>
      </c>
      <c r="C16" s="104">
        <v>8</v>
      </c>
      <c r="D16" s="104">
        <v>14</v>
      </c>
      <c r="E16" s="104">
        <v>23</v>
      </c>
      <c r="F16" s="104">
        <v>17</v>
      </c>
      <c r="G16" s="104">
        <v>26</v>
      </c>
      <c r="H16" s="104">
        <v>30</v>
      </c>
      <c r="I16" s="104">
        <v>20</v>
      </c>
      <c r="J16" s="104">
        <v>43</v>
      </c>
      <c r="K16" s="104">
        <v>34</v>
      </c>
      <c r="L16" s="104">
        <v>4</v>
      </c>
      <c r="M16" s="104">
        <v>23</v>
      </c>
      <c r="N16" s="104">
        <v>14</v>
      </c>
      <c r="O16" s="104">
        <v>5</v>
      </c>
      <c r="P16" s="104">
        <v>43</v>
      </c>
      <c r="Q16" s="104">
        <v>29</v>
      </c>
      <c r="R16" s="104">
        <v>4</v>
      </c>
      <c r="S16" s="37">
        <f t="shared" si="0"/>
        <v>337</v>
      </c>
    </row>
    <row r="17" spans="1:20" ht="25.15" customHeight="1" x14ac:dyDescent="0.2">
      <c r="A17" s="46">
        <f t="shared" si="3"/>
        <v>13</v>
      </c>
      <c r="B17" s="179" t="s">
        <v>124</v>
      </c>
      <c r="C17" s="40">
        <f>SUM(C18:C21)</f>
        <v>12</v>
      </c>
      <c r="D17" s="40">
        <f t="shared" ref="D17:R17" si="6">SUM(D18:D21)</f>
        <v>13</v>
      </c>
      <c r="E17" s="40">
        <f t="shared" si="6"/>
        <v>14</v>
      </c>
      <c r="F17" s="40">
        <f t="shared" si="6"/>
        <v>13</v>
      </c>
      <c r="G17" s="40">
        <f t="shared" ref="G17" si="7">SUM(G18:G21)</f>
        <v>12</v>
      </c>
      <c r="H17" s="40">
        <f t="shared" ref="H17" si="8">SUM(H18:H21)</f>
        <v>14</v>
      </c>
      <c r="I17" s="40">
        <f t="shared" ref="I17" si="9">SUM(I18:I21)</f>
        <v>16</v>
      </c>
      <c r="J17" s="40">
        <f t="shared" si="6"/>
        <v>40</v>
      </c>
      <c r="K17" s="40">
        <f t="shared" si="6"/>
        <v>21</v>
      </c>
      <c r="L17" s="40">
        <f t="shared" si="6"/>
        <v>11</v>
      </c>
      <c r="M17" s="40">
        <f t="shared" si="6"/>
        <v>25</v>
      </c>
      <c r="N17" s="40">
        <f t="shared" si="6"/>
        <v>5</v>
      </c>
      <c r="O17" s="40">
        <f t="shared" si="6"/>
        <v>19</v>
      </c>
      <c r="P17" s="40">
        <f t="shared" si="6"/>
        <v>16</v>
      </c>
      <c r="Q17" s="40">
        <f t="shared" si="6"/>
        <v>25</v>
      </c>
      <c r="R17" s="40">
        <f t="shared" si="6"/>
        <v>4</v>
      </c>
      <c r="S17" s="37">
        <f t="shared" si="0"/>
        <v>260</v>
      </c>
      <c r="T17" s="16"/>
    </row>
    <row r="18" spans="1:20" ht="25.15" customHeight="1" x14ac:dyDescent="0.2">
      <c r="A18" s="46">
        <f t="shared" si="3"/>
        <v>14</v>
      </c>
      <c r="B18" s="179" t="s">
        <v>128</v>
      </c>
      <c r="C18" s="105">
        <v>7</v>
      </c>
      <c r="D18" s="105">
        <v>11</v>
      </c>
      <c r="E18" s="105">
        <v>9</v>
      </c>
      <c r="F18" s="105">
        <v>13</v>
      </c>
      <c r="G18" s="105">
        <v>12</v>
      </c>
      <c r="H18" s="105">
        <v>11</v>
      </c>
      <c r="I18" s="105">
        <v>15</v>
      </c>
      <c r="J18" s="105">
        <v>36</v>
      </c>
      <c r="K18" s="105">
        <v>19</v>
      </c>
      <c r="L18" s="105">
        <v>6</v>
      </c>
      <c r="M18" s="105">
        <v>20</v>
      </c>
      <c r="N18" s="105">
        <v>5</v>
      </c>
      <c r="O18" s="105">
        <v>17</v>
      </c>
      <c r="P18" s="105">
        <v>11</v>
      </c>
      <c r="Q18" s="105">
        <v>21</v>
      </c>
      <c r="R18" s="105">
        <v>4</v>
      </c>
      <c r="S18" s="37">
        <f t="shared" si="0"/>
        <v>217</v>
      </c>
    </row>
    <row r="19" spans="1:20" ht="25.15" customHeight="1" x14ac:dyDescent="0.2">
      <c r="A19" s="46">
        <f t="shared" si="3"/>
        <v>15</v>
      </c>
      <c r="B19" s="179" t="s">
        <v>129</v>
      </c>
      <c r="C19" s="105">
        <v>2</v>
      </c>
      <c r="D19" s="105">
        <v>1</v>
      </c>
      <c r="E19" s="105">
        <v>1</v>
      </c>
      <c r="F19" s="105"/>
      <c r="G19" s="105"/>
      <c r="H19" s="105">
        <v>3</v>
      </c>
      <c r="I19" s="105">
        <v>1</v>
      </c>
      <c r="J19" s="105">
        <v>2</v>
      </c>
      <c r="K19" s="105">
        <v>2</v>
      </c>
      <c r="L19" s="105">
        <v>5</v>
      </c>
      <c r="M19" s="105">
        <v>4</v>
      </c>
      <c r="N19" s="105"/>
      <c r="O19" s="105">
        <v>1</v>
      </c>
      <c r="P19" s="105">
        <v>5</v>
      </c>
      <c r="Q19" s="105">
        <v>4</v>
      </c>
      <c r="R19" s="105"/>
      <c r="S19" s="37">
        <f t="shared" si="0"/>
        <v>31</v>
      </c>
    </row>
    <row r="20" spans="1:20" ht="25.15" customHeight="1" x14ac:dyDescent="0.2">
      <c r="A20" s="46">
        <f t="shared" si="3"/>
        <v>16</v>
      </c>
      <c r="B20" s="179" t="s">
        <v>130</v>
      </c>
      <c r="C20" s="105">
        <v>2</v>
      </c>
      <c r="D20" s="105">
        <v>1</v>
      </c>
      <c r="E20" s="105">
        <v>4</v>
      </c>
      <c r="F20" s="105"/>
      <c r="G20" s="105"/>
      <c r="H20" s="105"/>
      <c r="I20" s="105"/>
      <c r="J20" s="105">
        <v>2</v>
      </c>
      <c r="K20" s="105"/>
      <c r="L20" s="105"/>
      <c r="M20" s="105">
        <v>1</v>
      </c>
      <c r="N20" s="105"/>
      <c r="O20" s="105">
        <v>1</v>
      </c>
      <c r="P20" s="105"/>
      <c r="Q20" s="105"/>
      <c r="R20" s="105"/>
      <c r="S20" s="37">
        <f t="shared" si="0"/>
        <v>11</v>
      </c>
    </row>
    <row r="21" spans="1:20" ht="25.15" customHeight="1" x14ac:dyDescent="0.2">
      <c r="A21" s="47">
        <f t="shared" si="3"/>
        <v>17</v>
      </c>
      <c r="B21" s="180" t="s">
        <v>127</v>
      </c>
      <c r="C21" s="106">
        <v>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38">
        <f t="shared" si="0"/>
        <v>1</v>
      </c>
    </row>
    <row r="22" spans="1:20" s="13" customFormat="1" ht="20.25" x14ac:dyDescent="0.2">
      <c r="A22" s="44" t="s">
        <v>28</v>
      </c>
      <c r="B22" s="185"/>
      <c r="C22" s="55"/>
      <c r="D22" s="41"/>
      <c r="E22" s="41"/>
      <c r="F22" s="41"/>
      <c r="G22" s="41"/>
      <c r="H22" s="55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54"/>
    </row>
    <row r="23" spans="1:20" s="17" customFormat="1" ht="39" customHeight="1" x14ac:dyDescent="0.2">
      <c r="A23" s="50">
        <v>18</v>
      </c>
      <c r="B23" s="186" t="s">
        <v>29</v>
      </c>
      <c r="C23" s="39">
        <f>SUM(C24:C29)</f>
        <v>1</v>
      </c>
      <c r="D23" s="39">
        <f t="shared" ref="D23:Q23" si="10">SUM(D24:D29)</f>
        <v>8</v>
      </c>
      <c r="E23" s="39">
        <f t="shared" si="10"/>
        <v>5</v>
      </c>
      <c r="F23" s="39">
        <f t="shared" si="10"/>
        <v>19</v>
      </c>
      <c r="G23" s="39">
        <f t="shared" si="10"/>
        <v>4</v>
      </c>
      <c r="H23" s="39">
        <f t="shared" si="10"/>
        <v>28</v>
      </c>
      <c r="I23" s="39">
        <f t="shared" si="10"/>
        <v>2</v>
      </c>
      <c r="J23" s="39">
        <f t="shared" si="10"/>
        <v>12</v>
      </c>
      <c r="K23" s="39">
        <f t="shared" si="10"/>
        <v>4</v>
      </c>
      <c r="L23" s="39">
        <f t="shared" si="10"/>
        <v>11</v>
      </c>
      <c r="M23" s="39">
        <f t="shared" si="10"/>
        <v>5</v>
      </c>
      <c r="N23" s="39">
        <f t="shared" si="10"/>
        <v>5</v>
      </c>
      <c r="O23" s="39">
        <f t="shared" si="10"/>
        <v>2</v>
      </c>
      <c r="P23" s="39">
        <f t="shared" si="10"/>
        <v>11</v>
      </c>
      <c r="Q23" s="39">
        <f t="shared" si="10"/>
        <v>1</v>
      </c>
      <c r="R23" s="39">
        <f>SUM(R24:R29)</f>
        <v>1</v>
      </c>
      <c r="S23" s="36">
        <f t="shared" si="0"/>
        <v>119</v>
      </c>
    </row>
    <row r="24" spans="1:20" s="14" customFormat="1" ht="25.15" customHeight="1" x14ac:dyDescent="0.2">
      <c r="A24" s="49">
        <f t="shared" ref="A24:A29" si="11">A23+1</f>
        <v>19</v>
      </c>
      <c r="B24" s="184" t="s">
        <v>47</v>
      </c>
      <c r="C24" s="104"/>
      <c r="D24" s="104">
        <v>1</v>
      </c>
      <c r="E24" s="104"/>
      <c r="F24" s="104">
        <v>1</v>
      </c>
      <c r="G24" s="104"/>
      <c r="H24" s="104">
        <v>2</v>
      </c>
      <c r="I24" s="104"/>
      <c r="J24" s="104">
        <v>1</v>
      </c>
      <c r="K24" s="104">
        <v>4</v>
      </c>
      <c r="L24" s="104">
        <v>2</v>
      </c>
      <c r="M24" s="104"/>
      <c r="N24" s="104"/>
      <c r="O24" s="104">
        <v>1</v>
      </c>
      <c r="P24" s="104">
        <v>4</v>
      </c>
      <c r="Q24" s="105"/>
      <c r="R24" s="104"/>
      <c r="S24" s="37">
        <f t="shared" si="0"/>
        <v>16</v>
      </c>
    </row>
    <row r="25" spans="1:20" s="14" customFormat="1" ht="39" customHeight="1" x14ac:dyDescent="0.2">
      <c r="A25" s="49">
        <f t="shared" si="11"/>
        <v>20</v>
      </c>
      <c r="B25" s="184" t="s">
        <v>48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  <c r="R25" s="104"/>
      <c r="S25" s="37">
        <f t="shared" si="0"/>
        <v>0</v>
      </c>
    </row>
    <row r="26" spans="1:20" s="14" customFormat="1" ht="39" customHeight="1" x14ac:dyDescent="0.2">
      <c r="A26" s="49">
        <f t="shared" si="11"/>
        <v>21</v>
      </c>
      <c r="B26" s="184" t="s">
        <v>49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>
        <v>1</v>
      </c>
      <c r="Q26" s="105"/>
      <c r="R26" s="104"/>
      <c r="S26" s="37">
        <f t="shared" si="0"/>
        <v>1</v>
      </c>
    </row>
    <row r="27" spans="1:20" s="14" customFormat="1" ht="73.900000000000006" customHeight="1" x14ac:dyDescent="0.2">
      <c r="A27" s="49">
        <f t="shared" si="11"/>
        <v>22</v>
      </c>
      <c r="B27" s="184" t="s">
        <v>125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>
        <v>1</v>
      </c>
      <c r="Q27" s="105"/>
      <c r="R27" s="104"/>
      <c r="S27" s="37">
        <f t="shared" si="0"/>
        <v>1</v>
      </c>
    </row>
    <row r="28" spans="1:20" s="14" customFormat="1" ht="55.15" customHeight="1" x14ac:dyDescent="0.2">
      <c r="A28" s="49">
        <f t="shared" si="11"/>
        <v>23</v>
      </c>
      <c r="B28" s="184" t="s">
        <v>126</v>
      </c>
      <c r="C28" s="104">
        <v>1</v>
      </c>
      <c r="D28" s="104">
        <v>5</v>
      </c>
      <c r="E28" s="104">
        <v>5</v>
      </c>
      <c r="F28" s="104">
        <v>18</v>
      </c>
      <c r="G28" s="104">
        <v>4</v>
      </c>
      <c r="H28" s="104">
        <v>24</v>
      </c>
      <c r="I28" s="104">
        <v>2</v>
      </c>
      <c r="J28" s="104">
        <v>11</v>
      </c>
      <c r="K28" s="104"/>
      <c r="L28" s="104">
        <v>9</v>
      </c>
      <c r="M28" s="104">
        <v>5</v>
      </c>
      <c r="N28" s="104">
        <v>5</v>
      </c>
      <c r="O28" s="104">
        <v>1</v>
      </c>
      <c r="P28" s="104">
        <v>1</v>
      </c>
      <c r="Q28" s="105"/>
      <c r="R28" s="104">
        <v>1</v>
      </c>
      <c r="S28" s="37">
        <f t="shared" si="0"/>
        <v>92</v>
      </c>
    </row>
    <row r="29" spans="1:20" s="14" customFormat="1" ht="25.15" customHeight="1" x14ac:dyDescent="0.2">
      <c r="A29" s="51">
        <f t="shared" si="11"/>
        <v>24</v>
      </c>
      <c r="B29" s="187" t="s">
        <v>52</v>
      </c>
      <c r="C29" s="108"/>
      <c r="D29" s="108">
        <v>2</v>
      </c>
      <c r="E29" s="108"/>
      <c r="F29" s="108"/>
      <c r="G29" s="108"/>
      <c r="H29" s="108">
        <v>2</v>
      </c>
      <c r="I29" s="108"/>
      <c r="J29" s="108"/>
      <c r="K29" s="108"/>
      <c r="L29" s="108"/>
      <c r="M29" s="108"/>
      <c r="N29" s="108"/>
      <c r="O29" s="108"/>
      <c r="P29" s="108">
        <v>4</v>
      </c>
      <c r="Q29" s="105">
        <v>1</v>
      </c>
      <c r="R29" s="108"/>
      <c r="S29" s="38">
        <f t="shared" si="0"/>
        <v>9</v>
      </c>
    </row>
    <row r="30" spans="1:20" s="18" customFormat="1" ht="20.25" x14ac:dyDescent="0.2">
      <c r="A30" s="48" t="s">
        <v>33</v>
      </c>
      <c r="B30" s="35"/>
      <c r="C30" s="55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1:20" s="22" customFormat="1" ht="61.5" customHeight="1" x14ac:dyDescent="0.2">
      <c r="A31" s="52"/>
      <c r="B31" s="188" t="s">
        <v>161</v>
      </c>
      <c r="C31" s="39">
        <f t="shared" ref="C31:R31" si="12">IF((SUM(C32:C63)&gt;=C15),(SUM(C32:C63)),FALSE)</f>
        <v>27</v>
      </c>
      <c r="D31" s="39">
        <f t="shared" si="12"/>
        <v>39</v>
      </c>
      <c r="E31" s="39">
        <f t="shared" si="12"/>
        <v>52</v>
      </c>
      <c r="F31" s="39">
        <f t="shared" si="12"/>
        <v>35</v>
      </c>
      <c r="G31" s="39">
        <f t="shared" si="12"/>
        <v>52</v>
      </c>
      <c r="H31" s="39">
        <f t="shared" si="12"/>
        <v>58</v>
      </c>
      <c r="I31" s="39">
        <f t="shared" si="12"/>
        <v>52</v>
      </c>
      <c r="J31" s="39">
        <f t="shared" si="12"/>
        <v>124</v>
      </c>
      <c r="K31" s="39">
        <f t="shared" si="12"/>
        <v>70</v>
      </c>
      <c r="L31" s="39">
        <f t="shared" si="12"/>
        <v>21</v>
      </c>
      <c r="M31" s="39">
        <f t="shared" si="12"/>
        <v>58</v>
      </c>
      <c r="N31" s="39">
        <f t="shared" si="12"/>
        <v>25</v>
      </c>
      <c r="O31" s="39">
        <f t="shared" si="12"/>
        <v>34</v>
      </c>
      <c r="P31" s="39">
        <f t="shared" si="12"/>
        <v>103</v>
      </c>
      <c r="Q31" s="39">
        <f t="shared" si="12"/>
        <v>108</v>
      </c>
      <c r="R31" s="39">
        <f t="shared" si="12"/>
        <v>9</v>
      </c>
      <c r="S31" s="36">
        <f t="shared" si="0"/>
        <v>867</v>
      </c>
    </row>
    <row r="32" spans="1:20" ht="25.15" customHeight="1" x14ac:dyDescent="0.2">
      <c r="A32" s="46">
        <v>25</v>
      </c>
      <c r="B32" s="179" t="s">
        <v>59</v>
      </c>
      <c r="C32" s="105"/>
      <c r="D32" s="105">
        <v>2</v>
      </c>
      <c r="E32" s="105">
        <v>2</v>
      </c>
      <c r="F32" s="105"/>
      <c r="G32" s="105"/>
      <c r="H32" s="105"/>
      <c r="I32" s="105">
        <v>4</v>
      </c>
      <c r="J32" s="105">
        <v>3</v>
      </c>
      <c r="K32" s="105">
        <v>2</v>
      </c>
      <c r="L32" s="105"/>
      <c r="M32" s="105">
        <v>1</v>
      </c>
      <c r="N32" s="105">
        <v>2</v>
      </c>
      <c r="O32" s="105"/>
      <c r="P32" s="105">
        <v>1</v>
      </c>
      <c r="Q32" s="105"/>
      <c r="R32" s="105">
        <v>1</v>
      </c>
      <c r="S32" s="37">
        <f t="shared" si="0"/>
        <v>18</v>
      </c>
    </row>
    <row r="33" spans="1:19" ht="25.15" customHeight="1" x14ac:dyDescent="0.2">
      <c r="A33" s="46">
        <f>A32+1</f>
        <v>26</v>
      </c>
      <c r="B33" s="179" t="s">
        <v>60</v>
      </c>
      <c r="C33" s="105"/>
      <c r="D33" s="105"/>
      <c r="E33" s="105"/>
      <c r="F33" s="105"/>
      <c r="G33" s="105"/>
      <c r="H33" s="105"/>
      <c r="I33" s="105"/>
      <c r="J33" s="105">
        <v>3</v>
      </c>
      <c r="K33" s="105"/>
      <c r="L33" s="105"/>
      <c r="M33" s="105">
        <v>1</v>
      </c>
      <c r="N33" s="105"/>
      <c r="O33" s="105">
        <v>1</v>
      </c>
      <c r="P33" s="105">
        <v>3</v>
      </c>
      <c r="Q33" s="105"/>
      <c r="R33" s="105"/>
      <c r="S33" s="37">
        <f t="shared" si="0"/>
        <v>8</v>
      </c>
    </row>
    <row r="34" spans="1:19" ht="25.15" customHeight="1" x14ac:dyDescent="0.2">
      <c r="A34" s="46">
        <f t="shared" ref="A34:A63" si="13">A33+1</f>
        <v>27</v>
      </c>
      <c r="B34" s="179" t="s">
        <v>61</v>
      </c>
      <c r="C34" s="105"/>
      <c r="D34" s="105">
        <v>1</v>
      </c>
      <c r="E34" s="105"/>
      <c r="F34" s="105">
        <v>1</v>
      </c>
      <c r="G34" s="105"/>
      <c r="H34" s="105">
        <v>2</v>
      </c>
      <c r="I34" s="105"/>
      <c r="J34" s="105">
        <v>2</v>
      </c>
      <c r="K34" s="105"/>
      <c r="L34" s="105"/>
      <c r="M34" s="105">
        <v>3</v>
      </c>
      <c r="N34" s="105"/>
      <c r="O34" s="105"/>
      <c r="P34" s="105"/>
      <c r="Q34" s="105"/>
      <c r="R34" s="105"/>
      <c r="S34" s="37">
        <f t="shared" si="0"/>
        <v>9</v>
      </c>
    </row>
    <row r="35" spans="1:19" ht="25.15" customHeight="1" x14ac:dyDescent="0.2">
      <c r="A35" s="46">
        <f t="shared" si="13"/>
        <v>28</v>
      </c>
      <c r="B35" s="179" t="s">
        <v>62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>
        <v>1</v>
      </c>
      <c r="N35" s="105">
        <v>1</v>
      </c>
      <c r="O35" s="105"/>
      <c r="P35" s="105"/>
      <c r="Q35" s="105"/>
      <c r="R35" s="105"/>
      <c r="S35" s="37">
        <f t="shared" si="0"/>
        <v>2</v>
      </c>
    </row>
    <row r="36" spans="1:19" ht="25.15" customHeight="1" x14ac:dyDescent="0.2">
      <c r="A36" s="46">
        <f t="shared" si="13"/>
        <v>29</v>
      </c>
      <c r="B36" s="179" t="s">
        <v>63</v>
      </c>
      <c r="C36" s="105">
        <v>1</v>
      </c>
      <c r="D36" s="105">
        <v>4</v>
      </c>
      <c r="E36" s="105">
        <v>3</v>
      </c>
      <c r="F36" s="105">
        <v>2</v>
      </c>
      <c r="G36" s="105">
        <v>3</v>
      </c>
      <c r="H36" s="105">
        <v>1</v>
      </c>
      <c r="I36" s="105">
        <v>3</v>
      </c>
      <c r="J36" s="105">
        <v>5</v>
      </c>
      <c r="K36" s="105">
        <v>4</v>
      </c>
      <c r="L36" s="105"/>
      <c r="M36" s="105"/>
      <c r="N36" s="105">
        <v>1</v>
      </c>
      <c r="O36" s="105"/>
      <c r="P36" s="105">
        <v>2</v>
      </c>
      <c r="Q36" s="105">
        <v>2</v>
      </c>
      <c r="R36" s="105">
        <v>1</v>
      </c>
      <c r="S36" s="37">
        <f t="shared" si="0"/>
        <v>32</v>
      </c>
    </row>
    <row r="37" spans="1:19" ht="25.15" customHeight="1" x14ac:dyDescent="0.2">
      <c r="A37" s="46">
        <f t="shared" si="13"/>
        <v>30</v>
      </c>
      <c r="B37" s="179" t="s">
        <v>64</v>
      </c>
      <c r="C37" s="105">
        <v>1</v>
      </c>
      <c r="D37" s="105">
        <v>1</v>
      </c>
      <c r="E37" s="105">
        <v>17</v>
      </c>
      <c r="F37" s="105">
        <v>1</v>
      </c>
      <c r="G37" s="105">
        <v>7</v>
      </c>
      <c r="H37" s="105">
        <v>3</v>
      </c>
      <c r="I37" s="105">
        <v>1</v>
      </c>
      <c r="J37" s="105">
        <v>6</v>
      </c>
      <c r="K37" s="105">
        <v>10</v>
      </c>
      <c r="L37" s="105">
        <v>3</v>
      </c>
      <c r="M37" s="105"/>
      <c r="N37" s="105">
        <v>2</v>
      </c>
      <c r="O37" s="105">
        <v>5</v>
      </c>
      <c r="P37" s="105">
        <v>11</v>
      </c>
      <c r="Q37" s="105">
        <v>11</v>
      </c>
      <c r="R37" s="105"/>
      <c r="S37" s="37">
        <f t="shared" si="0"/>
        <v>79</v>
      </c>
    </row>
    <row r="38" spans="1:19" ht="25.15" customHeight="1" x14ac:dyDescent="0.2">
      <c r="A38" s="46">
        <f t="shared" si="13"/>
        <v>31</v>
      </c>
      <c r="B38" s="179" t="s">
        <v>65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>
        <v>1</v>
      </c>
      <c r="M38" s="105"/>
      <c r="N38" s="105"/>
      <c r="O38" s="105"/>
      <c r="P38" s="105"/>
      <c r="Q38" s="105"/>
      <c r="R38" s="105"/>
      <c r="S38" s="37">
        <f t="shared" si="0"/>
        <v>1</v>
      </c>
    </row>
    <row r="39" spans="1:19" ht="25.15" customHeight="1" x14ac:dyDescent="0.2">
      <c r="A39" s="46">
        <f t="shared" si="13"/>
        <v>32</v>
      </c>
      <c r="B39" s="179" t="s">
        <v>66</v>
      </c>
      <c r="C39" s="105">
        <v>6</v>
      </c>
      <c r="D39" s="105">
        <v>5</v>
      </c>
      <c r="E39" s="105">
        <v>5</v>
      </c>
      <c r="F39" s="105"/>
      <c r="G39" s="105">
        <v>5</v>
      </c>
      <c r="H39" s="105">
        <v>6</v>
      </c>
      <c r="I39" s="105">
        <v>5</v>
      </c>
      <c r="J39" s="105">
        <v>10</v>
      </c>
      <c r="K39" s="105">
        <v>12</v>
      </c>
      <c r="L39" s="105">
        <v>2</v>
      </c>
      <c r="M39" s="105">
        <v>15</v>
      </c>
      <c r="N39" s="105">
        <v>1</v>
      </c>
      <c r="O39" s="105">
        <v>4</v>
      </c>
      <c r="P39" s="105">
        <v>16</v>
      </c>
      <c r="Q39" s="105">
        <v>13</v>
      </c>
      <c r="R39" s="105">
        <v>2</v>
      </c>
      <c r="S39" s="37">
        <f t="shared" si="0"/>
        <v>107</v>
      </c>
    </row>
    <row r="40" spans="1:19" ht="25.15" customHeight="1" x14ac:dyDescent="0.2">
      <c r="A40" s="46">
        <f t="shared" si="13"/>
        <v>33</v>
      </c>
      <c r="B40" s="179" t="s">
        <v>67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37">
        <f t="shared" si="0"/>
        <v>0</v>
      </c>
    </row>
    <row r="41" spans="1:19" ht="25.15" customHeight="1" x14ac:dyDescent="0.2">
      <c r="A41" s="46">
        <f t="shared" si="13"/>
        <v>34</v>
      </c>
      <c r="B41" s="179" t="s">
        <v>144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37">
        <f t="shared" si="0"/>
        <v>0</v>
      </c>
    </row>
    <row r="42" spans="1:19" ht="25.15" customHeight="1" x14ac:dyDescent="0.2">
      <c r="A42" s="46">
        <f t="shared" si="13"/>
        <v>35</v>
      </c>
      <c r="B42" s="179" t="s">
        <v>68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37">
        <f t="shared" si="0"/>
        <v>0</v>
      </c>
    </row>
    <row r="43" spans="1:19" ht="25.15" customHeight="1" x14ac:dyDescent="0.2">
      <c r="A43" s="46">
        <f t="shared" si="13"/>
        <v>36</v>
      </c>
      <c r="B43" s="179" t="s">
        <v>69</v>
      </c>
      <c r="C43" s="105"/>
      <c r="D43" s="105">
        <v>2</v>
      </c>
      <c r="E43" s="105"/>
      <c r="F43" s="105">
        <v>3</v>
      </c>
      <c r="G43" s="105"/>
      <c r="H43" s="105">
        <v>2</v>
      </c>
      <c r="I43" s="105">
        <v>2</v>
      </c>
      <c r="J43" s="105"/>
      <c r="K43" s="105"/>
      <c r="L43" s="105"/>
      <c r="M43" s="105">
        <v>1</v>
      </c>
      <c r="N43" s="105"/>
      <c r="O43" s="105">
        <v>1</v>
      </c>
      <c r="P43" s="105"/>
      <c r="Q43" s="105"/>
      <c r="R43" s="105"/>
      <c r="S43" s="37">
        <f t="shared" si="0"/>
        <v>11</v>
      </c>
    </row>
    <row r="44" spans="1:19" ht="25.15" customHeight="1" x14ac:dyDescent="0.2">
      <c r="A44" s="46">
        <f t="shared" si="13"/>
        <v>37</v>
      </c>
      <c r="B44" s="179" t="s">
        <v>70</v>
      </c>
      <c r="C44" s="105"/>
      <c r="D44" s="105">
        <v>2</v>
      </c>
      <c r="E44" s="105">
        <v>1</v>
      </c>
      <c r="F44" s="105"/>
      <c r="G44" s="105"/>
      <c r="H44" s="105">
        <v>3</v>
      </c>
      <c r="I44" s="105"/>
      <c r="J44" s="105">
        <v>8</v>
      </c>
      <c r="K44" s="105"/>
      <c r="L44" s="105">
        <v>4</v>
      </c>
      <c r="M44" s="105">
        <v>1</v>
      </c>
      <c r="N44" s="105">
        <v>1</v>
      </c>
      <c r="O44" s="105">
        <v>3</v>
      </c>
      <c r="P44" s="105">
        <v>7</v>
      </c>
      <c r="Q44" s="105">
        <v>6</v>
      </c>
      <c r="R44" s="105"/>
      <c r="S44" s="37">
        <f t="shared" si="0"/>
        <v>36</v>
      </c>
    </row>
    <row r="45" spans="1:19" ht="25.15" customHeight="1" x14ac:dyDescent="0.2">
      <c r="A45" s="46">
        <f t="shared" si="13"/>
        <v>38</v>
      </c>
      <c r="B45" s="179" t="s">
        <v>71</v>
      </c>
      <c r="C45" s="105">
        <v>2</v>
      </c>
      <c r="D45" s="105">
        <v>1</v>
      </c>
      <c r="E45" s="105">
        <v>8</v>
      </c>
      <c r="F45" s="105">
        <v>4</v>
      </c>
      <c r="G45" s="105">
        <v>5</v>
      </c>
      <c r="H45" s="105">
        <v>6</v>
      </c>
      <c r="I45" s="105">
        <v>3</v>
      </c>
      <c r="J45" s="105">
        <v>19</v>
      </c>
      <c r="K45" s="105">
        <v>1</v>
      </c>
      <c r="L45" s="105">
        <v>1</v>
      </c>
      <c r="M45" s="105">
        <v>6</v>
      </c>
      <c r="N45" s="105">
        <v>1</v>
      </c>
      <c r="O45" s="105">
        <v>5</v>
      </c>
      <c r="P45" s="105">
        <v>9</v>
      </c>
      <c r="Q45" s="105">
        <v>3</v>
      </c>
      <c r="R45" s="105">
        <v>1</v>
      </c>
      <c r="S45" s="37">
        <f t="shared" si="0"/>
        <v>75</v>
      </c>
    </row>
    <row r="46" spans="1:19" ht="25.15" customHeight="1" x14ac:dyDescent="0.2">
      <c r="A46" s="46">
        <f t="shared" si="13"/>
        <v>39</v>
      </c>
      <c r="B46" s="179" t="s">
        <v>72</v>
      </c>
      <c r="C46" s="105"/>
      <c r="D46" s="105">
        <v>3</v>
      </c>
      <c r="E46" s="105">
        <v>1</v>
      </c>
      <c r="F46" s="105"/>
      <c r="G46" s="105">
        <v>1</v>
      </c>
      <c r="H46" s="105">
        <v>1</v>
      </c>
      <c r="I46" s="105"/>
      <c r="J46" s="105">
        <v>3</v>
      </c>
      <c r="K46" s="105">
        <v>3</v>
      </c>
      <c r="L46" s="105"/>
      <c r="M46" s="105"/>
      <c r="N46" s="105"/>
      <c r="O46" s="105">
        <v>1</v>
      </c>
      <c r="P46" s="105"/>
      <c r="Q46" s="105">
        <v>2</v>
      </c>
      <c r="R46" s="105"/>
      <c r="S46" s="37">
        <f t="shared" si="0"/>
        <v>15</v>
      </c>
    </row>
    <row r="47" spans="1:19" ht="25.15" customHeight="1" x14ac:dyDescent="0.2">
      <c r="A47" s="46">
        <f t="shared" si="13"/>
        <v>40</v>
      </c>
      <c r="B47" s="179" t="s">
        <v>73</v>
      </c>
      <c r="C47" s="105">
        <v>1</v>
      </c>
      <c r="D47" s="105">
        <v>3</v>
      </c>
      <c r="E47" s="105"/>
      <c r="F47" s="105">
        <v>4</v>
      </c>
      <c r="G47" s="105">
        <v>2</v>
      </c>
      <c r="H47" s="105">
        <v>3</v>
      </c>
      <c r="I47" s="105">
        <v>5</v>
      </c>
      <c r="J47" s="105">
        <v>6</v>
      </c>
      <c r="K47" s="105">
        <v>3</v>
      </c>
      <c r="L47" s="105">
        <v>3</v>
      </c>
      <c r="M47" s="105">
        <v>5</v>
      </c>
      <c r="N47" s="105">
        <v>3</v>
      </c>
      <c r="O47" s="105"/>
      <c r="P47" s="105">
        <v>19</v>
      </c>
      <c r="Q47" s="105">
        <v>13</v>
      </c>
      <c r="R47" s="105"/>
      <c r="S47" s="37">
        <f t="shared" si="0"/>
        <v>70</v>
      </c>
    </row>
    <row r="48" spans="1:19" ht="25.15" customHeight="1" x14ac:dyDescent="0.2">
      <c r="A48" s="46">
        <f t="shared" si="13"/>
        <v>41</v>
      </c>
      <c r="B48" s="179" t="s">
        <v>79</v>
      </c>
      <c r="C48" s="105"/>
      <c r="D48" s="105">
        <v>1</v>
      </c>
      <c r="E48" s="105">
        <v>1</v>
      </c>
      <c r="F48" s="105">
        <v>2</v>
      </c>
      <c r="G48" s="105">
        <v>1</v>
      </c>
      <c r="H48" s="105">
        <v>3</v>
      </c>
      <c r="I48" s="105">
        <v>2</v>
      </c>
      <c r="J48" s="105">
        <v>2</v>
      </c>
      <c r="K48" s="105">
        <v>2</v>
      </c>
      <c r="L48" s="105"/>
      <c r="M48" s="105">
        <v>2</v>
      </c>
      <c r="N48" s="105">
        <v>3</v>
      </c>
      <c r="O48" s="105">
        <v>2</v>
      </c>
      <c r="P48" s="105">
        <v>5</v>
      </c>
      <c r="Q48" s="105">
        <v>5</v>
      </c>
      <c r="R48" s="105"/>
      <c r="S48" s="37">
        <f t="shared" si="0"/>
        <v>31</v>
      </c>
    </row>
    <row r="49" spans="1:19" ht="25.15" customHeight="1" x14ac:dyDescent="0.2">
      <c r="A49" s="46">
        <f t="shared" si="13"/>
        <v>42</v>
      </c>
      <c r="B49" s="179" t="s">
        <v>145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37">
        <f t="shared" si="0"/>
        <v>0</v>
      </c>
    </row>
    <row r="50" spans="1:19" ht="25.15" customHeight="1" x14ac:dyDescent="0.2">
      <c r="A50" s="46">
        <f t="shared" si="13"/>
        <v>43</v>
      </c>
      <c r="B50" s="179" t="s">
        <v>80</v>
      </c>
      <c r="C50" s="105">
        <v>2</v>
      </c>
      <c r="D50" s="105"/>
      <c r="E50" s="105">
        <v>1</v>
      </c>
      <c r="F50" s="105">
        <v>2</v>
      </c>
      <c r="G50" s="105"/>
      <c r="H50" s="105"/>
      <c r="I50" s="105">
        <v>1</v>
      </c>
      <c r="J50" s="105">
        <v>5</v>
      </c>
      <c r="K50" s="105">
        <v>1</v>
      </c>
      <c r="L50" s="105">
        <v>1</v>
      </c>
      <c r="M50" s="105">
        <v>1</v>
      </c>
      <c r="N50" s="105">
        <v>1</v>
      </c>
      <c r="O50" s="105"/>
      <c r="P50" s="105">
        <v>4</v>
      </c>
      <c r="Q50" s="105"/>
      <c r="R50" s="105"/>
      <c r="S50" s="37">
        <f t="shared" si="0"/>
        <v>19</v>
      </c>
    </row>
    <row r="51" spans="1:19" ht="25.15" customHeight="1" x14ac:dyDescent="0.2">
      <c r="A51" s="46">
        <f t="shared" si="13"/>
        <v>44</v>
      </c>
      <c r="B51" s="179" t="s">
        <v>146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37">
        <f t="shared" si="0"/>
        <v>0</v>
      </c>
    </row>
    <row r="52" spans="1:19" ht="25.15" customHeight="1" x14ac:dyDescent="0.2">
      <c r="A52" s="46">
        <f t="shared" si="13"/>
        <v>45</v>
      </c>
      <c r="B52" s="179" t="s">
        <v>74</v>
      </c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37">
        <f t="shared" si="0"/>
        <v>0</v>
      </c>
    </row>
    <row r="53" spans="1:19" ht="25.15" customHeight="1" x14ac:dyDescent="0.2">
      <c r="A53" s="46">
        <f t="shared" si="13"/>
        <v>46</v>
      </c>
      <c r="B53" s="179" t="s">
        <v>75</v>
      </c>
      <c r="C53" s="105"/>
      <c r="D53" s="105">
        <v>1</v>
      </c>
      <c r="E53" s="105">
        <v>1</v>
      </c>
      <c r="F53" s="105"/>
      <c r="G53" s="105">
        <v>2</v>
      </c>
      <c r="H53" s="105"/>
      <c r="I53" s="105"/>
      <c r="J53" s="105"/>
      <c r="K53" s="105">
        <v>3</v>
      </c>
      <c r="L53" s="105"/>
      <c r="M53" s="105"/>
      <c r="N53" s="105"/>
      <c r="O53" s="105"/>
      <c r="P53" s="105"/>
      <c r="Q53" s="105">
        <v>3</v>
      </c>
      <c r="R53" s="105"/>
      <c r="S53" s="37">
        <f t="shared" si="0"/>
        <v>10</v>
      </c>
    </row>
    <row r="54" spans="1:19" ht="25.15" customHeight="1" x14ac:dyDescent="0.2">
      <c r="A54" s="46">
        <f t="shared" si="13"/>
        <v>47</v>
      </c>
      <c r="B54" s="179" t="s">
        <v>76</v>
      </c>
      <c r="C54" s="105"/>
      <c r="D54" s="105">
        <v>1</v>
      </c>
      <c r="E54" s="105">
        <v>3</v>
      </c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>
        <v>2</v>
      </c>
      <c r="S54" s="37">
        <f t="shared" si="0"/>
        <v>6</v>
      </c>
    </row>
    <row r="55" spans="1:19" ht="25.15" customHeight="1" x14ac:dyDescent="0.2">
      <c r="A55" s="46">
        <f t="shared" si="13"/>
        <v>48</v>
      </c>
      <c r="B55" s="179" t="s">
        <v>77</v>
      </c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37">
        <f t="shared" si="0"/>
        <v>0</v>
      </c>
    </row>
    <row r="56" spans="1:19" ht="25.15" customHeight="1" x14ac:dyDescent="0.2">
      <c r="A56" s="46">
        <f t="shared" si="13"/>
        <v>49</v>
      </c>
      <c r="B56" s="179" t="s">
        <v>78</v>
      </c>
      <c r="C56" s="105"/>
      <c r="D56" s="105">
        <v>1</v>
      </c>
      <c r="E56" s="105"/>
      <c r="F56" s="105"/>
      <c r="G56" s="105">
        <v>1</v>
      </c>
      <c r="H56" s="105">
        <v>2</v>
      </c>
      <c r="I56" s="105"/>
      <c r="J56" s="105"/>
      <c r="K56" s="105"/>
      <c r="L56" s="105"/>
      <c r="M56" s="105"/>
      <c r="N56" s="105"/>
      <c r="O56" s="105"/>
      <c r="P56" s="105">
        <v>1</v>
      </c>
      <c r="Q56" s="105">
        <v>2</v>
      </c>
      <c r="R56" s="105"/>
      <c r="S56" s="37">
        <f t="shared" si="0"/>
        <v>7</v>
      </c>
    </row>
    <row r="57" spans="1:19" ht="25.15" customHeight="1" x14ac:dyDescent="0.2">
      <c r="A57" s="46">
        <f t="shared" si="13"/>
        <v>50</v>
      </c>
      <c r="B57" s="179" t="s">
        <v>147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37">
        <f t="shared" si="0"/>
        <v>0</v>
      </c>
    </row>
    <row r="58" spans="1:19" ht="25.15" customHeight="1" x14ac:dyDescent="0.2">
      <c r="A58" s="46">
        <f t="shared" si="13"/>
        <v>51</v>
      </c>
      <c r="B58" s="179" t="s">
        <v>81</v>
      </c>
      <c r="C58" s="105"/>
      <c r="D58" s="105"/>
      <c r="E58" s="105"/>
      <c r="F58" s="105"/>
      <c r="G58" s="105"/>
      <c r="H58" s="105"/>
      <c r="I58" s="105"/>
      <c r="J58" s="105">
        <v>1</v>
      </c>
      <c r="K58" s="105"/>
      <c r="L58" s="105"/>
      <c r="M58" s="105"/>
      <c r="N58" s="105"/>
      <c r="O58" s="105"/>
      <c r="P58" s="105"/>
      <c r="Q58" s="105"/>
      <c r="R58" s="105"/>
      <c r="S58" s="37">
        <f t="shared" si="0"/>
        <v>1</v>
      </c>
    </row>
    <row r="59" spans="1:19" ht="25.15" customHeight="1" x14ac:dyDescent="0.2">
      <c r="A59" s="46">
        <f t="shared" si="13"/>
        <v>52</v>
      </c>
      <c r="B59" s="179" t="s">
        <v>82</v>
      </c>
      <c r="C59" s="105">
        <v>2</v>
      </c>
      <c r="D59" s="105">
        <v>3</v>
      </c>
      <c r="E59" s="105">
        <v>4</v>
      </c>
      <c r="F59" s="105">
        <v>8</v>
      </c>
      <c r="G59" s="105">
        <v>9</v>
      </c>
      <c r="H59" s="105">
        <v>6</v>
      </c>
      <c r="I59" s="105">
        <v>14</v>
      </c>
      <c r="J59" s="105">
        <v>25</v>
      </c>
      <c r="K59" s="105">
        <v>7</v>
      </c>
      <c r="L59" s="105">
        <v>1</v>
      </c>
      <c r="M59" s="105">
        <v>3</v>
      </c>
      <c r="N59" s="105">
        <v>5</v>
      </c>
      <c r="O59" s="105">
        <v>2</v>
      </c>
      <c r="P59" s="105">
        <v>13</v>
      </c>
      <c r="Q59" s="105">
        <v>30</v>
      </c>
      <c r="R59" s="105">
        <v>2</v>
      </c>
      <c r="S59" s="37">
        <f t="shared" si="0"/>
        <v>134</v>
      </c>
    </row>
    <row r="60" spans="1:19" ht="25.15" customHeight="1" x14ac:dyDescent="0.2">
      <c r="A60" s="46">
        <f t="shared" si="13"/>
        <v>53</v>
      </c>
      <c r="B60" s="179" t="s">
        <v>83</v>
      </c>
      <c r="C60" s="105">
        <v>7</v>
      </c>
      <c r="D60" s="105">
        <v>7</v>
      </c>
      <c r="E60" s="105">
        <v>3</v>
      </c>
      <c r="F60" s="105">
        <v>6</v>
      </c>
      <c r="G60" s="105">
        <v>10</v>
      </c>
      <c r="H60" s="105">
        <v>13</v>
      </c>
      <c r="I60" s="105">
        <v>9</v>
      </c>
      <c r="J60" s="105">
        <v>22</v>
      </c>
      <c r="K60" s="105">
        <v>12</v>
      </c>
      <c r="L60" s="105">
        <v>4</v>
      </c>
      <c r="M60" s="105">
        <v>11</v>
      </c>
      <c r="N60" s="105">
        <v>4</v>
      </c>
      <c r="O60" s="105">
        <v>6</v>
      </c>
      <c r="P60" s="105">
        <v>3</v>
      </c>
      <c r="Q60" s="105">
        <v>15</v>
      </c>
      <c r="R60" s="105"/>
      <c r="S60" s="37">
        <f t="shared" si="0"/>
        <v>132</v>
      </c>
    </row>
    <row r="61" spans="1:19" ht="25.15" customHeight="1" x14ac:dyDescent="0.2">
      <c r="A61" s="46">
        <f t="shared" si="13"/>
        <v>54</v>
      </c>
      <c r="B61" s="179" t="s">
        <v>84</v>
      </c>
      <c r="C61" s="105"/>
      <c r="D61" s="105"/>
      <c r="E61" s="105"/>
      <c r="F61" s="105"/>
      <c r="G61" s="105"/>
      <c r="H61" s="105">
        <v>1</v>
      </c>
      <c r="I61" s="105"/>
      <c r="J61" s="105">
        <v>2</v>
      </c>
      <c r="K61" s="105"/>
      <c r="L61" s="105"/>
      <c r="M61" s="105"/>
      <c r="N61" s="105"/>
      <c r="O61" s="105">
        <v>1</v>
      </c>
      <c r="P61" s="105">
        <v>1</v>
      </c>
      <c r="Q61" s="105">
        <v>1</v>
      </c>
      <c r="R61" s="105"/>
      <c r="S61" s="37">
        <f t="shared" si="0"/>
        <v>6</v>
      </c>
    </row>
    <row r="62" spans="1:19" ht="25.15" customHeight="1" x14ac:dyDescent="0.2">
      <c r="A62" s="46">
        <f t="shared" si="13"/>
        <v>55</v>
      </c>
      <c r="B62" s="179" t="s">
        <v>85</v>
      </c>
      <c r="C62" s="105">
        <v>5</v>
      </c>
      <c r="D62" s="105">
        <v>1</v>
      </c>
      <c r="E62" s="105">
        <v>2</v>
      </c>
      <c r="F62" s="105">
        <v>2</v>
      </c>
      <c r="G62" s="105">
        <v>3</v>
      </c>
      <c r="H62" s="105">
        <v>6</v>
      </c>
      <c r="I62" s="105">
        <v>3</v>
      </c>
      <c r="J62" s="105">
        <v>2</v>
      </c>
      <c r="K62" s="105">
        <v>10</v>
      </c>
      <c r="L62" s="105">
        <v>1</v>
      </c>
      <c r="M62" s="105">
        <v>5</v>
      </c>
      <c r="N62" s="105"/>
      <c r="O62" s="105">
        <v>2</v>
      </c>
      <c r="P62" s="105">
        <v>7</v>
      </c>
      <c r="Q62" s="105">
        <v>2</v>
      </c>
      <c r="R62" s="105"/>
      <c r="S62" s="37">
        <f t="shared" si="0"/>
        <v>51</v>
      </c>
    </row>
    <row r="63" spans="1:19" ht="25.15" customHeight="1" x14ac:dyDescent="0.2">
      <c r="A63" s="46">
        <f t="shared" si="13"/>
        <v>56</v>
      </c>
      <c r="B63" s="180" t="s">
        <v>86</v>
      </c>
      <c r="C63" s="106"/>
      <c r="D63" s="106"/>
      <c r="E63" s="106"/>
      <c r="F63" s="106"/>
      <c r="G63" s="106">
        <v>3</v>
      </c>
      <c r="H63" s="106"/>
      <c r="I63" s="106"/>
      <c r="J63" s="106"/>
      <c r="K63" s="106"/>
      <c r="L63" s="106"/>
      <c r="M63" s="106">
        <v>2</v>
      </c>
      <c r="N63" s="106"/>
      <c r="O63" s="106">
        <v>1</v>
      </c>
      <c r="P63" s="106">
        <v>1</v>
      </c>
      <c r="Q63" s="106"/>
      <c r="R63" s="106"/>
      <c r="S63" s="37">
        <f t="shared" si="0"/>
        <v>7</v>
      </c>
    </row>
    <row r="64" spans="1:19" s="13" customFormat="1" x14ac:dyDescent="0.2">
      <c r="A64" s="48" t="s">
        <v>34</v>
      </c>
      <c r="B64" s="35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12"/>
    </row>
    <row r="65" spans="1:21" ht="25.15" customHeight="1" x14ac:dyDescent="0.2">
      <c r="A65" s="45">
        <f>A63+1</f>
        <v>57</v>
      </c>
      <c r="B65" s="188" t="s">
        <v>35</v>
      </c>
      <c r="C65" s="212">
        <v>8202.5</v>
      </c>
      <c r="D65" s="212">
        <v>14779.44</v>
      </c>
      <c r="E65" s="212">
        <v>8281</v>
      </c>
      <c r="F65" s="212"/>
      <c r="G65" s="212"/>
      <c r="H65" s="212"/>
      <c r="I65" s="212"/>
      <c r="J65" s="212">
        <v>20000</v>
      </c>
      <c r="K65" s="212"/>
      <c r="L65" s="212"/>
      <c r="M65" s="212">
        <v>6000</v>
      </c>
      <c r="N65" s="212"/>
      <c r="O65" s="212">
        <v>5000</v>
      </c>
      <c r="P65" s="212"/>
      <c r="Q65" s="213"/>
      <c r="R65" s="212"/>
      <c r="S65" s="59">
        <f t="shared" si="0"/>
        <v>62262.94</v>
      </c>
    </row>
    <row r="66" spans="1:21" ht="25.15" customHeight="1" x14ac:dyDescent="0.2">
      <c r="A66" s="45">
        <f>A65+1</f>
        <v>58</v>
      </c>
      <c r="B66" s="179" t="s">
        <v>87</v>
      </c>
      <c r="C66" s="214">
        <f t="shared" ref="C66:R66" si="14">IF(C65&gt;0,C65/C20,0)</f>
        <v>4101.25</v>
      </c>
      <c r="D66" s="214">
        <f t="shared" si="14"/>
        <v>14779.44</v>
      </c>
      <c r="E66" s="214">
        <f t="shared" si="14"/>
        <v>2070.25</v>
      </c>
      <c r="F66" s="214">
        <f t="shared" si="14"/>
        <v>0</v>
      </c>
      <c r="G66" s="214">
        <f t="shared" si="14"/>
        <v>0</v>
      </c>
      <c r="H66" s="214">
        <f t="shared" si="14"/>
        <v>0</v>
      </c>
      <c r="I66" s="214">
        <f t="shared" si="14"/>
        <v>0</v>
      </c>
      <c r="J66" s="214">
        <f t="shared" si="14"/>
        <v>10000</v>
      </c>
      <c r="K66" s="214">
        <f t="shared" si="14"/>
        <v>0</v>
      </c>
      <c r="L66" s="214">
        <f t="shared" si="14"/>
        <v>0</v>
      </c>
      <c r="M66" s="214">
        <f t="shared" si="14"/>
        <v>6000</v>
      </c>
      <c r="N66" s="214">
        <f t="shared" si="14"/>
        <v>0</v>
      </c>
      <c r="O66" s="214">
        <f t="shared" si="14"/>
        <v>5000</v>
      </c>
      <c r="P66" s="214">
        <f t="shared" si="14"/>
        <v>0</v>
      </c>
      <c r="Q66" s="214">
        <f t="shared" si="14"/>
        <v>0</v>
      </c>
      <c r="R66" s="214">
        <f t="shared" si="14"/>
        <v>0</v>
      </c>
      <c r="S66" s="60">
        <f>S65/S20</f>
        <v>5660.2672727272729</v>
      </c>
      <c r="T66" s="19"/>
      <c r="U66" s="20"/>
    </row>
    <row r="67" spans="1:21" ht="25.15" customHeight="1" x14ac:dyDescent="0.2">
      <c r="A67" s="45">
        <f>A66+1</f>
        <v>59</v>
      </c>
      <c r="B67" s="179" t="s">
        <v>88</v>
      </c>
      <c r="C67" s="215"/>
      <c r="D67" s="215"/>
      <c r="E67" s="215">
        <v>1931</v>
      </c>
      <c r="F67" s="215"/>
      <c r="G67" s="215"/>
      <c r="H67" s="215">
        <v>10000</v>
      </c>
      <c r="I67" s="215"/>
      <c r="J67" s="215">
        <v>10000</v>
      </c>
      <c r="K67" s="215"/>
      <c r="L67" s="215"/>
      <c r="M67" s="215"/>
      <c r="N67" s="215"/>
      <c r="O67" s="215">
        <v>5000</v>
      </c>
      <c r="P67" s="215"/>
      <c r="Q67" s="213">
        <v>1206.3900000000001</v>
      </c>
      <c r="R67" s="215"/>
      <c r="S67" s="60">
        <f t="shared" si="0"/>
        <v>28137.39</v>
      </c>
    </row>
    <row r="68" spans="1:21" ht="39" customHeight="1" x14ac:dyDescent="0.2">
      <c r="A68" s="45">
        <f>A67+1</f>
        <v>60</v>
      </c>
      <c r="B68" s="179" t="s">
        <v>36</v>
      </c>
      <c r="C68" s="213">
        <v>6323.6</v>
      </c>
      <c r="D68" s="213">
        <v>8536.86</v>
      </c>
      <c r="E68" s="213">
        <v>11698.66</v>
      </c>
      <c r="F68" s="213">
        <v>9485.4</v>
      </c>
      <c r="G68" s="213">
        <v>12014.48</v>
      </c>
      <c r="H68" s="213">
        <v>13911.92</v>
      </c>
      <c r="I68" s="213">
        <v>11382.46</v>
      </c>
      <c r="J68" s="213">
        <v>26242.94</v>
      </c>
      <c r="K68" s="213">
        <v>17389.900000000001</v>
      </c>
      <c r="L68" s="213">
        <v>4742.7</v>
      </c>
      <c r="M68" s="213">
        <v>15176.64</v>
      </c>
      <c r="N68" s="213">
        <v>6007.36</v>
      </c>
      <c r="O68" s="213">
        <v>7588.32</v>
      </c>
      <c r="P68" s="213">
        <v>18654.62</v>
      </c>
      <c r="Q68" s="213">
        <v>17073.72</v>
      </c>
      <c r="R68" s="213">
        <v>2529.36</v>
      </c>
      <c r="S68" s="60">
        <f t="shared" si="0"/>
        <v>188758.93999999997</v>
      </c>
      <c r="T68" s="109"/>
    </row>
    <row r="69" spans="1:21" ht="39" customHeight="1" x14ac:dyDescent="0.2">
      <c r="A69" s="45">
        <f>A68+1</f>
        <v>61</v>
      </c>
      <c r="B69" s="179" t="s">
        <v>89</v>
      </c>
      <c r="C69" s="215">
        <v>4061.4</v>
      </c>
      <c r="D69" s="215">
        <v>7272.14</v>
      </c>
      <c r="E69" s="215">
        <v>12354.22</v>
      </c>
      <c r="F69" s="215">
        <v>10129.36</v>
      </c>
      <c r="G69" s="215">
        <v>8813.9699999999993</v>
      </c>
      <c r="H69" s="215">
        <v>17049.25</v>
      </c>
      <c r="I69" s="215">
        <v>13279.41</v>
      </c>
      <c r="J69" s="215">
        <v>21717.5</v>
      </c>
      <c r="K69" s="215">
        <v>16757.54</v>
      </c>
      <c r="L69" s="215">
        <v>5060.22</v>
      </c>
      <c r="M69" s="215">
        <v>15176.64</v>
      </c>
      <c r="N69" s="215">
        <v>6955.85</v>
      </c>
      <c r="O69" s="215">
        <v>6323.6</v>
      </c>
      <c r="P69" s="215">
        <v>14860.46</v>
      </c>
      <c r="Q69" s="213">
        <v>17073.740000000002</v>
      </c>
      <c r="R69" s="215">
        <v>4121.8100000000004</v>
      </c>
      <c r="S69" s="60">
        <f t="shared" si="0"/>
        <v>181007.11000000002</v>
      </c>
    </row>
    <row r="70" spans="1:21" s="83" customFormat="1" ht="19.899999999999999" customHeight="1" x14ac:dyDescent="0.2">
      <c r="A70" s="82"/>
      <c r="B70" s="84"/>
      <c r="C70" s="84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</row>
    <row r="71" spans="1:21" s="83" customFormat="1" ht="19.899999999999999" customHeight="1" x14ac:dyDescent="0.2">
      <c r="A71" s="82"/>
      <c r="B71" s="84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6"/>
    </row>
    <row r="72" spans="1:21" ht="15.6" customHeight="1" x14ac:dyDescent="0.2">
      <c r="B72" s="84"/>
      <c r="C72" s="84"/>
      <c r="D72" s="86"/>
      <c r="E72" s="86"/>
      <c r="F72" s="86"/>
      <c r="G72" s="86"/>
      <c r="H72" s="86"/>
      <c r="I72" s="86"/>
      <c r="J72" s="86"/>
      <c r="K72" s="86"/>
      <c r="L72" s="86"/>
      <c r="M72" s="88"/>
      <c r="N72" s="88"/>
      <c r="O72" s="86"/>
      <c r="P72" s="86"/>
      <c r="Q72" s="86"/>
      <c r="R72" s="86"/>
      <c r="S72" s="86"/>
    </row>
    <row r="73" spans="1:21" ht="174" customHeight="1" x14ac:dyDescent="0.2">
      <c r="C73" s="125"/>
    </row>
    <row r="74" spans="1:21" x14ac:dyDescent="0.2">
      <c r="E74" s="14"/>
      <c r="K74" s="126"/>
    </row>
    <row r="76" spans="1:21" ht="15.75" x14ac:dyDescent="0.2">
      <c r="A76" s="21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1:21" ht="19.899999999999999" customHeight="1" x14ac:dyDescent="0.2"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1:21" x14ac:dyDescent="0.2"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1:21" s="99" customFormat="1" ht="15" x14ac:dyDescent="0.2">
      <c r="A79" s="96"/>
      <c r="B79" s="97"/>
      <c r="C79" s="110"/>
      <c r="D79" s="110"/>
      <c r="E79" s="110"/>
      <c r="F79" s="110"/>
      <c r="G79" s="201"/>
      <c r="H79" s="201"/>
      <c r="I79" s="110"/>
      <c r="J79" s="201"/>
      <c r="K79" s="110"/>
      <c r="L79" s="110"/>
      <c r="M79" s="110"/>
      <c r="N79" s="110"/>
      <c r="O79" s="110"/>
      <c r="P79" s="201"/>
      <c r="Q79" s="110"/>
      <c r="R79" s="110"/>
      <c r="S79" s="98"/>
    </row>
    <row r="80" spans="1:21" s="99" customFormat="1" ht="15" x14ac:dyDescent="0.2">
      <c r="A80" s="96"/>
      <c r="B80" s="102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98"/>
    </row>
    <row r="81" spans="1:21" x14ac:dyDescent="0.2">
      <c r="G81" s="201"/>
      <c r="K81" s="110"/>
      <c r="R81" s="109"/>
      <c r="U81" s="109"/>
    </row>
    <row r="82" spans="1:21" s="145" customFormat="1" x14ac:dyDescent="0.2">
      <c r="A82" s="144"/>
      <c r="B82" s="178"/>
      <c r="G82" s="202"/>
    </row>
    <row r="83" spans="1:21" s="132" customFormat="1" ht="183" customHeight="1" x14ac:dyDescent="0.2">
      <c r="A83" s="131"/>
      <c r="D83" s="133"/>
      <c r="F83" s="189"/>
      <c r="G83" s="189"/>
      <c r="S83" s="134"/>
    </row>
    <row r="84" spans="1:21" s="147" customFormat="1" ht="28.5" customHeight="1" x14ac:dyDescent="0.2">
      <c r="A84" s="146"/>
      <c r="N84" s="109"/>
      <c r="S84" s="148"/>
    </row>
    <row r="85" spans="1:21" x14ac:dyDescent="0.2">
      <c r="G85" s="109"/>
    </row>
    <row r="86" spans="1:21" x14ac:dyDescent="0.2">
      <c r="G86" s="109"/>
    </row>
  </sheetData>
  <sheetProtection sheet="1" objects="1" scenarios="1" selectLockedCells="1"/>
  <autoFilter ref="A2:S69"/>
  <mergeCells count="1">
    <mergeCell ref="B1:S1"/>
  </mergeCells>
  <phoneticPr fontId="0" type="noConversion"/>
  <conditionalFormatting sqref="C4:R4 C69 E69:R69 C6:R8 C10:R10 C12:R68">
    <cfRule type="cellIs" dxfId="25" priority="13" stopIfTrue="1" operator="equal">
      <formula>0</formula>
    </cfRule>
  </conditionalFormatting>
  <conditionalFormatting sqref="S73:S65540 S1:S69">
    <cfRule type="cellIs" dxfId="24" priority="14" stopIfTrue="1" operator="equal">
      <formula>0</formula>
    </cfRule>
  </conditionalFormatting>
  <conditionalFormatting sqref="C76:R77">
    <cfRule type="cellIs" dxfId="23" priority="15" stopIfTrue="1" operator="greaterThan">
      <formula>0.5</formula>
    </cfRule>
  </conditionalFormatting>
  <conditionalFormatting sqref="C78:R78">
    <cfRule type="aboveAverage" dxfId="22" priority="16" stopIfTrue="1"/>
  </conditionalFormatting>
  <conditionalFormatting sqref="C10:R10">
    <cfRule type="containsText" dxfId="21" priority="11" operator="containsText" text="błąd">
      <formula>NOT(ISERROR(SEARCH("błąd",C10)))</formula>
    </cfRule>
  </conditionalFormatting>
  <conditionalFormatting sqref="C71:R71">
    <cfRule type="aboveAverage" dxfId="20" priority="10"/>
  </conditionalFormatting>
  <conditionalFormatting sqref="C77:R77">
    <cfRule type="aboveAverage" dxfId="19" priority="7"/>
  </conditionalFormatting>
  <conditionalFormatting sqref="C76:R76">
    <cfRule type="aboveAverage" dxfId="18" priority="6"/>
  </conditionalFormatting>
  <conditionalFormatting sqref="C80:R80">
    <cfRule type="cellIs" dxfId="17" priority="5" stopIfTrue="1" operator="notEqual">
      <formula>0</formula>
    </cfRule>
  </conditionalFormatting>
  <conditionalFormatting sqref="D69">
    <cfRule type="cellIs" dxfId="16" priority="4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6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R85"/>
  <sheetViews>
    <sheetView tabSelected="1" zoomScale="80" zoomScaleNormal="80" workbookViewId="0">
      <pane xSplit="2" ySplit="2" topLeftCell="C43" activePane="bottomRight" state="frozen"/>
      <selection activeCell="K68" sqref="K68"/>
      <selection pane="topRight" activeCell="K68" sqref="K68"/>
      <selection pane="bottomLeft" activeCell="K68" sqref="K68"/>
      <selection pane="bottomRight" activeCell="D68" sqref="D68"/>
    </sheetView>
  </sheetViews>
  <sheetFormatPr defaultColWidth="50.5703125" defaultRowHeight="15.75" x14ac:dyDescent="0.2"/>
  <cols>
    <col min="1" max="1" width="3.42578125" style="76" customWidth="1"/>
    <col min="2" max="2" width="66.85546875" style="7" customWidth="1"/>
    <col min="3" max="3" width="13.140625" style="151" customWidth="1"/>
    <col min="4" max="5" width="13.85546875" style="6" customWidth="1"/>
    <col min="6" max="6" width="15.7109375" style="6" customWidth="1"/>
    <col min="7" max="7" width="13.85546875" style="6" customWidth="1"/>
    <col min="8" max="8" width="17.85546875" style="6" customWidth="1"/>
    <col min="9" max="9" width="13.85546875" style="22" customWidth="1"/>
    <col min="10" max="10" width="4.7109375" style="6" customWidth="1"/>
    <col min="11" max="11" width="12.5703125" style="6" customWidth="1"/>
    <col min="12" max="12" width="8.7109375" style="6" customWidth="1"/>
    <col min="13" max="13" width="4" style="6" customWidth="1"/>
    <col min="14" max="14" width="9.42578125" style="6" customWidth="1"/>
    <col min="15" max="15" width="8.28515625" style="6" customWidth="1"/>
    <col min="16" max="16" width="5.140625" style="6" customWidth="1"/>
    <col min="17" max="17" width="8.28515625" style="6" customWidth="1"/>
    <col min="18" max="18" width="7.42578125" style="6" customWidth="1"/>
    <col min="19" max="19" width="6" style="6" customWidth="1"/>
    <col min="20" max="20" width="11.28515625" style="6" customWidth="1"/>
    <col min="21" max="21" width="9.85546875" style="6" customWidth="1"/>
    <col min="22" max="22" width="13.42578125" style="6" customWidth="1"/>
    <col min="23" max="16384" width="50.5703125" style="6"/>
  </cols>
  <sheetData>
    <row r="1" spans="1:18" s="8" customFormat="1" ht="96" customHeight="1" x14ac:dyDescent="0.2">
      <c r="A1" s="224" t="s">
        <v>158</v>
      </c>
      <c r="B1" s="224"/>
      <c r="C1" s="224"/>
      <c r="D1" s="224"/>
      <c r="E1" s="224"/>
      <c r="F1" s="224"/>
      <c r="G1" s="224"/>
      <c r="H1" s="224"/>
      <c r="I1" s="224"/>
    </row>
    <row r="2" spans="1:18" ht="97.9" customHeight="1" x14ac:dyDescent="0.2">
      <c r="A2" s="9" t="s">
        <v>0</v>
      </c>
      <c r="B2" s="225" t="s">
        <v>108</v>
      </c>
      <c r="C2" s="226"/>
      <c r="D2" s="23" t="s">
        <v>103</v>
      </c>
      <c r="E2" s="23" t="s">
        <v>105</v>
      </c>
      <c r="F2" s="23" t="s">
        <v>143</v>
      </c>
      <c r="G2" s="23" t="s">
        <v>104</v>
      </c>
      <c r="H2" s="23" t="s">
        <v>106</v>
      </c>
      <c r="I2" s="24" t="s">
        <v>17</v>
      </c>
    </row>
    <row r="3" spans="1:18" s="13" customFormat="1" ht="16.899999999999999" customHeight="1" x14ac:dyDescent="0.2">
      <c r="A3" s="10" t="s">
        <v>18</v>
      </c>
      <c r="B3" s="221"/>
      <c r="C3" s="222"/>
      <c r="D3" s="222"/>
      <c r="E3" s="222"/>
      <c r="F3" s="222"/>
      <c r="G3" s="222"/>
      <c r="H3" s="222"/>
      <c r="I3" s="223"/>
    </row>
    <row r="4" spans="1:18" ht="32.450000000000003" customHeight="1" x14ac:dyDescent="0.2">
      <c r="A4" s="69" t="s">
        <v>19</v>
      </c>
      <c r="B4" s="192" t="s">
        <v>92</v>
      </c>
      <c r="C4" s="218" t="s">
        <v>133</v>
      </c>
      <c r="D4" s="165">
        <f>[1]Międzyr.!D$9</f>
        <v>1</v>
      </c>
      <c r="E4" s="165">
        <f>[1]Międzyr.!E$9</f>
        <v>0</v>
      </c>
      <c r="F4" s="165">
        <f>[1]Międzyr.!F$9-2</f>
        <v>55</v>
      </c>
      <c r="G4" s="165">
        <f>[1]Międzyr.!G$9</f>
        <v>35</v>
      </c>
      <c r="H4" s="165">
        <f>[1]Międzyr.!H$9</f>
        <v>13</v>
      </c>
      <c r="I4" s="25">
        <f>SUM(D4:H4)</f>
        <v>104</v>
      </c>
      <c r="J4" s="14"/>
      <c r="K4" s="89"/>
      <c r="L4" s="14"/>
      <c r="M4" s="14"/>
      <c r="N4" s="14"/>
      <c r="O4" s="14"/>
      <c r="P4" s="14"/>
      <c r="Q4" s="14"/>
    </row>
    <row r="5" spans="1:18" ht="20.45" customHeight="1" x14ac:dyDescent="0.2">
      <c r="A5" s="70">
        <f>A4+1</f>
        <v>2</v>
      </c>
      <c r="B5" s="193" t="s">
        <v>53</v>
      </c>
      <c r="C5" s="219"/>
      <c r="D5" s="166">
        <v>2</v>
      </c>
      <c r="E5" s="166">
        <v>0</v>
      </c>
      <c r="F5" s="166">
        <v>100</v>
      </c>
      <c r="G5" s="166">
        <v>71</v>
      </c>
      <c r="H5" s="166">
        <v>24</v>
      </c>
      <c r="I5" s="25">
        <f t="shared" ref="I5:I9" si="0">SUM(D5:H5)</f>
        <v>197</v>
      </c>
      <c r="K5" s="16"/>
    </row>
    <row r="6" spans="1:18" ht="20.45" customHeight="1" x14ac:dyDescent="0.2">
      <c r="A6" s="70">
        <f>A5+1</f>
        <v>3</v>
      </c>
      <c r="B6" s="190" t="s">
        <v>54</v>
      </c>
      <c r="C6" s="219"/>
      <c r="D6" s="167"/>
      <c r="E6" s="167"/>
      <c r="F6" s="167"/>
      <c r="G6" s="167"/>
      <c r="H6" s="167"/>
      <c r="I6" s="25">
        <f t="shared" si="0"/>
        <v>0</v>
      </c>
    </row>
    <row r="7" spans="1:18" ht="20.45" customHeight="1" x14ac:dyDescent="0.2">
      <c r="A7" s="70">
        <f>A6+1</f>
        <v>4</v>
      </c>
      <c r="B7" s="190" t="s">
        <v>55</v>
      </c>
      <c r="C7" s="219"/>
      <c r="D7" s="167"/>
      <c r="E7" s="167"/>
      <c r="F7" s="167">
        <v>1</v>
      </c>
      <c r="G7" s="167"/>
      <c r="H7" s="167"/>
      <c r="I7" s="25">
        <f t="shared" si="0"/>
        <v>1</v>
      </c>
    </row>
    <row r="8" spans="1:18" ht="32.450000000000003" customHeight="1" x14ac:dyDescent="0.2">
      <c r="A8" s="70">
        <f>A7+1</f>
        <v>5</v>
      </c>
      <c r="B8" s="190" t="s">
        <v>93</v>
      </c>
      <c r="C8" s="219"/>
      <c r="D8" s="167"/>
      <c r="E8" s="167"/>
      <c r="F8" s="167">
        <v>2</v>
      </c>
      <c r="G8" s="167">
        <v>1</v>
      </c>
      <c r="H8" s="168">
        <v>2</v>
      </c>
      <c r="I8" s="25">
        <f t="shared" si="0"/>
        <v>5</v>
      </c>
    </row>
    <row r="9" spans="1:18" ht="32.450000000000003" customHeight="1" x14ac:dyDescent="0.2">
      <c r="A9" s="70">
        <f>A8+1</f>
        <v>6</v>
      </c>
      <c r="B9" s="194" t="s">
        <v>94</v>
      </c>
      <c r="C9" s="220"/>
      <c r="D9" s="169">
        <v>1</v>
      </c>
      <c r="E9" s="169"/>
      <c r="F9" s="169">
        <v>105</v>
      </c>
      <c r="G9" s="169">
        <v>20</v>
      </c>
      <c r="H9" s="170">
        <v>10</v>
      </c>
      <c r="I9" s="25">
        <f t="shared" si="0"/>
        <v>136</v>
      </c>
    </row>
    <row r="10" spans="1:18" s="13" customFormat="1" ht="16.899999999999999" customHeight="1" x14ac:dyDescent="0.2">
      <c r="A10" s="10" t="s">
        <v>20</v>
      </c>
      <c r="B10" s="195"/>
      <c r="C10" s="150"/>
      <c r="D10" s="78">
        <f>IF(D12+D13=D11,D11,"błąd")</f>
        <v>2</v>
      </c>
      <c r="E10" s="78">
        <f>IF(E12+E13=E11,E11,"błąd")</f>
        <v>0</v>
      </c>
      <c r="F10" s="78">
        <f>IF(F12+F13=F11,F11,"błąd")</f>
        <v>53</v>
      </c>
      <c r="G10" s="78">
        <f t="shared" ref="G10:H10" si="1">IF(G12+G13=G11,G11,"błąd")</f>
        <v>87</v>
      </c>
      <c r="H10" s="78">
        <f t="shared" si="1"/>
        <v>29</v>
      </c>
      <c r="I10" s="26"/>
    </row>
    <row r="11" spans="1:18" ht="20.45" customHeight="1" x14ac:dyDescent="0.2">
      <c r="A11" s="70">
        <f>A9+1</f>
        <v>7</v>
      </c>
      <c r="B11" s="192" t="s">
        <v>91</v>
      </c>
      <c r="C11" s="218" t="s">
        <v>133</v>
      </c>
      <c r="D11" s="165">
        <f>D4+D5-D6+D7+D8-D9</f>
        <v>2</v>
      </c>
      <c r="E11" s="165">
        <f t="shared" ref="E11:H11" si="2">E4+E5-E6+E7+E8-E9</f>
        <v>0</v>
      </c>
      <c r="F11" s="165">
        <f>F4+F5-F6+F7+F8-F9</f>
        <v>53</v>
      </c>
      <c r="G11" s="165">
        <f t="shared" si="2"/>
        <v>87</v>
      </c>
      <c r="H11" s="165">
        <f t="shared" si="2"/>
        <v>29</v>
      </c>
      <c r="I11" s="26">
        <f>SUM(D11:H11)</f>
        <v>171</v>
      </c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ht="20.45" customHeight="1" x14ac:dyDescent="0.2">
      <c r="A12" s="70">
        <f t="shared" ref="A12:A21" si="3">A11+1</f>
        <v>8</v>
      </c>
      <c r="B12" s="190" t="s">
        <v>21</v>
      </c>
      <c r="C12" s="219"/>
      <c r="D12" s="167"/>
      <c r="E12" s="167"/>
      <c r="F12" s="167">
        <v>1</v>
      </c>
      <c r="G12" s="167">
        <v>3</v>
      </c>
      <c r="H12" s="168">
        <v>3</v>
      </c>
      <c r="I12" s="26">
        <f t="shared" ref="I12:I21" si="4">SUM(D12:H12)</f>
        <v>7</v>
      </c>
    </row>
    <row r="13" spans="1:18" ht="32.450000000000003" customHeight="1" x14ac:dyDescent="0.2">
      <c r="A13" s="70">
        <f t="shared" si="3"/>
        <v>9</v>
      </c>
      <c r="B13" s="193" t="s">
        <v>56</v>
      </c>
      <c r="C13" s="220"/>
      <c r="D13" s="171">
        <f>D14+D15</f>
        <v>2</v>
      </c>
      <c r="E13" s="171">
        <f>E14+E15</f>
        <v>0</v>
      </c>
      <c r="F13" s="171">
        <f>F14+F15</f>
        <v>52</v>
      </c>
      <c r="G13" s="171">
        <f>G14+G15</f>
        <v>84</v>
      </c>
      <c r="H13" s="171">
        <f>H14+H15</f>
        <v>26</v>
      </c>
      <c r="I13" s="26">
        <f t="shared" si="4"/>
        <v>164</v>
      </c>
    </row>
    <row r="14" spans="1:18" s="14" customFormat="1" ht="22.9" customHeight="1" x14ac:dyDescent="0.2">
      <c r="A14" s="72">
        <f t="shared" si="3"/>
        <v>10</v>
      </c>
      <c r="B14" s="196" t="s">
        <v>57</v>
      </c>
      <c r="C14" s="67" t="s">
        <v>142</v>
      </c>
      <c r="D14" s="166">
        <v>1</v>
      </c>
      <c r="E14" s="166"/>
      <c r="F14" s="166">
        <v>13</v>
      </c>
      <c r="G14" s="166">
        <v>17</v>
      </c>
      <c r="H14" s="166">
        <v>13</v>
      </c>
      <c r="I14" s="26">
        <f t="shared" si="4"/>
        <v>44</v>
      </c>
    </row>
    <row r="15" spans="1:18" ht="40.9" customHeight="1" x14ac:dyDescent="0.2">
      <c r="A15" s="70">
        <f t="shared" si="3"/>
        <v>11</v>
      </c>
      <c r="B15" s="190" t="s">
        <v>58</v>
      </c>
      <c r="C15" s="218" t="s">
        <v>134</v>
      </c>
      <c r="D15" s="171">
        <f>IF(((D16+D17)&lt;=SUM(D32:D63)),(D16+D17),FALSE)</f>
        <v>1</v>
      </c>
      <c r="E15" s="171">
        <f>IF(((E16+E17)&lt;=SUM(E32:E63)),(E16+E17),FALSE)</f>
        <v>0</v>
      </c>
      <c r="F15" s="171">
        <f>IF(((F16+F17)&lt;=SUM(F32:F63)),(F16+F17),FALSE)</f>
        <v>39</v>
      </c>
      <c r="G15" s="171">
        <f>IF(((G16+G17)&lt;=SUM(G32:G63)),(G16+G17),FALSE)</f>
        <v>67</v>
      </c>
      <c r="H15" s="171">
        <f>IF(((H16+H17)&lt;=SUM(H32:H63)),(H16+H17),FALSE)</f>
        <v>13</v>
      </c>
      <c r="I15" s="26">
        <f t="shared" si="4"/>
        <v>120</v>
      </c>
    </row>
    <row r="16" spans="1:18" ht="20.45" customHeight="1" x14ac:dyDescent="0.2">
      <c r="A16" s="70">
        <f t="shared" si="3"/>
        <v>12</v>
      </c>
      <c r="B16" s="190" t="s">
        <v>22</v>
      </c>
      <c r="C16" s="220"/>
      <c r="D16" s="166"/>
      <c r="E16" s="166"/>
      <c r="F16" s="166">
        <v>5</v>
      </c>
      <c r="G16" s="166">
        <v>24</v>
      </c>
      <c r="H16" s="166">
        <v>9</v>
      </c>
      <c r="I16" s="26">
        <f t="shared" si="4"/>
        <v>38</v>
      </c>
      <c r="O16" s="22"/>
    </row>
    <row r="17" spans="1:17" ht="20.45" customHeight="1" x14ac:dyDescent="0.2">
      <c r="A17" s="70">
        <f t="shared" si="3"/>
        <v>13</v>
      </c>
      <c r="B17" s="190" t="s">
        <v>23</v>
      </c>
      <c r="C17" s="218" t="s">
        <v>135</v>
      </c>
      <c r="D17" s="171">
        <f>SUM(D18:D21)</f>
        <v>1</v>
      </c>
      <c r="E17" s="171">
        <f>SUM(E18:E21)</f>
        <v>0</v>
      </c>
      <c r="F17" s="171">
        <f>SUM(F18:F21)</f>
        <v>34</v>
      </c>
      <c r="G17" s="171">
        <f>SUM(G18:G21)</f>
        <v>43</v>
      </c>
      <c r="H17" s="171">
        <f>SUM(H18:H21)</f>
        <v>4</v>
      </c>
      <c r="I17" s="26">
        <f t="shared" si="4"/>
        <v>82</v>
      </c>
    </row>
    <row r="18" spans="1:17" ht="20.45" customHeight="1" x14ac:dyDescent="0.2">
      <c r="A18" s="70">
        <f t="shared" si="3"/>
        <v>14</v>
      </c>
      <c r="B18" s="190" t="s">
        <v>98</v>
      </c>
      <c r="C18" s="219"/>
      <c r="D18" s="167">
        <v>1</v>
      </c>
      <c r="E18" s="167"/>
      <c r="F18" s="167">
        <v>11</v>
      </c>
      <c r="G18" s="167">
        <v>37</v>
      </c>
      <c r="H18" s="167">
        <v>3</v>
      </c>
      <c r="I18" s="26">
        <f t="shared" si="4"/>
        <v>52</v>
      </c>
    </row>
    <row r="19" spans="1:17" ht="20.45" customHeight="1" x14ac:dyDescent="0.2">
      <c r="A19" s="70">
        <f t="shared" si="3"/>
        <v>15</v>
      </c>
      <c r="B19" s="190" t="s">
        <v>97</v>
      </c>
      <c r="C19" s="219"/>
      <c r="D19" s="167"/>
      <c r="E19" s="167"/>
      <c r="F19" s="167">
        <v>4</v>
      </c>
      <c r="G19" s="167">
        <v>4</v>
      </c>
      <c r="H19" s="167"/>
      <c r="I19" s="26">
        <f t="shared" si="4"/>
        <v>8</v>
      </c>
    </row>
    <row r="20" spans="1:17" ht="20.45" customHeight="1" x14ac:dyDescent="0.2">
      <c r="A20" s="70">
        <f t="shared" si="3"/>
        <v>16</v>
      </c>
      <c r="B20" s="190" t="s">
        <v>96</v>
      </c>
      <c r="C20" s="219"/>
      <c r="D20" s="167"/>
      <c r="E20" s="167"/>
      <c r="F20" s="167">
        <v>19</v>
      </c>
      <c r="G20" s="167">
        <v>2</v>
      </c>
      <c r="H20" s="167">
        <v>1</v>
      </c>
      <c r="I20" s="26">
        <f t="shared" si="4"/>
        <v>22</v>
      </c>
    </row>
    <row r="21" spans="1:17" ht="20.45" customHeight="1" x14ac:dyDescent="0.2">
      <c r="A21" s="71">
        <f t="shared" si="3"/>
        <v>17</v>
      </c>
      <c r="B21" s="191" t="s">
        <v>95</v>
      </c>
      <c r="C21" s="220"/>
      <c r="D21" s="169"/>
      <c r="E21" s="169"/>
      <c r="F21" s="169"/>
      <c r="G21" s="169"/>
      <c r="H21" s="169"/>
      <c r="I21" s="26">
        <f t="shared" si="4"/>
        <v>0</v>
      </c>
    </row>
    <row r="22" spans="1:17" s="13" customFormat="1" ht="16.899999999999999" customHeight="1" x14ac:dyDescent="0.2">
      <c r="A22" s="10" t="s">
        <v>28</v>
      </c>
      <c r="B22" s="221"/>
      <c r="C22" s="222"/>
      <c r="D22" s="222"/>
      <c r="E22" s="222"/>
      <c r="F22" s="222"/>
      <c r="G22" s="222"/>
      <c r="H22" s="222"/>
      <c r="I22" s="223"/>
    </row>
    <row r="23" spans="1:17" s="17" customFormat="1" ht="20.45" customHeight="1" x14ac:dyDescent="0.2">
      <c r="A23" s="73">
        <v>18</v>
      </c>
      <c r="B23" s="197" t="s">
        <v>29</v>
      </c>
      <c r="C23" s="227" t="s">
        <v>136</v>
      </c>
      <c r="D23" s="165">
        <f>SUM(D24:D29)</f>
        <v>0</v>
      </c>
      <c r="E23" s="165">
        <f>SUM(E24:E29)</f>
        <v>0</v>
      </c>
      <c r="F23" s="165">
        <f>SUM(F24:F29)</f>
        <v>1</v>
      </c>
      <c r="G23" s="165">
        <f>SUM(G24:G29)</f>
        <v>4</v>
      </c>
      <c r="H23" s="165">
        <f>SUM(H24:H29)</f>
        <v>3</v>
      </c>
      <c r="I23" s="25">
        <f>SUM(D23:H23)</f>
        <v>8</v>
      </c>
    </row>
    <row r="24" spans="1:17" s="14" customFormat="1" ht="20.45" customHeight="1" x14ac:dyDescent="0.2">
      <c r="A24" s="72">
        <f t="shared" ref="A24:A29" si="5">A23+1</f>
        <v>19</v>
      </c>
      <c r="B24" s="196" t="s">
        <v>30</v>
      </c>
      <c r="C24" s="228"/>
      <c r="D24" s="166"/>
      <c r="E24" s="166"/>
      <c r="F24" s="166">
        <v>1</v>
      </c>
      <c r="G24" s="166"/>
      <c r="H24" s="166"/>
      <c r="I24" s="25">
        <f t="shared" ref="I24:I29" si="6">SUM(D24:H24)</f>
        <v>1</v>
      </c>
    </row>
    <row r="25" spans="1:17" s="14" customFormat="1" ht="20.45" customHeight="1" x14ac:dyDescent="0.2">
      <c r="A25" s="72">
        <f t="shared" si="5"/>
        <v>20</v>
      </c>
      <c r="B25" s="196" t="s">
        <v>31</v>
      </c>
      <c r="C25" s="228"/>
      <c r="D25" s="166"/>
      <c r="E25" s="166"/>
      <c r="F25" s="166"/>
      <c r="G25" s="166"/>
      <c r="H25" s="166"/>
      <c r="I25" s="25">
        <f t="shared" si="6"/>
        <v>0</v>
      </c>
      <c r="L25" s="29"/>
      <c r="M25" s="29"/>
      <c r="N25" s="29"/>
    </row>
    <row r="26" spans="1:17" s="14" customFormat="1" ht="32.450000000000003" customHeight="1" x14ac:dyDescent="0.2">
      <c r="A26" s="72">
        <f t="shared" si="5"/>
        <v>21</v>
      </c>
      <c r="B26" s="196" t="s">
        <v>99</v>
      </c>
      <c r="C26" s="228"/>
      <c r="D26" s="166"/>
      <c r="E26" s="166"/>
      <c r="F26" s="166"/>
      <c r="G26" s="166"/>
      <c r="H26" s="166"/>
      <c r="I26" s="25">
        <f t="shared" si="6"/>
        <v>0</v>
      </c>
      <c r="L26" s="28"/>
    </row>
    <row r="27" spans="1:17" s="14" customFormat="1" ht="50.45" customHeight="1" x14ac:dyDescent="0.2">
      <c r="A27" s="72">
        <f t="shared" si="5"/>
        <v>22</v>
      </c>
      <c r="B27" s="196" t="s">
        <v>100</v>
      </c>
      <c r="C27" s="228"/>
      <c r="D27" s="166"/>
      <c r="E27" s="166"/>
      <c r="F27" s="166"/>
      <c r="G27" s="166"/>
      <c r="H27" s="166"/>
      <c r="I27" s="25">
        <f t="shared" si="6"/>
        <v>0</v>
      </c>
      <c r="L27" s="28"/>
    </row>
    <row r="28" spans="1:17" s="14" customFormat="1" ht="51.6" customHeight="1" x14ac:dyDescent="0.2">
      <c r="A28" s="72">
        <f t="shared" si="5"/>
        <v>23</v>
      </c>
      <c r="B28" s="196" t="s">
        <v>101</v>
      </c>
      <c r="C28" s="228"/>
      <c r="D28" s="166"/>
      <c r="E28" s="166"/>
      <c r="F28" s="166"/>
      <c r="G28" s="166">
        <v>4</v>
      </c>
      <c r="H28" s="166">
        <v>3</v>
      </c>
      <c r="I28" s="25">
        <f t="shared" si="6"/>
        <v>7</v>
      </c>
    </row>
    <row r="29" spans="1:17" s="14" customFormat="1" ht="20.45" customHeight="1" x14ac:dyDescent="0.2">
      <c r="A29" s="74">
        <f t="shared" si="5"/>
        <v>24</v>
      </c>
      <c r="B29" s="198" t="s">
        <v>32</v>
      </c>
      <c r="C29" s="229"/>
      <c r="D29" s="172"/>
      <c r="E29" s="172"/>
      <c r="F29" s="172"/>
      <c r="G29" s="172"/>
      <c r="H29" s="172"/>
      <c r="I29" s="25">
        <f t="shared" si="6"/>
        <v>0</v>
      </c>
    </row>
    <row r="30" spans="1:17" s="18" customFormat="1" ht="16.899999999999999" customHeight="1" x14ac:dyDescent="0.2">
      <c r="A30" s="135" t="s">
        <v>33</v>
      </c>
      <c r="B30" s="221"/>
      <c r="C30" s="222"/>
      <c r="D30" s="222"/>
      <c r="E30" s="222"/>
      <c r="F30" s="222"/>
      <c r="G30" s="222"/>
      <c r="H30" s="222"/>
      <c r="I30" s="223"/>
    </row>
    <row r="31" spans="1:17" ht="32.450000000000003" customHeight="1" x14ac:dyDescent="0.2">
      <c r="A31" s="75"/>
      <c r="B31" s="199" t="s">
        <v>90</v>
      </c>
      <c r="C31" s="227" t="s">
        <v>132</v>
      </c>
      <c r="D31" s="165">
        <f>IF((SUM(D32:D63)&gt;=D15),(SUM(D32:D63)),FALSE)</f>
        <v>1</v>
      </c>
      <c r="E31" s="165">
        <f>IF((SUM(E32:E63)&gt;=E15),(SUM(E32:E63)),FALSE)</f>
        <v>0</v>
      </c>
      <c r="F31" s="165">
        <f>IF((SUM(F32:F63)&gt;=F15),(SUM(F32:F63)),FALSE)</f>
        <v>45</v>
      </c>
      <c r="G31" s="165">
        <f>IF((SUM(G32:G63)&gt;=G15),(SUM(G32:G63)),FALSE)</f>
        <v>85</v>
      </c>
      <c r="H31" s="165">
        <f>IF((SUM(H32:H63)&gt;=H15),(SUM(H32:H63)),FALSE)</f>
        <v>14</v>
      </c>
      <c r="I31" s="25">
        <f>SUM(D31:H31)</f>
        <v>145</v>
      </c>
      <c r="Q31" s="17"/>
    </row>
    <row r="32" spans="1:17" ht="20.45" customHeight="1" x14ac:dyDescent="0.2">
      <c r="A32" s="70">
        <v>25</v>
      </c>
      <c r="B32" s="190" t="s">
        <v>59</v>
      </c>
      <c r="C32" s="228"/>
      <c r="D32" s="167"/>
      <c r="E32" s="167"/>
      <c r="F32" s="167">
        <v>1</v>
      </c>
      <c r="G32" s="167"/>
      <c r="H32" s="167"/>
      <c r="I32" s="27">
        <f t="shared" ref="I32:I63" si="7">SUM(D32:H32)</f>
        <v>1</v>
      </c>
    </row>
    <row r="33" spans="1:9" ht="20.45" customHeight="1" x14ac:dyDescent="0.2">
      <c r="A33" s="70">
        <f t="shared" ref="A33:A63" si="8">A32+1</f>
        <v>26</v>
      </c>
      <c r="B33" s="190" t="s">
        <v>60</v>
      </c>
      <c r="C33" s="228"/>
      <c r="D33" s="167"/>
      <c r="E33" s="167"/>
      <c r="F33" s="167">
        <v>1</v>
      </c>
      <c r="G33" s="167"/>
      <c r="H33" s="167"/>
      <c r="I33" s="27">
        <f t="shared" si="7"/>
        <v>1</v>
      </c>
    </row>
    <row r="34" spans="1:9" ht="20.45" customHeight="1" x14ac:dyDescent="0.2">
      <c r="A34" s="70">
        <f t="shared" si="8"/>
        <v>27</v>
      </c>
      <c r="B34" s="190" t="s">
        <v>61</v>
      </c>
      <c r="C34" s="228"/>
      <c r="D34" s="167"/>
      <c r="E34" s="167"/>
      <c r="F34" s="167"/>
      <c r="G34" s="167"/>
      <c r="H34" s="167">
        <v>2</v>
      </c>
      <c r="I34" s="27">
        <f t="shared" si="7"/>
        <v>2</v>
      </c>
    </row>
    <row r="35" spans="1:9" ht="20.45" customHeight="1" x14ac:dyDescent="0.2">
      <c r="A35" s="70">
        <f t="shared" si="8"/>
        <v>28</v>
      </c>
      <c r="B35" s="190" t="s">
        <v>62</v>
      </c>
      <c r="C35" s="228"/>
      <c r="D35" s="167"/>
      <c r="E35" s="167"/>
      <c r="F35" s="167"/>
      <c r="G35" s="167"/>
      <c r="H35" s="167"/>
      <c r="I35" s="27">
        <f t="shared" si="7"/>
        <v>0</v>
      </c>
    </row>
    <row r="36" spans="1:9" ht="20.45" customHeight="1" x14ac:dyDescent="0.2">
      <c r="A36" s="70">
        <f t="shared" si="8"/>
        <v>29</v>
      </c>
      <c r="B36" s="190" t="s">
        <v>63</v>
      </c>
      <c r="C36" s="228"/>
      <c r="D36" s="167"/>
      <c r="E36" s="167"/>
      <c r="F36" s="167"/>
      <c r="G36" s="167">
        <v>1</v>
      </c>
      <c r="H36" s="167"/>
      <c r="I36" s="27">
        <f t="shared" si="7"/>
        <v>1</v>
      </c>
    </row>
    <row r="37" spans="1:9" ht="20.45" customHeight="1" x14ac:dyDescent="0.2">
      <c r="A37" s="70">
        <f t="shared" si="8"/>
        <v>30</v>
      </c>
      <c r="B37" s="190" t="s">
        <v>64</v>
      </c>
      <c r="C37" s="228"/>
      <c r="D37" s="167"/>
      <c r="E37" s="167"/>
      <c r="F37" s="167">
        <v>2</v>
      </c>
      <c r="G37" s="166">
        <v>57</v>
      </c>
      <c r="H37" s="167"/>
      <c r="I37" s="27">
        <f t="shared" si="7"/>
        <v>59</v>
      </c>
    </row>
    <row r="38" spans="1:9" ht="20.45" customHeight="1" x14ac:dyDescent="0.2">
      <c r="A38" s="70">
        <f t="shared" si="8"/>
        <v>31</v>
      </c>
      <c r="B38" s="190" t="s">
        <v>65</v>
      </c>
      <c r="C38" s="228"/>
      <c r="D38" s="167"/>
      <c r="E38" s="167"/>
      <c r="F38" s="167"/>
      <c r="G38" s="167"/>
      <c r="H38" s="167"/>
      <c r="I38" s="27">
        <f t="shared" si="7"/>
        <v>0</v>
      </c>
    </row>
    <row r="39" spans="1:9" ht="20.45" customHeight="1" x14ac:dyDescent="0.2">
      <c r="A39" s="70">
        <f t="shared" si="8"/>
        <v>32</v>
      </c>
      <c r="B39" s="190" t="s">
        <v>66</v>
      </c>
      <c r="C39" s="228"/>
      <c r="D39" s="167"/>
      <c r="E39" s="167"/>
      <c r="F39" s="167"/>
      <c r="G39" s="167"/>
      <c r="H39" s="167"/>
      <c r="I39" s="27">
        <f t="shared" si="7"/>
        <v>0</v>
      </c>
    </row>
    <row r="40" spans="1:9" ht="20.45" customHeight="1" x14ac:dyDescent="0.2">
      <c r="A40" s="70">
        <f t="shared" si="8"/>
        <v>33</v>
      </c>
      <c r="B40" s="190" t="s">
        <v>67</v>
      </c>
      <c r="C40" s="228"/>
      <c r="D40" s="167"/>
      <c r="E40" s="167"/>
      <c r="F40" s="167"/>
      <c r="G40" s="167"/>
      <c r="H40" s="167"/>
      <c r="I40" s="27">
        <f t="shared" si="7"/>
        <v>0</v>
      </c>
    </row>
    <row r="41" spans="1:9" ht="20.45" customHeight="1" x14ac:dyDescent="0.2">
      <c r="A41" s="70">
        <f t="shared" si="8"/>
        <v>34</v>
      </c>
      <c r="B41" s="190" t="s">
        <v>144</v>
      </c>
      <c r="C41" s="228"/>
      <c r="D41" s="167"/>
      <c r="E41" s="167"/>
      <c r="F41" s="167"/>
      <c r="G41" s="167"/>
      <c r="H41" s="167"/>
      <c r="I41" s="27">
        <f t="shared" si="7"/>
        <v>0</v>
      </c>
    </row>
    <row r="42" spans="1:9" ht="20.45" customHeight="1" x14ac:dyDescent="0.2">
      <c r="A42" s="70">
        <f t="shared" si="8"/>
        <v>35</v>
      </c>
      <c r="B42" s="190" t="s">
        <v>68</v>
      </c>
      <c r="C42" s="228"/>
      <c r="D42" s="167"/>
      <c r="E42" s="167"/>
      <c r="F42" s="167"/>
      <c r="G42" s="167"/>
      <c r="H42" s="167"/>
      <c r="I42" s="27">
        <f t="shared" si="7"/>
        <v>0</v>
      </c>
    </row>
    <row r="43" spans="1:9" ht="20.45" customHeight="1" x14ac:dyDescent="0.2">
      <c r="A43" s="70">
        <f t="shared" si="8"/>
        <v>36</v>
      </c>
      <c r="B43" s="190" t="s">
        <v>69</v>
      </c>
      <c r="C43" s="228"/>
      <c r="D43" s="167"/>
      <c r="E43" s="167"/>
      <c r="F43" s="167">
        <v>29</v>
      </c>
      <c r="G43" s="167"/>
      <c r="H43" s="167"/>
      <c r="I43" s="27">
        <f t="shared" si="7"/>
        <v>29</v>
      </c>
    </row>
    <row r="44" spans="1:9" ht="20.45" customHeight="1" x14ac:dyDescent="0.2">
      <c r="A44" s="70">
        <f t="shared" si="8"/>
        <v>37</v>
      </c>
      <c r="B44" s="190" t="s">
        <v>70</v>
      </c>
      <c r="C44" s="228"/>
      <c r="D44" s="167"/>
      <c r="E44" s="167"/>
      <c r="F44" s="167"/>
      <c r="G44" s="167"/>
      <c r="H44" s="167"/>
      <c r="I44" s="27">
        <f t="shared" si="7"/>
        <v>0</v>
      </c>
    </row>
    <row r="45" spans="1:9" ht="20.45" customHeight="1" x14ac:dyDescent="0.2">
      <c r="A45" s="70">
        <f t="shared" si="8"/>
        <v>38</v>
      </c>
      <c r="B45" s="190" t="s">
        <v>71</v>
      </c>
      <c r="C45" s="228"/>
      <c r="D45" s="167"/>
      <c r="E45" s="167"/>
      <c r="F45" s="167">
        <v>1</v>
      </c>
      <c r="G45" s="167">
        <v>2</v>
      </c>
      <c r="H45" s="167"/>
      <c r="I45" s="27">
        <f t="shared" si="7"/>
        <v>3</v>
      </c>
    </row>
    <row r="46" spans="1:9" ht="20.45" customHeight="1" x14ac:dyDescent="0.2">
      <c r="A46" s="70">
        <f t="shared" si="8"/>
        <v>39</v>
      </c>
      <c r="B46" s="190" t="s">
        <v>72</v>
      </c>
      <c r="C46" s="228"/>
      <c r="D46" s="167"/>
      <c r="E46" s="167"/>
      <c r="F46" s="167"/>
      <c r="G46" s="167"/>
      <c r="H46" s="167"/>
      <c r="I46" s="27">
        <f t="shared" si="7"/>
        <v>0</v>
      </c>
    </row>
    <row r="47" spans="1:9" ht="20.45" customHeight="1" x14ac:dyDescent="0.2">
      <c r="A47" s="70">
        <f t="shared" si="8"/>
        <v>40</v>
      </c>
      <c r="B47" s="190" t="s">
        <v>73</v>
      </c>
      <c r="C47" s="228"/>
      <c r="D47" s="167"/>
      <c r="E47" s="167"/>
      <c r="F47" s="167">
        <v>6</v>
      </c>
      <c r="G47" s="167">
        <v>8</v>
      </c>
      <c r="H47" s="167">
        <v>2</v>
      </c>
      <c r="I47" s="27">
        <f t="shared" si="7"/>
        <v>16</v>
      </c>
    </row>
    <row r="48" spans="1:9" ht="20.45" customHeight="1" x14ac:dyDescent="0.2">
      <c r="A48" s="70">
        <f t="shared" si="8"/>
        <v>41</v>
      </c>
      <c r="B48" s="190" t="s">
        <v>79</v>
      </c>
      <c r="C48" s="228"/>
      <c r="D48" s="167"/>
      <c r="E48" s="167"/>
      <c r="F48" s="167">
        <v>1</v>
      </c>
      <c r="G48" s="167">
        <v>6</v>
      </c>
      <c r="H48" s="167">
        <v>3</v>
      </c>
      <c r="I48" s="27">
        <f t="shared" si="7"/>
        <v>10</v>
      </c>
    </row>
    <row r="49" spans="1:9" ht="20.45" customHeight="1" x14ac:dyDescent="0.2">
      <c r="A49" s="70">
        <f t="shared" si="8"/>
        <v>42</v>
      </c>
      <c r="B49" s="190" t="s">
        <v>145</v>
      </c>
      <c r="C49" s="228"/>
      <c r="D49" s="167"/>
      <c r="E49" s="167"/>
      <c r="F49" s="167"/>
      <c r="G49" s="167"/>
      <c r="H49" s="167"/>
      <c r="I49" s="27">
        <f t="shared" si="7"/>
        <v>0</v>
      </c>
    </row>
    <row r="50" spans="1:9" ht="20.45" customHeight="1" x14ac:dyDescent="0.2">
      <c r="A50" s="70">
        <f t="shared" si="8"/>
        <v>43</v>
      </c>
      <c r="B50" s="190" t="s">
        <v>80</v>
      </c>
      <c r="C50" s="228"/>
      <c r="D50" s="167"/>
      <c r="E50" s="167"/>
      <c r="F50" s="167">
        <v>3</v>
      </c>
      <c r="G50" s="167">
        <v>1</v>
      </c>
      <c r="H50" s="167">
        <v>2</v>
      </c>
      <c r="I50" s="27">
        <f t="shared" si="7"/>
        <v>6</v>
      </c>
    </row>
    <row r="51" spans="1:9" ht="20.45" customHeight="1" x14ac:dyDescent="0.2">
      <c r="A51" s="70">
        <f t="shared" si="8"/>
        <v>44</v>
      </c>
      <c r="B51" s="190" t="s">
        <v>146</v>
      </c>
      <c r="C51" s="228"/>
      <c r="D51" s="167"/>
      <c r="E51" s="167"/>
      <c r="F51" s="167"/>
      <c r="G51" s="167"/>
      <c r="H51" s="167"/>
      <c r="I51" s="27">
        <f t="shared" si="7"/>
        <v>0</v>
      </c>
    </row>
    <row r="52" spans="1:9" ht="20.45" customHeight="1" x14ac:dyDescent="0.2">
      <c r="A52" s="70">
        <f t="shared" si="8"/>
        <v>45</v>
      </c>
      <c r="B52" s="190" t="s">
        <v>74</v>
      </c>
      <c r="C52" s="228"/>
      <c r="D52" s="167"/>
      <c r="E52" s="167"/>
      <c r="F52" s="167">
        <v>1</v>
      </c>
      <c r="G52" s="167"/>
      <c r="H52" s="167"/>
      <c r="I52" s="27">
        <f t="shared" si="7"/>
        <v>1</v>
      </c>
    </row>
    <row r="53" spans="1:9" ht="20.45" customHeight="1" x14ac:dyDescent="0.2">
      <c r="A53" s="70">
        <f t="shared" si="8"/>
        <v>46</v>
      </c>
      <c r="B53" s="190" t="s">
        <v>75</v>
      </c>
      <c r="C53" s="228"/>
      <c r="D53" s="167"/>
      <c r="E53" s="167"/>
      <c r="F53" s="167"/>
      <c r="G53" s="167"/>
      <c r="H53" s="167"/>
      <c r="I53" s="27">
        <f t="shared" si="7"/>
        <v>0</v>
      </c>
    </row>
    <row r="54" spans="1:9" ht="20.45" customHeight="1" x14ac:dyDescent="0.2">
      <c r="A54" s="70">
        <f t="shared" si="8"/>
        <v>47</v>
      </c>
      <c r="B54" s="190" t="s">
        <v>76</v>
      </c>
      <c r="C54" s="228"/>
      <c r="D54" s="167"/>
      <c r="E54" s="167"/>
      <c r="F54" s="167"/>
      <c r="G54" s="167">
        <v>2</v>
      </c>
      <c r="H54" s="167">
        <v>2</v>
      </c>
      <c r="I54" s="27">
        <f t="shared" si="7"/>
        <v>4</v>
      </c>
    </row>
    <row r="55" spans="1:9" ht="20.45" customHeight="1" x14ac:dyDescent="0.2">
      <c r="A55" s="70">
        <f t="shared" si="8"/>
        <v>48</v>
      </c>
      <c r="B55" s="190" t="s">
        <v>77</v>
      </c>
      <c r="C55" s="228"/>
      <c r="D55" s="167"/>
      <c r="E55" s="167"/>
      <c r="F55" s="167"/>
      <c r="G55" s="167"/>
      <c r="H55" s="167"/>
      <c r="I55" s="27">
        <f t="shared" si="7"/>
        <v>0</v>
      </c>
    </row>
    <row r="56" spans="1:9" ht="20.45" customHeight="1" x14ac:dyDescent="0.2">
      <c r="A56" s="70">
        <f t="shared" si="8"/>
        <v>49</v>
      </c>
      <c r="B56" s="190" t="s">
        <v>78</v>
      </c>
      <c r="C56" s="228"/>
      <c r="D56" s="167"/>
      <c r="E56" s="167"/>
      <c r="F56" s="167"/>
      <c r="G56" s="167">
        <v>3</v>
      </c>
      <c r="H56" s="167"/>
      <c r="I56" s="27">
        <f t="shared" si="7"/>
        <v>3</v>
      </c>
    </row>
    <row r="57" spans="1:9" ht="20.45" customHeight="1" x14ac:dyDescent="0.2">
      <c r="A57" s="70">
        <f t="shared" si="8"/>
        <v>50</v>
      </c>
      <c r="B57" s="190" t="s">
        <v>147</v>
      </c>
      <c r="C57" s="228"/>
      <c r="D57" s="167"/>
      <c r="E57" s="167"/>
      <c r="F57" s="167"/>
      <c r="G57" s="167"/>
      <c r="H57" s="167"/>
      <c r="I57" s="27">
        <f t="shared" si="7"/>
        <v>0</v>
      </c>
    </row>
    <row r="58" spans="1:9" ht="20.45" customHeight="1" x14ac:dyDescent="0.2">
      <c r="A58" s="70">
        <f t="shared" si="8"/>
        <v>51</v>
      </c>
      <c r="B58" s="190" t="s">
        <v>81</v>
      </c>
      <c r="C58" s="228"/>
      <c r="D58" s="167"/>
      <c r="E58" s="167"/>
      <c r="F58" s="167"/>
      <c r="G58" s="167"/>
      <c r="H58" s="167"/>
      <c r="I58" s="27">
        <f t="shared" si="7"/>
        <v>0</v>
      </c>
    </row>
    <row r="59" spans="1:9" ht="20.45" customHeight="1" x14ac:dyDescent="0.2">
      <c r="A59" s="70">
        <f t="shared" si="8"/>
        <v>52</v>
      </c>
      <c r="B59" s="190" t="s">
        <v>82</v>
      </c>
      <c r="C59" s="228"/>
      <c r="D59" s="167">
        <v>1</v>
      </c>
      <c r="E59" s="167"/>
      <c r="F59" s="167"/>
      <c r="G59" s="167">
        <v>1</v>
      </c>
      <c r="H59" s="167">
        <v>1</v>
      </c>
      <c r="I59" s="27">
        <f t="shared" si="7"/>
        <v>3</v>
      </c>
    </row>
    <row r="60" spans="1:9" ht="20.45" customHeight="1" x14ac:dyDescent="0.2">
      <c r="A60" s="70">
        <f t="shared" si="8"/>
        <v>53</v>
      </c>
      <c r="B60" s="190" t="s">
        <v>83</v>
      </c>
      <c r="C60" s="228"/>
      <c r="D60" s="167"/>
      <c r="E60" s="167"/>
      <c r="F60" s="167"/>
      <c r="G60" s="167">
        <v>2</v>
      </c>
      <c r="H60" s="167">
        <v>2</v>
      </c>
      <c r="I60" s="27">
        <f t="shared" si="7"/>
        <v>4</v>
      </c>
    </row>
    <row r="61" spans="1:9" ht="20.45" customHeight="1" x14ac:dyDescent="0.2">
      <c r="A61" s="70">
        <f t="shared" si="8"/>
        <v>54</v>
      </c>
      <c r="B61" s="190" t="s">
        <v>84</v>
      </c>
      <c r="C61" s="228"/>
      <c r="D61" s="167"/>
      <c r="E61" s="167"/>
      <c r="F61" s="167"/>
      <c r="G61" s="167"/>
      <c r="H61" s="167"/>
      <c r="I61" s="27">
        <f t="shared" si="7"/>
        <v>0</v>
      </c>
    </row>
    <row r="62" spans="1:9" ht="20.45" customHeight="1" x14ac:dyDescent="0.2">
      <c r="A62" s="70">
        <f t="shared" si="8"/>
        <v>55</v>
      </c>
      <c r="B62" s="190" t="s">
        <v>85</v>
      </c>
      <c r="C62" s="228"/>
      <c r="D62" s="167"/>
      <c r="E62" s="167"/>
      <c r="F62" s="167"/>
      <c r="G62" s="167">
        <v>2</v>
      </c>
      <c r="H62" s="167"/>
      <c r="I62" s="27">
        <f t="shared" si="7"/>
        <v>2</v>
      </c>
    </row>
    <row r="63" spans="1:9" ht="20.45" customHeight="1" x14ac:dyDescent="0.2">
      <c r="A63" s="70">
        <f t="shared" si="8"/>
        <v>56</v>
      </c>
      <c r="B63" s="191" t="s">
        <v>86</v>
      </c>
      <c r="C63" s="229"/>
      <c r="D63" s="169"/>
      <c r="E63" s="169"/>
      <c r="F63" s="169"/>
      <c r="G63" s="169"/>
      <c r="H63" s="169"/>
      <c r="I63" s="27">
        <f t="shared" si="7"/>
        <v>0</v>
      </c>
    </row>
    <row r="64" spans="1:9" s="13" customFormat="1" ht="16.899999999999999" customHeight="1" x14ac:dyDescent="0.2">
      <c r="A64" s="135" t="s">
        <v>34</v>
      </c>
      <c r="B64" s="221"/>
      <c r="C64" s="222"/>
      <c r="D64" s="222"/>
      <c r="E64" s="222"/>
      <c r="F64" s="222"/>
      <c r="G64" s="222"/>
      <c r="H64" s="222"/>
      <c r="I64" s="223"/>
    </row>
    <row r="65" spans="1:11" ht="20.45" customHeight="1" x14ac:dyDescent="0.2">
      <c r="A65" s="69">
        <f>A63+1</f>
        <v>57</v>
      </c>
      <c r="B65" s="199" t="s">
        <v>35</v>
      </c>
      <c r="C65" s="67" t="s">
        <v>137</v>
      </c>
      <c r="D65" s="158"/>
      <c r="E65" s="158"/>
      <c r="F65" s="158">
        <v>89351.91</v>
      </c>
      <c r="G65" s="158">
        <v>2400</v>
      </c>
      <c r="H65" s="158">
        <v>3500</v>
      </c>
      <c r="I65" s="103">
        <f>SUM(D65:H65)</f>
        <v>95251.91</v>
      </c>
    </row>
    <row r="66" spans="1:11" ht="20.45" customHeight="1" x14ac:dyDescent="0.2">
      <c r="A66" s="69">
        <f>A65+1</f>
        <v>58</v>
      </c>
      <c r="B66" s="190" t="s">
        <v>87</v>
      </c>
      <c r="C66" s="67" t="s">
        <v>138</v>
      </c>
      <c r="D66" s="173">
        <f>IF(D65&gt;0,D65/D20,0)</f>
        <v>0</v>
      </c>
      <c r="E66" s="173">
        <f>IF(E65&gt;0,E65/E20,0)</f>
        <v>0</v>
      </c>
      <c r="F66" s="173">
        <f>IF(F65&gt;0,F65/F20,0)</f>
        <v>4702.7321052631578</v>
      </c>
      <c r="G66" s="173">
        <f>IF(G65&gt;0,G65/G20,0)</f>
        <v>1200</v>
      </c>
      <c r="H66" s="173">
        <f>IF(H65&gt;0,H65/H20,0)</f>
        <v>3500</v>
      </c>
      <c r="I66" s="103">
        <f>I65/I20</f>
        <v>4329.6322727272727</v>
      </c>
      <c r="J66" s="19"/>
      <c r="K66" s="20"/>
    </row>
    <row r="67" spans="1:11" ht="20.45" customHeight="1" x14ac:dyDescent="0.2">
      <c r="A67" s="69">
        <f>A66+1</f>
        <v>59</v>
      </c>
      <c r="B67" s="190" t="s">
        <v>88</v>
      </c>
      <c r="C67" s="218" t="s">
        <v>137</v>
      </c>
      <c r="D67" s="174"/>
      <c r="E67" s="174"/>
      <c r="F67" s="174">
        <v>26233.26</v>
      </c>
      <c r="G67" s="174"/>
      <c r="H67" s="174"/>
      <c r="I67" s="103">
        <f t="shared" ref="I67:I69" si="9">SUM(D67:H67)</f>
        <v>26233.26</v>
      </c>
    </row>
    <row r="68" spans="1:11" ht="32.450000000000003" customHeight="1" x14ac:dyDescent="0.2">
      <c r="A68" s="69">
        <f>A67+1</f>
        <v>60</v>
      </c>
      <c r="B68" s="190" t="s">
        <v>102</v>
      </c>
      <c r="C68" s="219"/>
      <c r="D68" s="175">
        <v>373.11</v>
      </c>
      <c r="E68" s="175">
        <f>E15*$B79</f>
        <v>0</v>
      </c>
      <c r="F68" s="175">
        <v>12330.63</v>
      </c>
      <c r="G68" s="175">
        <f>G15*$B79</f>
        <v>0</v>
      </c>
      <c r="H68" s="175">
        <v>4110.34</v>
      </c>
      <c r="I68" s="103">
        <f t="shared" si="9"/>
        <v>16814.080000000002</v>
      </c>
    </row>
    <row r="69" spans="1:11" ht="32.450000000000003" customHeight="1" x14ac:dyDescent="0.2">
      <c r="A69" s="69">
        <f>A68+1</f>
        <v>61</v>
      </c>
      <c r="B69" s="190" t="s">
        <v>89</v>
      </c>
      <c r="C69" s="220"/>
      <c r="D69" s="174"/>
      <c r="E69" s="174"/>
      <c r="F69" s="174">
        <v>11612.39</v>
      </c>
      <c r="G69" s="174">
        <v>18947.12</v>
      </c>
      <c r="H69" s="174">
        <v>2529.44</v>
      </c>
      <c r="I69" s="103">
        <f t="shared" si="9"/>
        <v>33088.949999999997</v>
      </c>
    </row>
    <row r="70" spans="1:11" ht="22.15" customHeight="1" x14ac:dyDescent="0.2">
      <c r="B70" s="84"/>
      <c r="C70" s="85"/>
      <c r="D70" s="86"/>
      <c r="E70" s="86"/>
      <c r="F70" s="86"/>
      <c r="G70" s="86"/>
      <c r="H70" s="86"/>
      <c r="I70" s="86"/>
    </row>
    <row r="71" spans="1:11" ht="22.15" customHeight="1" x14ac:dyDescent="0.2">
      <c r="B71" s="84"/>
      <c r="C71" s="85"/>
      <c r="D71" s="85"/>
      <c r="E71" s="85"/>
      <c r="F71" s="85"/>
      <c r="G71" s="85"/>
      <c r="H71" s="85"/>
      <c r="I71" s="86"/>
    </row>
    <row r="72" spans="1:11" ht="22.9" customHeight="1" x14ac:dyDescent="0.2">
      <c r="B72" s="84"/>
      <c r="C72" s="84"/>
      <c r="D72" s="86"/>
      <c r="E72" s="86"/>
      <c r="F72" s="86"/>
      <c r="G72" s="86"/>
      <c r="H72" s="86"/>
      <c r="I72" s="87"/>
    </row>
    <row r="74" spans="1:11" x14ac:dyDescent="0.2">
      <c r="G74" s="14"/>
    </row>
    <row r="76" spans="1:11" x14ac:dyDescent="0.2">
      <c r="C76" s="152"/>
      <c r="D76" s="80"/>
      <c r="E76" s="80"/>
      <c r="F76" s="80"/>
      <c r="G76" s="80"/>
      <c r="H76" s="80"/>
    </row>
    <row r="77" spans="1:11" x14ac:dyDescent="0.2">
      <c r="C77" s="152"/>
      <c r="D77" s="80"/>
      <c r="E77" s="80"/>
      <c r="F77" s="80"/>
      <c r="G77" s="80"/>
      <c r="H77" s="80"/>
    </row>
    <row r="78" spans="1:11" x14ac:dyDescent="0.2">
      <c r="C78" s="152"/>
      <c r="D78" s="80"/>
      <c r="E78" s="80"/>
      <c r="F78" s="80"/>
      <c r="G78" s="80"/>
      <c r="H78" s="80"/>
    </row>
    <row r="79" spans="1:11" s="91" customFormat="1" x14ac:dyDescent="0.2">
      <c r="B79" s="97"/>
      <c r="C79" s="153"/>
      <c r="D79" s="101"/>
      <c r="E79" s="101"/>
      <c r="F79" s="101"/>
      <c r="G79" s="101"/>
      <c r="H79" s="101"/>
      <c r="I79" s="92"/>
    </row>
    <row r="80" spans="1:11" x14ac:dyDescent="0.2">
      <c r="B80" s="102"/>
      <c r="C80" s="154"/>
      <c r="D80" s="100"/>
      <c r="E80" s="100"/>
      <c r="F80" s="100"/>
      <c r="G80" s="100"/>
      <c r="H80" s="100"/>
    </row>
    <row r="82" spans="1:8" s="139" customFormat="1" x14ac:dyDescent="0.2">
      <c r="A82" s="136"/>
      <c r="B82" s="137"/>
      <c r="C82" s="155"/>
      <c r="D82" s="138"/>
      <c r="E82" s="138"/>
      <c r="G82" s="138"/>
      <c r="H82" s="200"/>
    </row>
    <row r="83" spans="1:8" s="143" customFormat="1" ht="141.75" customHeight="1" x14ac:dyDescent="0.2">
      <c r="A83" s="141"/>
      <c r="B83" s="140"/>
      <c r="C83" s="151"/>
      <c r="D83" s="140"/>
      <c r="E83" s="142"/>
      <c r="F83" s="142"/>
      <c r="G83" s="140"/>
      <c r="H83" s="140"/>
    </row>
    <row r="84" spans="1:8" s="143" customFormat="1" x14ac:dyDescent="0.2">
      <c r="A84" s="141"/>
      <c r="B84" s="140"/>
      <c r="C84" s="151"/>
      <c r="D84" s="140"/>
      <c r="E84" s="140"/>
      <c r="F84" s="140"/>
      <c r="G84" s="140"/>
      <c r="H84" s="140"/>
    </row>
    <row r="85" spans="1:8" s="143" customFormat="1" x14ac:dyDescent="0.2">
      <c r="A85" s="141"/>
      <c r="B85" s="140"/>
      <c r="C85" s="151"/>
      <c r="D85" s="140"/>
      <c r="E85" s="140"/>
      <c r="F85" s="142"/>
      <c r="G85" s="140"/>
      <c r="H85" s="140"/>
    </row>
  </sheetData>
  <sheetProtection sheet="1" objects="1" scenarios="1" selectLockedCells="1"/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2:H21 D65:H69 D4:H4 D6:H8 D10:H10">
    <cfRule type="cellIs" dxfId="15" priority="9" stopIfTrue="1" operator="equal">
      <formula>0</formula>
    </cfRule>
  </conditionalFormatting>
  <conditionalFormatting sqref="I72:I65540 I2:I10 I22:I69">
    <cfRule type="cellIs" dxfId="14" priority="10" stopIfTrue="1" operator="equal">
      <formula>0</formula>
    </cfRule>
  </conditionalFormatting>
  <conditionalFormatting sqref="C76:H77">
    <cfRule type="aboveAverage" dxfId="13" priority="11" stopIfTrue="1"/>
  </conditionalFormatting>
  <conditionalFormatting sqref="C80">
    <cfRule type="cellIs" dxfId="12" priority="12" stopIfTrue="1" operator="greaterThan">
      <formula>0</formula>
    </cfRule>
  </conditionalFormatting>
  <conditionalFormatting sqref="D80:H80">
    <cfRule type="cellIs" dxfId="11" priority="13" stopIfTrue="1" operator="notEqual">
      <formula>0</formula>
    </cfRule>
  </conditionalFormatting>
  <conditionalFormatting sqref="D10:H10">
    <cfRule type="containsText" dxfId="10" priority="8" operator="containsText" text="błąd">
      <formula>NOT(ISERROR(SEARCH("błąd",D10)))</formula>
    </cfRule>
  </conditionalFormatting>
  <conditionalFormatting sqref="D78:H78">
    <cfRule type="aboveAverage" dxfId="9" priority="7" stopIfTrue="1"/>
  </conditionalFormatting>
  <conditionalFormatting sqref="C71:H71">
    <cfRule type="aboveAverage" dxfId="8" priority="6"/>
  </conditionalFormatting>
  <conditionalFormatting sqref="I11:I21">
    <cfRule type="cellIs" dxfId="7" priority="4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R72"/>
  <sheetViews>
    <sheetView zoomScale="80" zoomScaleNormal="80" workbookViewId="0">
      <pane xSplit="2" ySplit="2" topLeftCell="C3" activePane="bottomRight" state="frozen"/>
      <selection activeCell="K68" sqref="K68"/>
      <selection pane="topRight" activeCell="K68" sqref="K68"/>
      <selection pane="bottomLeft" activeCell="K68" sqref="K68"/>
      <selection pane="bottomRight" activeCell="E2" sqref="E2"/>
    </sheetView>
  </sheetViews>
  <sheetFormatPr defaultColWidth="50.5703125" defaultRowHeight="15.75" x14ac:dyDescent="0.2"/>
  <cols>
    <col min="1" max="1" width="4.5703125" style="76" customWidth="1"/>
    <col min="2" max="2" width="97.85546875" style="7" customWidth="1"/>
    <col min="3" max="3" width="13.28515625" style="21" customWidth="1"/>
    <col min="4" max="4" width="17" style="6" customWidth="1"/>
    <col min="5" max="5" width="17.7109375" style="6" customWidth="1"/>
    <col min="6" max="6" width="17" style="22" customWidth="1"/>
    <col min="7" max="7" width="12.7109375" style="6" bestFit="1" customWidth="1"/>
    <col min="8" max="8" width="15.7109375" style="6" bestFit="1" customWidth="1"/>
    <col min="9" max="9" width="12.28515625" style="6" bestFit="1" customWidth="1"/>
    <col min="10" max="10" width="17" style="6" customWidth="1"/>
    <col min="11" max="11" width="9.42578125" style="6" customWidth="1"/>
    <col min="12" max="12" width="14" style="6" customWidth="1"/>
    <col min="13" max="13" width="5.140625" style="6" customWidth="1"/>
    <col min="14" max="14" width="8.28515625" style="6" customWidth="1"/>
    <col min="15" max="15" width="7.42578125" style="6" customWidth="1"/>
    <col min="16" max="16" width="6" style="6" customWidth="1"/>
    <col min="17" max="17" width="11.28515625" style="6" customWidth="1"/>
    <col min="18" max="18" width="9.85546875" style="6" customWidth="1"/>
    <col min="19" max="19" width="13.42578125" style="6" customWidth="1"/>
    <col min="20" max="16384" width="50.5703125" style="6"/>
  </cols>
  <sheetData>
    <row r="1" spans="1:18" s="8" customFormat="1" ht="73.900000000000006" customHeight="1" x14ac:dyDescent="0.2">
      <c r="A1" s="224" t="s">
        <v>159</v>
      </c>
      <c r="B1" s="224"/>
      <c r="C1" s="224"/>
      <c r="D1" s="224"/>
      <c r="E1" s="224"/>
      <c r="F1" s="224"/>
    </row>
    <row r="2" spans="1:18" ht="97.9" customHeight="1" x14ac:dyDescent="0.2">
      <c r="A2" s="9" t="s">
        <v>0</v>
      </c>
      <c r="B2" s="225" t="s">
        <v>109</v>
      </c>
      <c r="C2" s="226"/>
      <c r="D2" s="23" t="s">
        <v>110</v>
      </c>
      <c r="E2" s="23" t="s">
        <v>111</v>
      </c>
      <c r="F2" s="24" t="s">
        <v>17</v>
      </c>
    </row>
    <row r="3" spans="1:18" s="13" customFormat="1" ht="16.899999999999999" customHeight="1" x14ac:dyDescent="0.2">
      <c r="A3" s="10" t="s">
        <v>18</v>
      </c>
      <c r="B3" s="230"/>
      <c r="C3" s="231"/>
      <c r="D3" s="231"/>
      <c r="E3" s="231"/>
      <c r="F3" s="232"/>
    </row>
    <row r="4" spans="1:18" ht="21" customHeight="1" x14ac:dyDescent="0.2">
      <c r="A4" s="69" t="s">
        <v>19</v>
      </c>
      <c r="B4" s="192" t="s">
        <v>112</v>
      </c>
      <c r="C4" s="218" t="s">
        <v>133</v>
      </c>
      <c r="D4" s="156">
        <f>RIO!S4</f>
        <v>261</v>
      </c>
      <c r="E4" s="156">
        <f>Międzyr.!I4</f>
        <v>104</v>
      </c>
      <c r="F4" s="26">
        <f>D4+E4</f>
        <v>365</v>
      </c>
      <c r="G4" s="89"/>
      <c r="H4" s="14"/>
      <c r="I4" s="14"/>
      <c r="J4" s="14"/>
      <c r="K4" s="89"/>
      <c r="L4" s="14"/>
      <c r="M4" s="14"/>
      <c r="N4" s="14"/>
    </row>
    <row r="5" spans="1:18" ht="21" customHeight="1" x14ac:dyDescent="0.2">
      <c r="A5" s="70">
        <f>A4+1</f>
        <v>2</v>
      </c>
      <c r="B5" s="193" t="s">
        <v>53</v>
      </c>
      <c r="C5" s="219"/>
      <c r="D5" s="156">
        <f>RIO!S5</f>
        <v>824</v>
      </c>
      <c r="E5" s="156">
        <f>Międzyr.!I5</f>
        <v>197</v>
      </c>
      <c r="F5" s="26">
        <f t="shared" ref="F5:F9" si="0">D5+E5</f>
        <v>1021</v>
      </c>
      <c r="G5" s="89"/>
    </row>
    <row r="6" spans="1:18" ht="21" customHeight="1" x14ac:dyDescent="0.2">
      <c r="A6" s="70">
        <f>A5+1</f>
        <v>3</v>
      </c>
      <c r="B6" s="190" t="s">
        <v>54</v>
      </c>
      <c r="C6" s="219"/>
      <c r="D6" s="156">
        <f>RIO!S6</f>
        <v>2</v>
      </c>
      <c r="E6" s="156">
        <f>Międzyr.!I6</f>
        <v>0</v>
      </c>
      <c r="F6" s="26">
        <f t="shared" si="0"/>
        <v>2</v>
      </c>
      <c r="G6" s="89"/>
      <c r="H6" s="16"/>
      <c r="I6" s="16"/>
      <c r="J6" s="16"/>
      <c r="K6" s="16"/>
      <c r="L6" s="16"/>
    </row>
    <row r="7" spans="1:18" ht="21" customHeight="1" x14ac:dyDescent="0.2">
      <c r="A7" s="70">
        <f>A6+1</f>
        <v>4</v>
      </c>
      <c r="B7" s="190" t="s">
        <v>55</v>
      </c>
      <c r="C7" s="219"/>
      <c r="D7" s="156">
        <f>RIO!S7</f>
        <v>0</v>
      </c>
      <c r="E7" s="156">
        <f>Międzyr.!I7</f>
        <v>1</v>
      </c>
      <c r="F7" s="26">
        <f t="shared" si="0"/>
        <v>1</v>
      </c>
      <c r="G7" s="89"/>
      <c r="H7" s="16"/>
      <c r="I7" s="16"/>
      <c r="J7" s="16"/>
      <c r="K7" s="16"/>
      <c r="L7" s="16"/>
    </row>
    <row r="8" spans="1:18" ht="21" customHeight="1" x14ac:dyDescent="0.2">
      <c r="A8" s="70">
        <f>A7+1</f>
        <v>5</v>
      </c>
      <c r="B8" s="190" t="s">
        <v>140</v>
      </c>
      <c r="C8" s="219"/>
      <c r="D8" s="156">
        <f>RIO!S8</f>
        <v>31</v>
      </c>
      <c r="E8" s="156">
        <f>Międzyr.!I8</f>
        <v>5</v>
      </c>
      <c r="F8" s="26">
        <f t="shared" si="0"/>
        <v>36</v>
      </c>
      <c r="G8" s="89"/>
      <c r="H8" s="16"/>
      <c r="I8" s="16"/>
      <c r="K8" s="16"/>
      <c r="L8" s="16"/>
    </row>
    <row r="9" spans="1:18" ht="21.6" customHeight="1" x14ac:dyDescent="0.2">
      <c r="A9" s="71">
        <f>A8+1</f>
        <v>6</v>
      </c>
      <c r="B9" s="203" t="s">
        <v>139</v>
      </c>
      <c r="C9" s="220"/>
      <c r="D9" s="156">
        <f>RIO!S9</f>
        <v>216</v>
      </c>
      <c r="E9" s="156">
        <f>Międzyr.!I9</f>
        <v>136</v>
      </c>
      <c r="F9" s="26">
        <f t="shared" si="0"/>
        <v>352</v>
      </c>
      <c r="G9" s="89"/>
      <c r="H9" s="29"/>
      <c r="I9" s="16"/>
      <c r="J9" s="16"/>
      <c r="K9" s="16"/>
      <c r="L9" s="16"/>
    </row>
    <row r="10" spans="1:18" s="13" customFormat="1" ht="16.899999999999999" customHeight="1" x14ac:dyDescent="0.2">
      <c r="A10" s="15" t="s">
        <v>20</v>
      </c>
      <c r="B10" s="221"/>
      <c r="C10" s="222"/>
      <c r="D10" s="222"/>
      <c r="E10" s="222"/>
      <c r="F10" s="223"/>
      <c r="G10" s="29"/>
      <c r="H10" s="90"/>
      <c r="I10" s="16"/>
      <c r="J10" s="16"/>
      <c r="K10" s="16"/>
      <c r="L10" s="79"/>
    </row>
    <row r="11" spans="1:18" ht="21" customHeight="1" x14ac:dyDescent="0.2">
      <c r="A11" s="69">
        <f>A9+1</f>
        <v>7</v>
      </c>
      <c r="B11" s="192" t="s">
        <v>91</v>
      </c>
      <c r="C11" s="218" t="s">
        <v>133</v>
      </c>
      <c r="D11" s="156">
        <f>RIO!S11</f>
        <v>892</v>
      </c>
      <c r="E11" s="156">
        <f>Międzyr.!I11</f>
        <v>171</v>
      </c>
      <c r="F11" s="26">
        <f>SUM(D11:E11)</f>
        <v>1063</v>
      </c>
      <c r="G11" s="164"/>
      <c r="H11" s="164"/>
      <c r="I11" s="128"/>
      <c r="J11" s="128"/>
      <c r="K11" s="128"/>
      <c r="L11" s="128"/>
      <c r="M11" s="128"/>
      <c r="N11" s="128"/>
      <c r="O11" s="128"/>
      <c r="P11" s="128"/>
      <c r="Q11" s="128"/>
      <c r="R11" s="128"/>
    </row>
    <row r="12" spans="1:18" ht="21" customHeight="1" x14ac:dyDescent="0.2">
      <c r="A12" s="70">
        <f t="shared" ref="A12:A21" si="1">A11+1</f>
        <v>8</v>
      </c>
      <c r="B12" s="190" t="s">
        <v>21</v>
      </c>
      <c r="C12" s="219"/>
      <c r="D12" s="156">
        <f>RIO!S12</f>
        <v>121</v>
      </c>
      <c r="E12" s="156">
        <f>Międzyr.!I12</f>
        <v>7</v>
      </c>
      <c r="F12" s="26">
        <f t="shared" ref="F12:F21" si="2">SUM(D12:E12)</f>
        <v>128</v>
      </c>
      <c r="G12" s="29"/>
      <c r="H12" s="16"/>
      <c r="I12" s="16"/>
      <c r="L12" s="16"/>
    </row>
    <row r="13" spans="1:18" ht="21" customHeight="1" x14ac:dyDescent="0.2">
      <c r="A13" s="70">
        <f t="shared" si="1"/>
        <v>9</v>
      </c>
      <c r="B13" s="193" t="s">
        <v>56</v>
      </c>
      <c r="C13" s="220"/>
      <c r="D13" s="156">
        <f>RIO!S13</f>
        <v>771</v>
      </c>
      <c r="E13" s="156">
        <f>Międzyr.!I13</f>
        <v>164</v>
      </c>
      <c r="F13" s="26">
        <f t="shared" si="2"/>
        <v>935</v>
      </c>
      <c r="H13" s="16"/>
      <c r="I13" s="16"/>
      <c r="J13" s="16"/>
    </row>
    <row r="14" spans="1:18" s="14" customFormat="1" ht="21" customHeight="1" x14ac:dyDescent="0.2">
      <c r="A14" s="72">
        <f t="shared" si="1"/>
        <v>10</v>
      </c>
      <c r="B14" s="196" t="s">
        <v>57</v>
      </c>
      <c r="C14" s="67" t="s">
        <v>142</v>
      </c>
      <c r="D14" s="156">
        <f>RIO!S14</f>
        <v>174</v>
      </c>
      <c r="E14" s="156">
        <f>Międzyr.!I14</f>
        <v>44</v>
      </c>
      <c r="F14" s="26">
        <f t="shared" si="2"/>
        <v>218</v>
      </c>
      <c r="G14" s="29"/>
      <c r="H14" s="29"/>
      <c r="I14" s="29"/>
      <c r="J14" s="176"/>
    </row>
    <row r="15" spans="1:18" ht="21" customHeight="1" x14ac:dyDescent="0.2">
      <c r="A15" s="70">
        <f t="shared" si="1"/>
        <v>11</v>
      </c>
      <c r="B15" s="190" t="s">
        <v>58</v>
      </c>
      <c r="C15" s="218" t="s">
        <v>134</v>
      </c>
      <c r="D15" s="156">
        <f>RIO!S15</f>
        <v>597</v>
      </c>
      <c r="E15" s="156">
        <f>Międzyr.!I15</f>
        <v>120</v>
      </c>
      <c r="F15" s="26">
        <f t="shared" si="2"/>
        <v>717</v>
      </c>
      <c r="G15" s="29"/>
      <c r="H15" s="29"/>
      <c r="I15" s="29"/>
      <c r="J15" s="29"/>
      <c r="K15" s="29"/>
      <c r="L15" s="29"/>
    </row>
    <row r="16" spans="1:18" ht="21" customHeight="1" x14ac:dyDescent="0.2">
      <c r="A16" s="70">
        <f t="shared" si="1"/>
        <v>12</v>
      </c>
      <c r="B16" s="190" t="s">
        <v>22</v>
      </c>
      <c r="C16" s="220"/>
      <c r="D16" s="156">
        <f>RIO!S16</f>
        <v>337</v>
      </c>
      <c r="E16" s="156">
        <f>Międzyr.!I16</f>
        <v>38</v>
      </c>
      <c r="F16" s="26">
        <f t="shared" si="2"/>
        <v>375</v>
      </c>
      <c r="G16" s="177"/>
      <c r="H16" s="29"/>
      <c r="I16" s="29"/>
      <c r="J16" s="29"/>
    </row>
    <row r="17" spans="1:11" ht="21" customHeight="1" x14ac:dyDescent="0.2">
      <c r="A17" s="70">
        <f t="shared" si="1"/>
        <v>13</v>
      </c>
      <c r="B17" s="190" t="s">
        <v>23</v>
      </c>
      <c r="C17" s="218" t="s">
        <v>135</v>
      </c>
      <c r="D17" s="156">
        <f>RIO!S17</f>
        <v>260</v>
      </c>
      <c r="E17" s="156">
        <f>Międzyr.!I17</f>
        <v>82</v>
      </c>
      <c r="F17" s="26">
        <f t="shared" si="2"/>
        <v>342</v>
      </c>
      <c r="H17" s="29"/>
      <c r="I17" s="29"/>
      <c r="J17" s="29"/>
    </row>
    <row r="18" spans="1:11" ht="21" customHeight="1" x14ac:dyDescent="0.2">
      <c r="A18" s="70">
        <f t="shared" si="1"/>
        <v>14</v>
      </c>
      <c r="B18" s="190" t="s">
        <v>98</v>
      </c>
      <c r="C18" s="219"/>
      <c r="D18" s="156">
        <f>RIO!S18</f>
        <v>217</v>
      </c>
      <c r="E18" s="156">
        <f>Międzyr.!I18</f>
        <v>52</v>
      </c>
      <c r="F18" s="26">
        <f t="shared" si="2"/>
        <v>269</v>
      </c>
      <c r="H18" s="29"/>
      <c r="I18" s="29"/>
      <c r="J18" s="29"/>
    </row>
    <row r="19" spans="1:11" ht="21" customHeight="1" x14ac:dyDescent="0.2">
      <c r="A19" s="70">
        <f t="shared" si="1"/>
        <v>15</v>
      </c>
      <c r="B19" s="190" t="s">
        <v>97</v>
      </c>
      <c r="C19" s="219"/>
      <c r="D19" s="156">
        <f>RIO!S19</f>
        <v>31</v>
      </c>
      <c r="E19" s="156">
        <f>Międzyr.!I19</f>
        <v>8</v>
      </c>
      <c r="F19" s="26">
        <f t="shared" si="2"/>
        <v>39</v>
      </c>
      <c r="H19" s="29"/>
      <c r="I19" s="29"/>
      <c r="J19" s="29"/>
    </row>
    <row r="20" spans="1:11" ht="21" customHeight="1" x14ac:dyDescent="0.2">
      <c r="A20" s="70">
        <f t="shared" si="1"/>
        <v>16</v>
      </c>
      <c r="B20" s="190" t="s">
        <v>96</v>
      </c>
      <c r="C20" s="219"/>
      <c r="D20" s="156">
        <f>RIO!S20</f>
        <v>11</v>
      </c>
      <c r="E20" s="156">
        <f>Międzyr.!I20</f>
        <v>22</v>
      </c>
      <c r="F20" s="26">
        <f t="shared" si="2"/>
        <v>33</v>
      </c>
      <c r="H20" s="29"/>
      <c r="I20" s="29"/>
      <c r="J20" s="29"/>
    </row>
    <row r="21" spans="1:11" ht="21" customHeight="1" x14ac:dyDescent="0.2">
      <c r="A21" s="71">
        <f t="shared" si="1"/>
        <v>17</v>
      </c>
      <c r="B21" s="191" t="s">
        <v>95</v>
      </c>
      <c r="C21" s="220"/>
      <c r="D21" s="156">
        <f>RIO!S21</f>
        <v>1</v>
      </c>
      <c r="E21" s="156">
        <f>Międzyr.!I21</f>
        <v>0</v>
      </c>
      <c r="F21" s="26">
        <f t="shared" si="2"/>
        <v>1</v>
      </c>
      <c r="H21" s="29"/>
      <c r="I21" s="29"/>
      <c r="J21" s="29"/>
    </row>
    <row r="22" spans="1:11" s="13" customFormat="1" ht="16.899999999999999" customHeight="1" x14ac:dyDescent="0.2">
      <c r="A22" s="15" t="s">
        <v>28</v>
      </c>
      <c r="B22" s="221"/>
      <c r="C22" s="222"/>
      <c r="D22" s="222"/>
      <c r="E22" s="222"/>
      <c r="F22" s="223"/>
    </row>
    <row r="23" spans="1:11" s="17" customFormat="1" ht="20.45" customHeight="1" x14ac:dyDescent="0.2">
      <c r="A23" s="73">
        <v>18</v>
      </c>
      <c r="B23" s="197" t="s">
        <v>29</v>
      </c>
      <c r="C23" s="227" t="s">
        <v>136</v>
      </c>
      <c r="D23" s="156">
        <f>RIO!S23</f>
        <v>119</v>
      </c>
      <c r="E23" s="156">
        <f>Międzyr.!I23</f>
        <v>8</v>
      </c>
      <c r="F23" s="25">
        <f t="shared" ref="F23:F29" si="3">SUM(D23:E23)</f>
        <v>127</v>
      </c>
    </row>
    <row r="24" spans="1:11" s="14" customFormat="1" ht="20.45" customHeight="1" x14ac:dyDescent="0.2">
      <c r="A24" s="72">
        <f t="shared" ref="A24:A29" si="4">A23+1</f>
        <v>19</v>
      </c>
      <c r="B24" s="196" t="s">
        <v>30</v>
      </c>
      <c r="C24" s="228"/>
      <c r="D24" s="156">
        <f>RIO!S24</f>
        <v>16</v>
      </c>
      <c r="E24" s="156">
        <f>Międzyr.!I24</f>
        <v>1</v>
      </c>
      <c r="F24" s="25">
        <f t="shared" si="3"/>
        <v>17</v>
      </c>
    </row>
    <row r="25" spans="1:11" s="14" customFormat="1" ht="20.45" customHeight="1" x14ac:dyDescent="0.2">
      <c r="A25" s="72">
        <f t="shared" si="4"/>
        <v>20</v>
      </c>
      <c r="B25" s="196" t="s">
        <v>31</v>
      </c>
      <c r="C25" s="228"/>
      <c r="D25" s="156">
        <f>RIO!S25</f>
        <v>0</v>
      </c>
      <c r="E25" s="156">
        <f>Międzyr.!I25</f>
        <v>0</v>
      </c>
      <c r="F25" s="25">
        <f t="shared" si="3"/>
        <v>0</v>
      </c>
      <c r="I25" s="29"/>
      <c r="J25" s="29"/>
      <c r="K25" s="29"/>
    </row>
    <row r="26" spans="1:11" s="14" customFormat="1" ht="20.45" customHeight="1" x14ac:dyDescent="0.2">
      <c r="A26" s="72">
        <f t="shared" si="4"/>
        <v>21</v>
      </c>
      <c r="B26" s="196" t="s">
        <v>141</v>
      </c>
      <c r="C26" s="228"/>
      <c r="D26" s="156">
        <f>RIO!S26</f>
        <v>1</v>
      </c>
      <c r="E26" s="156">
        <f>Międzyr.!I26</f>
        <v>0</v>
      </c>
      <c r="F26" s="25">
        <f t="shared" si="3"/>
        <v>1</v>
      </c>
      <c r="I26" s="28"/>
    </row>
    <row r="27" spans="1:11" s="14" customFormat="1" ht="33" customHeight="1" x14ac:dyDescent="0.2">
      <c r="A27" s="72">
        <f t="shared" si="4"/>
        <v>22</v>
      </c>
      <c r="B27" s="196" t="s">
        <v>154</v>
      </c>
      <c r="C27" s="228"/>
      <c r="D27" s="156">
        <f>RIO!S27</f>
        <v>1</v>
      </c>
      <c r="E27" s="156">
        <f>Międzyr.!I27</f>
        <v>0</v>
      </c>
      <c r="F27" s="25">
        <f t="shared" si="3"/>
        <v>1</v>
      </c>
      <c r="I27" s="28"/>
    </row>
    <row r="28" spans="1:11" s="14" customFormat="1" ht="33" customHeight="1" x14ac:dyDescent="0.2">
      <c r="A28" s="72">
        <f t="shared" si="4"/>
        <v>23</v>
      </c>
      <c r="B28" s="196" t="s">
        <v>155</v>
      </c>
      <c r="C28" s="228"/>
      <c r="D28" s="156">
        <f>RIO!S28</f>
        <v>92</v>
      </c>
      <c r="E28" s="156">
        <f>Międzyr.!I28</f>
        <v>7</v>
      </c>
      <c r="F28" s="25">
        <f t="shared" si="3"/>
        <v>99</v>
      </c>
    </row>
    <row r="29" spans="1:11" s="14" customFormat="1" ht="21" customHeight="1" x14ac:dyDescent="0.2">
      <c r="A29" s="74">
        <f t="shared" si="4"/>
        <v>24</v>
      </c>
      <c r="B29" s="198" t="s">
        <v>32</v>
      </c>
      <c r="C29" s="229"/>
      <c r="D29" s="156">
        <f>RIO!S29</f>
        <v>9</v>
      </c>
      <c r="E29" s="156">
        <f>Międzyr.!I29</f>
        <v>0</v>
      </c>
      <c r="F29" s="25">
        <f t="shared" si="3"/>
        <v>9</v>
      </c>
    </row>
    <row r="30" spans="1:11" s="18" customFormat="1" ht="16.899999999999999" customHeight="1" x14ac:dyDescent="0.2">
      <c r="A30" s="15" t="s">
        <v>33</v>
      </c>
      <c r="B30" s="230"/>
      <c r="C30" s="231"/>
      <c r="D30" s="231"/>
      <c r="E30" s="231"/>
      <c r="F30" s="232"/>
    </row>
    <row r="31" spans="1:11" ht="32.450000000000003" customHeight="1" x14ac:dyDescent="0.2">
      <c r="A31" s="75"/>
      <c r="B31" s="199" t="s">
        <v>90</v>
      </c>
      <c r="C31" s="227" t="s">
        <v>132</v>
      </c>
      <c r="D31" s="156">
        <f>RIO!S31</f>
        <v>867</v>
      </c>
      <c r="E31" s="156">
        <f>Międzyr.!I31</f>
        <v>145</v>
      </c>
      <c r="F31" s="25">
        <f t="shared" ref="F31:F63" si="5">SUM(D31:E31)</f>
        <v>1012</v>
      </c>
    </row>
    <row r="32" spans="1:11" ht="21" customHeight="1" x14ac:dyDescent="0.2">
      <c r="A32" s="70">
        <v>25</v>
      </c>
      <c r="B32" s="190" t="s">
        <v>59</v>
      </c>
      <c r="C32" s="228"/>
      <c r="D32" s="156">
        <f>RIO!S32</f>
        <v>18</v>
      </c>
      <c r="E32" s="156">
        <f>Międzyr.!I32</f>
        <v>1</v>
      </c>
      <c r="F32" s="25">
        <f t="shared" si="5"/>
        <v>19</v>
      </c>
      <c r="H32" s="81"/>
      <c r="I32" s="81"/>
      <c r="J32" s="81"/>
    </row>
    <row r="33" spans="1:10" ht="21" customHeight="1" x14ac:dyDescent="0.2">
      <c r="A33" s="70">
        <f t="shared" ref="A33:A63" si="6">A32+1</f>
        <v>26</v>
      </c>
      <c r="B33" s="190" t="s">
        <v>60</v>
      </c>
      <c r="C33" s="228"/>
      <c r="D33" s="156">
        <f>RIO!S33</f>
        <v>8</v>
      </c>
      <c r="E33" s="156">
        <f>Międzyr.!I33</f>
        <v>1</v>
      </c>
      <c r="F33" s="25">
        <f t="shared" si="5"/>
        <v>9</v>
      </c>
      <c r="H33" s="81"/>
      <c r="I33" s="81"/>
      <c r="J33" s="81"/>
    </row>
    <row r="34" spans="1:10" ht="21" customHeight="1" x14ac:dyDescent="0.2">
      <c r="A34" s="70">
        <f t="shared" si="6"/>
        <v>27</v>
      </c>
      <c r="B34" s="190" t="s">
        <v>61</v>
      </c>
      <c r="C34" s="228"/>
      <c r="D34" s="156">
        <f>RIO!S34</f>
        <v>9</v>
      </c>
      <c r="E34" s="156">
        <f>Międzyr.!I34</f>
        <v>2</v>
      </c>
      <c r="F34" s="25">
        <f t="shared" si="5"/>
        <v>11</v>
      </c>
      <c r="H34" s="81"/>
      <c r="I34" s="81"/>
      <c r="J34" s="81"/>
    </row>
    <row r="35" spans="1:10" ht="21" customHeight="1" x14ac:dyDescent="0.2">
      <c r="A35" s="70">
        <f t="shared" si="6"/>
        <v>28</v>
      </c>
      <c r="B35" s="190" t="s">
        <v>62</v>
      </c>
      <c r="C35" s="228"/>
      <c r="D35" s="156">
        <f>RIO!S35</f>
        <v>2</v>
      </c>
      <c r="E35" s="156">
        <f>Międzyr.!I35</f>
        <v>0</v>
      </c>
      <c r="F35" s="25">
        <f t="shared" si="5"/>
        <v>2</v>
      </c>
      <c r="H35" s="81"/>
      <c r="I35" s="81"/>
      <c r="J35" s="81"/>
    </row>
    <row r="36" spans="1:10" ht="21" customHeight="1" x14ac:dyDescent="0.2">
      <c r="A36" s="70">
        <f t="shared" si="6"/>
        <v>29</v>
      </c>
      <c r="B36" s="190" t="s">
        <v>63</v>
      </c>
      <c r="C36" s="228"/>
      <c r="D36" s="156">
        <f>RIO!S36</f>
        <v>32</v>
      </c>
      <c r="E36" s="156">
        <f>Międzyr.!I36</f>
        <v>1</v>
      </c>
      <c r="F36" s="25">
        <f t="shared" si="5"/>
        <v>33</v>
      </c>
      <c r="H36" s="81"/>
      <c r="I36" s="81"/>
      <c r="J36" s="81"/>
    </row>
    <row r="37" spans="1:10" ht="21" customHeight="1" x14ac:dyDescent="0.2">
      <c r="A37" s="70">
        <f t="shared" si="6"/>
        <v>30</v>
      </c>
      <c r="B37" s="190" t="s">
        <v>64</v>
      </c>
      <c r="C37" s="228"/>
      <c r="D37" s="156">
        <f>RIO!S37</f>
        <v>79</v>
      </c>
      <c r="E37" s="156">
        <f>Międzyr.!I37</f>
        <v>59</v>
      </c>
      <c r="F37" s="25">
        <f t="shared" si="5"/>
        <v>138</v>
      </c>
      <c r="H37" s="81"/>
      <c r="I37" s="81"/>
      <c r="J37" s="81"/>
    </row>
    <row r="38" spans="1:10" ht="21" customHeight="1" x14ac:dyDescent="0.2">
      <c r="A38" s="70">
        <f t="shared" si="6"/>
        <v>31</v>
      </c>
      <c r="B38" s="190" t="s">
        <v>65</v>
      </c>
      <c r="C38" s="228"/>
      <c r="D38" s="156">
        <f>RIO!S38</f>
        <v>1</v>
      </c>
      <c r="E38" s="156">
        <f>Międzyr.!I38</f>
        <v>0</v>
      </c>
      <c r="F38" s="25">
        <f t="shared" si="5"/>
        <v>1</v>
      </c>
      <c r="H38" s="81"/>
      <c r="I38" s="81"/>
      <c r="J38" s="81"/>
    </row>
    <row r="39" spans="1:10" ht="21" customHeight="1" x14ac:dyDescent="0.2">
      <c r="A39" s="70">
        <f t="shared" si="6"/>
        <v>32</v>
      </c>
      <c r="B39" s="190" t="s">
        <v>66</v>
      </c>
      <c r="C39" s="228"/>
      <c r="D39" s="156">
        <f>RIO!S39</f>
        <v>107</v>
      </c>
      <c r="E39" s="156">
        <f>Międzyr.!I39</f>
        <v>0</v>
      </c>
      <c r="F39" s="25">
        <f t="shared" si="5"/>
        <v>107</v>
      </c>
      <c r="H39" s="81"/>
      <c r="I39" s="81"/>
      <c r="J39" s="81"/>
    </row>
    <row r="40" spans="1:10" ht="21" customHeight="1" x14ac:dyDescent="0.2">
      <c r="A40" s="70">
        <f t="shared" si="6"/>
        <v>33</v>
      </c>
      <c r="B40" s="190" t="s">
        <v>67</v>
      </c>
      <c r="C40" s="228"/>
      <c r="D40" s="156">
        <f>RIO!S40</f>
        <v>0</v>
      </c>
      <c r="E40" s="156">
        <f>Międzyr.!I40</f>
        <v>0</v>
      </c>
      <c r="F40" s="25">
        <f t="shared" si="5"/>
        <v>0</v>
      </c>
      <c r="H40" s="81"/>
      <c r="I40" s="81"/>
      <c r="J40" s="81"/>
    </row>
    <row r="41" spans="1:10" ht="21" customHeight="1" x14ac:dyDescent="0.2">
      <c r="A41" s="70">
        <f t="shared" si="6"/>
        <v>34</v>
      </c>
      <c r="B41" s="190" t="s">
        <v>144</v>
      </c>
      <c r="C41" s="228"/>
      <c r="D41" s="156">
        <f>RIO!S41</f>
        <v>0</v>
      </c>
      <c r="E41" s="156">
        <f>Międzyr.!I41</f>
        <v>0</v>
      </c>
      <c r="F41" s="25">
        <f t="shared" si="5"/>
        <v>0</v>
      </c>
      <c r="H41" s="81"/>
      <c r="I41" s="81"/>
      <c r="J41" s="81"/>
    </row>
    <row r="42" spans="1:10" ht="21" customHeight="1" x14ac:dyDescent="0.2">
      <c r="A42" s="70">
        <f t="shared" si="6"/>
        <v>35</v>
      </c>
      <c r="B42" s="190" t="s">
        <v>68</v>
      </c>
      <c r="C42" s="228"/>
      <c r="D42" s="156">
        <f>RIO!S42</f>
        <v>0</v>
      </c>
      <c r="E42" s="156">
        <f>Międzyr.!I42</f>
        <v>0</v>
      </c>
      <c r="F42" s="25">
        <f t="shared" si="5"/>
        <v>0</v>
      </c>
      <c r="H42" s="81"/>
      <c r="I42" s="81"/>
      <c r="J42" s="81"/>
    </row>
    <row r="43" spans="1:10" ht="21" customHeight="1" x14ac:dyDescent="0.2">
      <c r="A43" s="70">
        <f t="shared" si="6"/>
        <v>36</v>
      </c>
      <c r="B43" s="190" t="s">
        <v>69</v>
      </c>
      <c r="C43" s="228"/>
      <c r="D43" s="156">
        <f>RIO!S43</f>
        <v>11</v>
      </c>
      <c r="E43" s="156">
        <f>Międzyr.!I43</f>
        <v>29</v>
      </c>
      <c r="F43" s="25">
        <f t="shared" si="5"/>
        <v>40</v>
      </c>
      <c r="H43" s="81"/>
      <c r="I43" s="81"/>
      <c r="J43" s="81"/>
    </row>
    <row r="44" spans="1:10" ht="21" customHeight="1" x14ac:dyDescent="0.2">
      <c r="A44" s="70">
        <f t="shared" si="6"/>
        <v>37</v>
      </c>
      <c r="B44" s="190" t="s">
        <v>70</v>
      </c>
      <c r="C44" s="228"/>
      <c r="D44" s="156">
        <f>RIO!S44</f>
        <v>36</v>
      </c>
      <c r="E44" s="156">
        <f>Międzyr.!I44</f>
        <v>0</v>
      </c>
      <c r="F44" s="25">
        <f t="shared" si="5"/>
        <v>36</v>
      </c>
      <c r="H44" s="81"/>
      <c r="I44" s="81"/>
      <c r="J44" s="81"/>
    </row>
    <row r="45" spans="1:10" ht="21" customHeight="1" x14ac:dyDescent="0.2">
      <c r="A45" s="70">
        <f t="shared" si="6"/>
        <v>38</v>
      </c>
      <c r="B45" s="190" t="s">
        <v>71</v>
      </c>
      <c r="C45" s="228"/>
      <c r="D45" s="156">
        <f>RIO!S45</f>
        <v>75</v>
      </c>
      <c r="E45" s="156">
        <f>Międzyr.!I45</f>
        <v>3</v>
      </c>
      <c r="F45" s="25">
        <f t="shared" si="5"/>
        <v>78</v>
      </c>
      <c r="H45" s="81"/>
      <c r="I45" s="81"/>
      <c r="J45" s="81"/>
    </row>
    <row r="46" spans="1:10" ht="21" customHeight="1" x14ac:dyDescent="0.2">
      <c r="A46" s="70">
        <f t="shared" si="6"/>
        <v>39</v>
      </c>
      <c r="B46" s="190" t="s">
        <v>72</v>
      </c>
      <c r="C46" s="228"/>
      <c r="D46" s="156">
        <f>RIO!S46</f>
        <v>15</v>
      </c>
      <c r="E46" s="156">
        <f>Międzyr.!I46</f>
        <v>0</v>
      </c>
      <c r="F46" s="25">
        <f t="shared" si="5"/>
        <v>15</v>
      </c>
      <c r="H46" s="81"/>
      <c r="I46" s="81"/>
      <c r="J46" s="81"/>
    </row>
    <row r="47" spans="1:10" ht="21" customHeight="1" x14ac:dyDescent="0.2">
      <c r="A47" s="70">
        <f t="shared" si="6"/>
        <v>40</v>
      </c>
      <c r="B47" s="190" t="s">
        <v>73</v>
      </c>
      <c r="C47" s="228"/>
      <c r="D47" s="156">
        <f>RIO!S47</f>
        <v>70</v>
      </c>
      <c r="E47" s="156">
        <f>Międzyr.!I47</f>
        <v>16</v>
      </c>
      <c r="F47" s="25">
        <f t="shared" si="5"/>
        <v>86</v>
      </c>
      <c r="H47" s="81"/>
      <c r="I47" s="81"/>
      <c r="J47" s="81"/>
    </row>
    <row r="48" spans="1:10" ht="21" customHeight="1" x14ac:dyDescent="0.2">
      <c r="A48" s="70">
        <f t="shared" si="6"/>
        <v>41</v>
      </c>
      <c r="B48" s="190" t="s">
        <v>79</v>
      </c>
      <c r="C48" s="228"/>
      <c r="D48" s="156">
        <f>RIO!S48</f>
        <v>31</v>
      </c>
      <c r="E48" s="156">
        <f>Międzyr.!I48</f>
        <v>10</v>
      </c>
      <c r="F48" s="25">
        <f t="shared" si="5"/>
        <v>41</v>
      </c>
      <c r="H48" s="81"/>
      <c r="I48" s="81"/>
      <c r="J48" s="81"/>
    </row>
    <row r="49" spans="1:10" ht="21" customHeight="1" x14ac:dyDescent="0.2">
      <c r="A49" s="70">
        <f t="shared" si="6"/>
        <v>42</v>
      </c>
      <c r="B49" s="190" t="s">
        <v>145</v>
      </c>
      <c r="C49" s="228"/>
      <c r="D49" s="156">
        <f>RIO!S49</f>
        <v>0</v>
      </c>
      <c r="E49" s="156">
        <f>Międzyr.!I49</f>
        <v>0</v>
      </c>
      <c r="F49" s="25">
        <f t="shared" si="5"/>
        <v>0</v>
      </c>
      <c r="H49" s="81"/>
      <c r="I49" s="81"/>
      <c r="J49" s="81"/>
    </row>
    <row r="50" spans="1:10" ht="21" customHeight="1" x14ac:dyDescent="0.2">
      <c r="A50" s="70">
        <f t="shared" si="6"/>
        <v>43</v>
      </c>
      <c r="B50" s="190" t="s">
        <v>80</v>
      </c>
      <c r="C50" s="228"/>
      <c r="D50" s="156">
        <f>RIO!S50</f>
        <v>19</v>
      </c>
      <c r="E50" s="156">
        <f>Międzyr.!I50</f>
        <v>6</v>
      </c>
      <c r="F50" s="25">
        <f t="shared" si="5"/>
        <v>25</v>
      </c>
      <c r="H50" s="81"/>
      <c r="I50" s="81"/>
      <c r="J50" s="81"/>
    </row>
    <row r="51" spans="1:10" ht="21" customHeight="1" x14ac:dyDescent="0.2">
      <c r="A51" s="70">
        <f t="shared" si="6"/>
        <v>44</v>
      </c>
      <c r="B51" s="190" t="s">
        <v>146</v>
      </c>
      <c r="C51" s="228"/>
      <c r="D51" s="156">
        <f>RIO!S51</f>
        <v>0</v>
      </c>
      <c r="E51" s="156">
        <f>Międzyr.!I51</f>
        <v>0</v>
      </c>
      <c r="F51" s="25">
        <f t="shared" si="5"/>
        <v>0</v>
      </c>
      <c r="H51" s="81"/>
      <c r="I51" s="81"/>
      <c r="J51" s="81"/>
    </row>
    <row r="52" spans="1:10" ht="21" customHeight="1" x14ac:dyDescent="0.2">
      <c r="A52" s="70">
        <f t="shared" si="6"/>
        <v>45</v>
      </c>
      <c r="B52" s="190" t="s">
        <v>74</v>
      </c>
      <c r="C52" s="228"/>
      <c r="D52" s="156">
        <f>RIO!S52</f>
        <v>0</v>
      </c>
      <c r="E52" s="156">
        <f>Międzyr.!I52</f>
        <v>1</v>
      </c>
      <c r="F52" s="25">
        <f t="shared" si="5"/>
        <v>1</v>
      </c>
      <c r="H52" s="81"/>
      <c r="I52" s="81"/>
      <c r="J52" s="81"/>
    </row>
    <row r="53" spans="1:10" ht="21" customHeight="1" x14ac:dyDescent="0.2">
      <c r="A53" s="70">
        <f t="shared" si="6"/>
        <v>46</v>
      </c>
      <c r="B53" s="190" t="s">
        <v>75</v>
      </c>
      <c r="C53" s="228"/>
      <c r="D53" s="156">
        <f>RIO!S53</f>
        <v>10</v>
      </c>
      <c r="E53" s="156">
        <f>Międzyr.!I53</f>
        <v>0</v>
      </c>
      <c r="F53" s="25">
        <f t="shared" si="5"/>
        <v>10</v>
      </c>
      <c r="H53" s="81"/>
      <c r="I53" s="81"/>
      <c r="J53" s="81"/>
    </row>
    <row r="54" spans="1:10" ht="21" customHeight="1" x14ac:dyDescent="0.2">
      <c r="A54" s="70">
        <f t="shared" si="6"/>
        <v>47</v>
      </c>
      <c r="B54" s="190" t="s">
        <v>76</v>
      </c>
      <c r="C54" s="228"/>
      <c r="D54" s="156">
        <f>RIO!S54</f>
        <v>6</v>
      </c>
      <c r="E54" s="156">
        <f>Międzyr.!I54</f>
        <v>4</v>
      </c>
      <c r="F54" s="25">
        <f t="shared" si="5"/>
        <v>10</v>
      </c>
      <c r="H54" s="81"/>
      <c r="I54" s="81"/>
      <c r="J54" s="81"/>
    </row>
    <row r="55" spans="1:10" ht="21" customHeight="1" x14ac:dyDescent="0.2">
      <c r="A55" s="70">
        <f t="shared" si="6"/>
        <v>48</v>
      </c>
      <c r="B55" s="190" t="s">
        <v>77</v>
      </c>
      <c r="C55" s="228"/>
      <c r="D55" s="156">
        <f>RIO!S55</f>
        <v>0</v>
      </c>
      <c r="E55" s="156">
        <f>Międzyr.!I55</f>
        <v>0</v>
      </c>
      <c r="F55" s="25">
        <f t="shared" si="5"/>
        <v>0</v>
      </c>
      <c r="H55" s="81"/>
      <c r="I55" s="81"/>
      <c r="J55" s="81"/>
    </row>
    <row r="56" spans="1:10" ht="21" customHeight="1" x14ac:dyDescent="0.2">
      <c r="A56" s="70">
        <f t="shared" si="6"/>
        <v>49</v>
      </c>
      <c r="B56" s="190" t="s">
        <v>78</v>
      </c>
      <c r="C56" s="228"/>
      <c r="D56" s="156">
        <f>RIO!S56</f>
        <v>7</v>
      </c>
      <c r="E56" s="156">
        <f>Międzyr.!I56</f>
        <v>3</v>
      </c>
      <c r="F56" s="25">
        <f t="shared" si="5"/>
        <v>10</v>
      </c>
      <c r="H56" s="81"/>
      <c r="I56" s="81"/>
      <c r="J56" s="81"/>
    </row>
    <row r="57" spans="1:10" ht="21" customHeight="1" x14ac:dyDescent="0.2">
      <c r="A57" s="70">
        <f t="shared" si="6"/>
        <v>50</v>
      </c>
      <c r="B57" s="190" t="s">
        <v>147</v>
      </c>
      <c r="C57" s="228"/>
      <c r="D57" s="156">
        <f>RIO!S57</f>
        <v>0</v>
      </c>
      <c r="E57" s="156">
        <f>Międzyr.!I57</f>
        <v>0</v>
      </c>
      <c r="F57" s="25">
        <f t="shared" si="5"/>
        <v>0</v>
      </c>
      <c r="H57" s="81"/>
      <c r="I57" s="81"/>
      <c r="J57" s="81"/>
    </row>
    <row r="58" spans="1:10" ht="21" customHeight="1" x14ac:dyDescent="0.2">
      <c r="A58" s="70">
        <f t="shared" si="6"/>
        <v>51</v>
      </c>
      <c r="B58" s="190" t="s">
        <v>81</v>
      </c>
      <c r="C58" s="228"/>
      <c r="D58" s="156">
        <f>RIO!S58</f>
        <v>1</v>
      </c>
      <c r="E58" s="156">
        <f>Międzyr.!I58</f>
        <v>0</v>
      </c>
      <c r="F58" s="25">
        <f t="shared" si="5"/>
        <v>1</v>
      </c>
      <c r="H58" s="81"/>
      <c r="I58" s="81"/>
      <c r="J58" s="81"/>
    </row>
    <row r="59" spans="1:10" ht="21" customHeight="1" x14ac:dyDescent="0.2">
      <c r="A59" s="70">
        <f t="shared" si="6"/>
        <v>52</v>
      </c>
      <c r="B59" s="190" t="s">
        <v>82</v>
      </c>
      <c r="C59" s="228"/>
      <c r="D59" s="156">
        <f>RIO!S59</f>
        <v>134</v>
      </c>
      <c r="E59" s="156">
        <f>Międzyr.!I59</f>
        <v>3</v>
      </c>
      <c r="F59" s="25">
        <f t="shared" si="5"/>
        <v>137</v>
      </c>
      <c r="H59" s="81"/>
      <c r="I59" s="81"/>
      <c r="J59" s="81"/>
    </row>
    <row r="60" spans="1:10" ht="21" customHeight="1" x14ac:dyDescent="0.2">
      <c r="A60" s="70">
        <f t="shared" si="6"/>
        <v>53</v>
      </c>
      <c r="B60" s="190" t="s">
        <v>83</v>
      </c>
      <c r="C60" s="228"/>
      <c r="D60" s="156">
        <f>RIO!S60</f>
        <v>132</v>
      </c>
      <c r="E60" s="156">
        <f>Międzyr.!I60</f>
        <v>4</v>
      </c>
      <c r="F60" s="25">
        <f t="shared" si="5"/>
        <v>136</v>
      </c>
      <c r="H60" s="81"/>
      <c r="I60" s="81"/>
      <c r="J60" s="81"/>
    </row>
    <row r="61" spans="1:10" ht="21" customHeight="1" x14ac:dyDescent="0.2">
      <c r="A61" s="70">
        <f t="shared" si="6"/>
        <v>54</v>
      </c>
      <c r="B61" s="190" t="s">
        <v>84</v>
      </c>
      <c r="C61" s="228"/>
      <c r="D61" s="156">
        <f>RIO!S61</f>
        <v>6</v>
      </c>
      <c r="E61" s="156">
        <f>Międzyr.!I61</f>
        <v>0</v>
      </c>
      <c r="F61" s="25">
        <f t="shared" si="5"/>
        <v>6</v>
      </c>
      <c r="H61" s="81"/>
      <c r="I61" s="81"/>
      <c r="J61" s="81"/>
    </row>
    <row r="62" spans="1:10" ht="21" customHeight="1" x14ac:dyDescent="0.2">
      <c r="A62" s="70">
        <f t="shared" si="6"/>
        <v>55</v>
      </c>
      <c r="B62" s="190" t="s">
        <v>85</v>
      </c>
      <c r="C62" s="228"/>
      <c r="D62" s="156">
        <f>RIO!S62</f>
        <v>51</v>
      </c>
      <c r="E62" s="156">
        <f>Międzyr.!I62</f>
        <v>2</v>
      </c>
      <c r="F62" s="25">
        <f t="shared" si="5"/>
        <v>53</v>
      </c>
      <c r="H62" s="81"/>
      <c r="I62" s="81"/>
      <c r="J62" s="81"/>
    </row>
    <row r="63" spans="1:10" ht="21" customHeight="1" x14ac:dyDescent="0.2">
      <c r="A63" s="70">
        <f t="shared" si="6"/>
        <v>56</v>
      </c>
      <c r="B63" s="191" t="s">
        <v>86</v>
      </c>
      <c r="C63" s="229"/>
      <c r="D63" s="156">
        <f>RIO!S63</f>
        <v>7</v>
      </c>
      <c r="E63" s="156">
        <f>Międzyr.!I63</f>
        <v>0</v>
      </c>
      <c r="F63" s="25">
        <f t="shared" si="5"/>
        <v>7</v>
      </c>
      <c r="H63" s="81"/>
      <c r="I63" s="81"/>
      <c r="J63" s="81"/>
    </row>
    <row r="64" spans="1:10" s="13" customFormat="1" ht="16.899999999999999" customHeight="1" x14ac:dyDescent="0.2">
      <c r="A64" s="15" t="s">
        <v>34</v>
      </c>
      <c r="B64" s="111"/>
      <c r="C64" s="112"/>
      <c r="D64" s="157"/>
      <c r="E64" s="157"/>
      <c r="F64" s="113"/>
    </row>
    <row r="65" spans="1:9" ht="21" customHeight="1" x14ac:dyDescent="0.2">
      <c r="A65" s="69">
        <f>A63+1</f>
        <v>57</v>
      </c>
      <c r="B65" s="199" t="s">
        <v>35</v>
      </c>
      <c r="C65" s="67" t="s">
        <v>137</v>
      </c>
      <c r="D65" s="158">
        <f>RIO!S65</f>
        <v>62262.94</v>
      </c>
      <c r="E65" s="158">
        <f>Międzyr.!I65</f>
        <v>95251.91</v>
      </c>
      <c r="F65" s="77">
        <f>D65+E65</f>
        <v>157514.85</v>
      </c>
      <c r="G65" s="19"/>
      <c r="H65" s="19"/>
      <c r="I65" s="19"/>
    </row>
    <row r="66" spans="1:9" ht="21" customHeight="1" x14ac:dyDescent="0.2">
      <c r="A66" s="69">
        <f>A65+1</f>
        <v>58</v>
      </c>
      <c r="B66" s="190" t="s">
        <v>87</v>
      </c>
      <c r="C66" s="67" t="s">
        <v>138</v>
      </c>
      <c r="D66" s="158">
        <f>RIO!S66</f>
        <v>5660.2672727272729</v>
      </c>
      <c r="E66" s="158">
        <f>Międzyr.!I66</f>
        <v>4329.6322727272727</v>
      </c>
      <c r="F66" s="77">
        <f>F65/F20</f>
        <v>4773.1772727272728</v>
      </c>
      <c r="G66" s="19"/>
      <c r="H66" s="19"/>
    </row>
    <row r="67" spans="1:9" ht="21" customHeight="1" x14ac:dyDescent="0.2">
      <c r="A67" s="69">
        <f>A66+1</f>
        <v>59</v>
      </c>
      <c r="B67" s="190" t="s">
        <v>88</v>
      </c>
      <c r="C67" s="218" t="s">
        <v>137</v>
      </c>
      <c r="D67" s="158">
        <f>RIO!S67</f>
        <v>28137.39</v>
      </c>
      <c r="E67" s="158">
        <f>Międzyr.!I67</f>
        <v>26233.26</v>
      </c>
      <c r="F67" s="77">
        <f t="shared" ref="F67:F69" si="7">D67+E67</f>
        <v>54370.649999999994</v>
      </c>
      <c r="H67" s="19"/>
    </row>
    <row r="68" spans="1:9" ht="21" customHeight="1" x14ac:dyDescent="0.2">
      <c r="A68" s="69">
        <f>A67+1</f>
        <v>60</v>
      </c>
      <c r="B68" s="190" t="s">
        <v>36</v>
      </c>
      <c r="C68" s="219"/>
      <c r="D68" s="158">
        <f>RIO!S68</f>
        <v>188758.93999999997</v>
      </c>
      <c r="E68" s="158">
        <f>Międzyr.!I68</f>
        <v>16814.080000000002</v>
      </c>
      <c r="F68" s="77">
        <f t="shared" si="7"/>
        <v>205573.01999999996</v>
      </c>
      <c r="H68" s="19"/>
    </row>
    <row r="69" spans="1:9" ht="21" customHeight="1" x14ac:dyDescent="0.2">
      <c r="A69" s="69">
        <f>A68+1</f>
        <v>61</v>
      </c>
      <c r="B69" s="190" t="s">
        <v>89</v>
      </c>
      <c r="C69" s="220"/>
      <c r="D69" s="158">
        <f>RIO!S69</f>
        <v>181007.11000000002</v>
      </c>
      <c r="E69" s="158">
        <f>Międzyr.!I69</f>
        <v>33088.949999999997</v>
      </c>
      <c r="F69" s="77">
        <f t="shared" si="7"/>
        <v>214096.06</v>
      </c>
      <c r="G69" s="81"/>
      <c r="H69" s="19"/>
    </row>
    <row r="70" spans="1:9" ht="21" customHeight="1" x14ac:dyDescent="0.2">
      <c r="D70" s="20"/>
      <c r="E70" s="20"/>
      <c r="F70" s="20"/>
    </row>
    <row r="71" spans="1:9" ht="21" customHeight="1" x14ac:dyDescent="0.2">
      <c r="D71" s="20"/>
      <c r="E71" s="20"/>
      <c r="F71" s="20"/>
    </row>
    <row r="72" spans="1:9" ht="9.75" customHeight="1" x14ac:dyDescent="0.2"/>
  </sheetData>
  <sheetProtection sheet="1" objects="1" scenarios="1"/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6" priority="10" stopIfTrue="1" operator="equal">
      <formula>0</formula>
    </cfRule>
  </conditionalFormatting>
  <conditionalFormatting sqref="D11:D21 D4:E9 D23:E29 D31:E63 D65:E69">
    <cfRule type="cellIs" dxfId="5" priority="11" stopIfTrue="1" operator="equal">
      <formula>0</formula>
    </cfRule>
  </conditionalFormatting>
  <conditionalFormatting sqref="H32:H63 I47:J47">
    <cfRule type="aboveAverage" dxfId="4" priority="22"/>
  </conditionalFormatting>
  <conditionalFormatting sqref="I32:J46 I48:J63">
    <cfRule type="aboveAverage" dxfId="3" priority="25"/>
  </conditionalFormatting>
  <conditionalFormatting sqref="F11:F21">
    <cfRule type="cellIs" dxfId="2" priority="3" stopIfTrue="1" operator="equal">
      <formula>0</formula>
    </cfRule>
  </conditionalFormatting>
  <conditionalFormatting sqref="E11:E21">
    <cfRule type="cellIs" dxfId="1" priority="2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1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K70"/>
  <sheetViews>
    <sheetView zoomScale="120" zoomScaleNormal="120" workbookViewId="0">
      <pane xSplit="3" ySplit="3" topLeftCell="E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9.140625" defaultRowHeight="12.75" x14ac:dyDescent="0.2"/>
  <cols>
    <col min="1" max="1" width="4.7109375" style="5" customWidth="1"/>
    <col min="2" max="2" width="59.5703125" style="211" customWidth="1"/>
    <col min="3" max="3" width="13.28515625" style="68" customWidth="1"/>
    <col min="4" max="4" width="13.140625" style="1" hidden="1" customWidth="1"/>
    <col min="5" max="8" width="13.140625" style="1" customWidth="1"/>
    <col min="9" max="16384" width="9.140625" style="1"/>
  </cols>
  <sheetData>
    <row r="1" spans="1:11" ht="42.6" customHeight="1" x14ac:dyDescent="0.2">
      <c r="A1" s="233" t="s">
        <v>160</v>
      </c>
      <c r="B1" s="233"/>
      <c r="C1" s="233"/>
      <c r="D1" s="233"/>
      <c r="E1" s="233"/>
      <c r="F1" s="233"/>
      <c r="G1" s="233"/>
      <c r="H1" s="233"/>
    </row>
    <row r="2" spans="1:11" s="2" customFormat="1" ht="39" customHeight="1" x14ac:dyDescent="0.2">
      <c r="A2" s="63" t="s">
        <v>0</v>
      </c>
      <c r="B2" s="235" t="s">
        <v>131</v>
      </c>
      <c r="C2" s="236"/>
      <c r="D2" s="117">
        <v>2013</v>
      </c>
      <c r="E2" s="117">
        <v>2015</v>
      </c>
      <c r="F2" s="117">
        <v>2016</v>
      </c>
      <c r="G2" s="117">
        <v>2017</v>
      </c>
      <c r="H2" s="62">
        <v>2018</v>
      </c>
    </row>
    <row r="3" spans="1:11" s="2" customFormat="1" x14ac:dyDescent="0.2">
      <c r="A3" s="66" t="s">
        <v>18</v>
      </c>
      <c r="B3" s="204"/>
      <c r="C3" s="159"/>
      <c r="D3" s="95"/>
      <c r="E3" s="95"/>
      <c r="F3" s="95"/>
      <c r="G3" s="95"/>
      <c r="H3" s="121"/>
    </row>
    <row r="4" spans="1:11" ht="33.6" customHeight="1" x14ac:dyDescent="0.2">
      <c r="A4" s="64" t="s">
        <v>19</v>
      </c>
      <c r="B4" s="205" t="s">
        <v>37</v>
      </c>
      <c r="C4" s="218" t="s">
        <v>133</v>
      </c>
      <c r="D4" s="118">
        <v>286</v>
      </c>
      <c r="E4" s="118">
        <v>265</v>
      </c>
      <c r="F4" s="118">
        <v>300</v>
      </c>
      <c r="G4" s="118">
        <v>352</v>
      </c>
      <c r="H4" s="61">
        <f>ZBIORCZO!F4</f>
        <v>365</v>
      </c>
    </row>
    <row r="5" spans="1:11" x14ac:dyDescent="0.2">
      <c r="A5" s="64">
        <f>A4+1</f>
        <v>2</v>
      </c>
      <c r="B5" s="205" t="s">
        <v>38</v>
      </c>
      <c r="C5" s="219"/>
      <c r="D5" s="118">
        <v>1186</v>
      </c>
      <c r="E5" s="118">
        <v>1202</v>
      </c>
      <c r="F5" s="118">
        <v>1190</v>
      </c>
      <c r="G5" s="118">
        <v>1124</v>
      </c>
      <c r="H5" s="61">
        <f>ZBIORCZO!F5</f>
        <v>1021</v>
      </c>
    </row>
    <row r="6" spans="1:11" x14ac:dyDescent="0.2">
      <c r="A6" s="64">
        <f>A5+1</f>
        <v>3</v>
      </c>
      <c r="B6" s="206" t="s">
        <v>39</v>
      </c>
      <c r="C6" s="219"/>
      <c r="D6" s="118">
        <v>1</v>
      </c>
      <c r="E6" s="118">
        <v>4</v>
      </c>
      <c r="F6" s="118">
        <v>2</v>
      </c>
      <c r="G6" s="118">
        <v>3</v>
      </c>
      <c r="H6" s="61">
        <f>ZBIORCZO!F6</f>
        <v>2</v>
      </c>
    </row>
    <row r="7" spans="1:11" x14ac:dyDescent="0.2">
      <c r="A7" s="64">
        <f>A6+1</f>
        <v>4</v>
      </c>
      <c r="B7" s="206" t="s">
        <v>40</v>
      </c>
      <c r="C7" s="219"/>
      <c r="D7" s="118">
        <v>1</v>
      </c>
      <c r="E7" s="118">
        <v>4</v>
      </c>
      <c r="F7" s="118">
        <v>2</v>
      </c>
      <c r="G7" s="118">
        <v>3</v>
      </c>
      <c r="H7" s="61">
        <f>ZBIORCZO!F7</f>
        <v>1</v>
      </c>
    </row>
    <row r="8" spans="1:11" ht="27.6" customHeight="1" x14ac:dyDescent="0.2">
      <c r="A8" s="64">
        <f>A7+1</f>
        <v>5</v>
      </c>
      <c r="B8" s="206" t="s">
        <v>41</v>
      </c>
      <c r="C8" s="219"/>
      <c r="D8" s="118">
        <v>39</v>
      </c>
      <c r="E8" s="118">
        <v>39</v>
      </c>
      <c r="F8" s="118">
        <v>54</v>
      </c>
      <c r="G8" s="118">
        <v>29</v>
      </c>
      <c r="H8" s="61">
        <f>ZBIORCZO!F8</f>
        <v>36</v>
      </c>
    </row>
    <row r="9" spans="1:11" ht="25.5" x14ac:dyDescent="0.2">
      <c r="A9" s="64">
        <f>A8+1</f>
        <v>6</v>
      </c>
      <c r="B9" s="205" t="s">
        <v>42</v>
      </c>
      <c r="C9" s="220"/>
      <c r="D9" s="118">
        <v>332</v>
      </c>
      <c r="E9" s="118">
        <v>300</v>
      </c>
      <c r="F9" s="118">
        <v>352</v>
      </c>
      <c r="G9" s="118">
        <v>367</v>
      </c>
      <c r="H9" s="61">
        <f>ZBIORCZO!F9</f>
        <v>352</v>
      </c>
    </row>
    <row r="10" spans="1:11" ht="13.15" customHeight="1" x14ac:dyDescent="0.2">
      <c r="A10" s="66" t="s">
        <v>20</v>
      </c>
      <c r="B10" s="207"/>
      <c r="C10" s="160"/>
      <c r="D10" s="93"/>
      <c r="E10" s="95"/>
      <c r="F10" s="95"/>
      <c r="G10" s="95"/>
      <c r="H10" s="122"/>
    </row>
    <row r="11" spans="1:11" s="3" customFormat="1" x14ac:dyDescent="0.2">
      <c r="A11" s="65">
        <f>A9+1</f>
        <v>7</v>
      </c>
      <c r="B11" s="208" t="s">
        <v>43</v>
      </c>
      <c r="C11" s="218" t="s">
        <v>133</v>
      </c>
      <c r="D11" s="118">
        <v>1160</v>
      </c>
      <c r="E11" s="118">
        <v>1199</v>
      </c>
      <c r="F11" s="118">
        <v>1185</v>
      </c>
      <c r="G11" s="118">
        <v>1127</v>
      </c>
      <c r="H11" s="61">
        <f>ZBIORCZO!F11</f>
        <v>1063</v>
      </c>
      <c r="I11" s="127"/>
      <c r="J11" s="127"/>
      <c r="K11" s="127"/>
    </row>
    <row r="12" spans="1:11" x14ac:dyDescent="0.2">
      <c r="A12" s="64">
        <f t="shared" ref="A12:A21" si="0">A11+1</f>
        <v>8</v>
      </c>
      <c r="B12" s="206" t="s">
        <v>21</v>
      </c>
      <c r="C12" s="219"/>
      <c r="D12" s="118">
        <v>133</v>
      </c>
      <c r="E12" s="118">
        <v>126</v>
      </c>
      <c r="F12" s="118">
        <v>138</v>
      </c>
      <c r="G12" s="118">
        <v>110</v>
      </c>
      <c r="H12" s="61">
        <f>ZBIORCZO!F12</f>
        <v>128</v>
      </c>
      <c r="K12" s="163"/>
    </row>
    <row r="13" spans="1:11" s="4" customFormat="1" ht="25.5" x14ac:dyDescent="0.2">
      <c r="A13" s="65">
        <f t="shared" si="0"/>
        <v>9</v>
      </c>
      <c r="B13" s="208" t="s">
        <v>44</v>
      </c>
      <c r="C13" s="220"/>
      <c r="D13" s="118">
        <v>1027</v>
      </c>
      <c r="E13" s="118">
        <v>1073</v>
      </c>
      <c r="F13" s="118">
        <v>1047</v>
      </c>
      <c r="G13" s="118">
        <v>1017</v>
      </c>
      <c r="H13" s="61">
        <f>ZBIORCZO!F13</f>
        <v>935</v>
      </c>
    </row>
    <row r="14" spans="1:11" ht="22.5" x14ac:dyDescent="0.2">
      <c r="A14" s="64">
        <f t="shared" si="0"/>
        <v>10</v>
      </c>
      <c r="B14" s="206" t="s">
        <v>45</v>
      </c>
      <c r="C14" s="67" t="s">
        <v>142</v>
      </c>
      <c r="D14" s="118">
        <v>303</v>
      </c>
      <c r="E14" s="118">
        <v>290</v>
      </c>
      <c r="F14" s="118">
        <v>286</v>
      </c>
      <c r="G14" s="118">
        <v>254</v>
      </c>
      <c r="H14" s="61">
        <f>ZBIORCZO!F14</f>
        <v>218</v>
      </c>
    </row>
    <row r="15" spans="1:11" ht="25.5" x14ac:dyDescent="0.2">
      <c r="A15" s="64">
        <f t="shared" si="0"/>
        <v>11</v>
      </c>
      <c r="B15" s="206" t="s">
        <v>46</v>
      </c>
      <c r="C15" s="67" t="s">
        <v>134</v>
      </c>
      <c r="D15" s="118">
        <v>724</v>
      </c>
      <c r="E15" s="118">
        <v>783</v>
      </c>
      <c r="F15" s="118">
        <v>761</v>
      </c>
      <c r="G15" s="118">
        <v>763</v>
      </c>
      <c r="H15" s="61">
        <f>ZBIORCZO!F15</f>
        <v>717</v>
      </c>
    </row>
    <row r="16" spans="1:11" x14ac:dyDescent="0.2">
      <c r="A16" s="64">
        <f t="shared" si="0"/>
        <v>12</v>
      </c>
      <c r="B16" s="206" t="s">
        <v>22</v>
      </c>
      <c r="C16" s="218" t="s">
        <v>135</v>
      </c>
      <c r="D16" s="118">
        <v>374</v>
      </c>
      <c r="E16" s="118">
        <v>403</v>
      </c>
      <c r="F16" s="118">
        <v>427</v>
      </c>
      <c r="G16" s="118">
        <v>371</v>
      </c>
      <c r="H16" s="61">
        <f>ZBIORCZO!F16</f>
        <v>375</v>
      </c>
    </row>
    <row r="17" spans="1:8" x14ac:dyDescent="0.2">
      <c r="A17" s="64">
        <f t="shared" si="0"/>
        <v>13</v>
      </c>
      <c r="B17" s="206" t="s">
        <v>23</v>
      </c>
      <c r="C17" s="219"/>
      <c r="D17" s="118">
        <v>350</v>
      </c>
      <c r="E17" s="118">
        <v>380</v>
      </c>
      <c r="F17" s="118">
        <v>334</v>
      </c>
      <c r="G17" s="118">
        <v>392</v>
      </c>
      <c r="H17" s="61">
        <f>ZBIORCZO!F17</f>
        <v>342</v>
      </c>
    </row>
    <row r="18" spans="1:8" x14ac:dyDescent="0.2">
      <c r="A18" s="64">
        <f t="shared" si="0"/>
        <v>14</v>
      </c>
      <c r="B18" s="206" t="s">
        <v>24</v>
      </c>
      <c r="C18" s="219"/>
      <c r="D18" s="118">
        <v>305</v>
      </c>
      <c r="E18" s="118">
        <v>310</v>
      </c>
      <c r="F18" s="118">
        <v>267</v>
      </c>
      <c r="G18" s="118">
        <v>309</v>
      </c>
      <c r="H18" s="61">
        <f>ZBIORCZO!F18</f>
        <v>269</v>
      </c>
    </row>
    <row r="19" spans="1:8" x14ac:dyDescent="0.2">
      <c r="A19" s="64">
        <f t="shared" si="0"/>
        <v>15</v>
      </c>
      <c r="B19" s="206" t="s">
        <v>25</v>
      </c>
      <c r="C19" s="219"/>
      <c r="D19" s="118">
        <v>34</v>
      </c>
      <c r="E19" s="118">
        <v>57</v>
      </c>
      <c r="F19" s="118">
        <v>40</v>
      </c>
      <c r="G19" s="118">
        <v>56</v>
      </c>
      <c r="H19" s="61">
        <f>ZBIORCZO!F19</f>
        <v>39</v>
      </c>
    </row>
    <row r="20" spans="1:8" x14ac:dyDescent="0.2">
      <c r="A20" s="64">
        <f t="shared" si="0"/>
        <v>16</v>
      </c>
      <c r="B20" s="206" t="s">
        <v>26</v>
      </c>
      <c r="C20" s="219"/>
      <c r="D20" s="118">
        <v>10</v>
      </c>
      <c r="E20" s="118">
        <v>12</v>
      </c>
      <c r="F20" s="118">
        <v>27</v>
      </c>
      <c r="G20" s="118">
        <v>25</v>
      </c>
      <c r="H20" s="61">
        <f>ZBIORCZO!F20</f>
        <v>33</v>
      </c>
    </row>
    <row r="21" spans="1:8" ht="14.25" customHeight="1" x14ac:dyDescent="0.2">
      <c r="A21" s="64">
        <f t="shared" si="0"/>
        <v>17</v>
      </c>
      <c r="B21" s="206" t="s">
        <v>27</v>
      </c>
      <c r="C21" s="220"/>
      <c r="D21" s="118">
        <v>1</v>
      </c>
      <c r="E21" s="118">
        <v>1</v>
      </c>
      <c r="F21" s="118">
        <v>0</v>
      </c>
      <c r="G21" s="118">
        <v>2</v>
      </c>
      <c r="H21" s="61">
        <f>ZBIORCZO!F21</f>
        <v>1</v>
      </c>
    </row>
    <row r="22" spans="1:8" x14ac:dyDescent="0.2">
      <c r="A22" s="66" t="s">
        <v>28</v>
      </c>
      <c r="B22" s="207"/>
      <c r="C22" s="160"/>
      <c r="D22" s="93"/>
      <c r="E22" s="95"/>
      <c r="F22" s="95"/>
      <c r="G22" s="95"/>
      <c r="H22" s="122"/>
    </row>
    <row r="23" spans="1:8" ht="15" customHeight="1" x14ac:dyDescent="0.2">
      <c r="A23" s="65">
        <v>18</v>
      </c>
      <c r="B23" s="209" t="s">
        <v>29</v>
      </c>
      <c r="C23" s="227" t="s">
        <v>136</v>
      </c>
      <c r="D23" s="118">
        <v>169</v>
      </c>
      <c r="E23" s="118">
        <v>136</v>
      </c>
      <c r="F23" s="118">
        <v>146</v>
      </c>
      <c r="G23" s="118">
        <v>123</v>
      </c>
      <c r="H23" s="61">
        <f>ZBIORCZO!F23</f>
        <v>127</v>
      </c>
    </row>
    <row r="24" spans="1:8" s="2" customFormat="1" x14ac:dyDescent="0.2">
      <c r="A24" s="65">
        <f t="shared" ref="A24:A29" si="1">A23+1</f>
        <v>19</v>
      </c>
      <c r="B24" s="209" t="s">
        <v>47</v>
      </c>
      <c r="C24" s="228"/>
      <c r="D24" s="118">
        <v>17</v>
      </c>
      <c r="E24" s="118">
        <v>6</v>
      </c>
      <c r="F24" s="118">
        <v>9</v>
      </c>
      <c r="G24" s="118">
        <v>8</v>
      </c>
      <c r="H24" s="61">
        <f>ZBIORCZO!F24</f>
        <v>17</v>
      </c>
    </row>
    <row r="25" spans="1:8" x14ac:dyDescent="0.2">
      <c r="A25" s="65">
        <f t="shared" si="1"/>
        <v>20</v>
      </c>
      <c r="B25" s="209" t="s">
        <v>48</v>
      </c>
      <c r="C25" s="228"/>
      <c r="D25" s="118">
        <v>2</v>
      </c>
      <c r="E25" s="118">
        <v>0</v>
      </c>
      <c r="F25" s="118">
        <v>2</v>
      </c>
      <c r="G25" s="118">
        <v>3</v>
      </c>
      <c r="H25" s="61">
        <f>ZBIORCZO!F25</f>
        <v>0</v>
      </c>
    </row>
    <row r="26" spans="1:8" ht="25.5" x14ac:dyDescent="0.2">
      <c r="A26" s="65">
        <f t="shared" si="1"/>
        <v>21</v>
      </c>
      <c r="B26" s="209" t="s">
        <v>49</v>
      </c>
      <c r="C26" s="228"/>
      <c r="D26" s="118">
        <v>4</v>
      </c>
      <c r="E26" s="118">
        <v>3</v>
      </c>
      <c r="F26" s="118">
        <v>3</v>
      </c>
      <c r="G26" s="118">
        <v>1</v>
      </c>
      <c r="H26" s="61">
        <f>ZBIORCZO!F26</f>
        <v>1</v>
      </c>
    </row>
    <row r="27" spans="1:8" ht="45.6" customHeight="1" x14ac:dyDescent="0.2">
      <c r="A27" s="65">
        <f t="shared" si="1"/>
        <v>22</v>
      </c>
      <c r="B27" s="209" t="s">
        <v>50</v>
      </c>
      <c r="C27" s="228"/>
      <c r="D27" s="118">
        <v>1</v>
      </c>
      <c r="E27" s="118">
        <v>1</v>
      </c>
      <c r="F27" s="118">
        <v>0</v>
      </c>
      <c r="G27" s="118">
        <v>0</v>
      </c>
      <c r="H27" s="61">
        <f>ZBIORCZO!F27</f>
        <v>1</v>
      </c>
    </row>
    <row r="28" spans="1:8" ht="41.45" customHeight="1" x14ac:dyDescent="0.2">
      <c r="A28" s="65">
        <f t="shared" si="1"/>
        <v>23</v>
      </c>
      <c r="B28" s="209" t="s">
        <v>51</v>
      </c>
      <c r="C28" s="228"/>
      <c r="D28" s="118">
        <v>136</v>
      </c>
      <c r="E28" s="118">
        <v>116</v>
      </c>
      <c r="F28" s="118">
        <v>120</v>
      </c>
      <c r="G28" s="118">
        <v>104</v>
      </c>
      <c r="H28" s="61">
        <f>ZBIORCZO!F28</f>
        <v>99</v>
      </c>
    </row>
    <row r="29" spans="1:8" x14ac:dyDescent="0.2">
      <c r="A29" s="65">
        <f t="shared" si="1"/>
        <v>24</v>
      </c>
      <c r="B29" s="209" t="s">
        <v>52</v>
      </c>
      <c r="C29" s="229"/>
      <c r="D29" s="118">
        <v>9</v>
      </c>
      <c r="E29" s="118">
        <v>10</v>
      </c>
      <c r="F29" s="118">
        <v>12</v>
      </c>
      <c r="G29" s="118">
        <v>7</v>
      </c>
      <c r="H29" s="61">
        <f>ZBIORCZO!F29</f>
        <v>9</v>
      </c>
    </row>
    <row r="30" spans="1:8" ht="13.15" customHeight="1" x14ac:dyDescent="0.2">
      <c r="A30" s="66" t="s">
        <v>33</v>
      </c>
      <c r="B30" s="210"/>
      <c r="C30" s="161"/>
      <c r="D30" s="94"/>
      <c r="E30" s="124"/>
      <c r="F30" s="124"/>
      <c r="G30" s="124"/>
      <c r="H30" s="115"/>
    </row>
    <row r="31" spans="1:8" ht="25.5" x14ac:dyDescent="0.2">
      <c r="A31" s="65"/>
      <c r="B31" s="209" t="s">
        <v>90</v>
      </c>
      <c r="C31" s="218" t="s">
        <v>132</v>
      </c>
      <c r="D31" s="118">
        <v>1225</v>
      </c>
      <c r="E31" s="118">
        <v>1145</v>
      </c>
      <c r="F31" s="118">
        <v>998</v>
      </c>
      <c r="G31" s="118">
        <v>1098</v>
      </c>
      <c r="H31" s="61">
        <f>ZBIORCZO!F31</f>
        <v>1012</v>
      </c>
    </row>
    <row r="32" spans="1:8" x14ac:dyDescent="0.2">
      <c r="A32" s="65">
        <v>25</v>
      </c>
      <c r="B32" s="209" t="s">
        <v>59</v>
      </c>
      <c r="C32" s="219"/>
      <c r="D32" s="118">
        <v>23</v>
      </c>
      <c r="E32" s="118">
        <v>49</v>
      </c>
      <c r="F32" s="118">
        <v>26</v>
      </c>
      <c r="G32" s="118">
        <v>25</v>
      </c>
      <c r="H32" s="61">
        <f>ZBIORCZO!F32</f>
        <v>19</v>
      </c>
    </row>
    <row r="33" spans="1:8" x14ac:dyDescent="0.2">
      <c r="A33" s="65">
        <f t="shared" ref="A33:A69" si="2">A32+1</f>
        <v>26</v>
      </c>
      <c r="B33" s="209" t="s">
        <v>60</v>
      </c>
      <c r="C33" s="219"/>
      <c r="D33" s="118">
        <v>5</v>
      </c>
      <c r="E33" s="118">
        <v>6</v>
      </c>
      <c r="F33" s="118">
        <v>9</v>
      </c>
      <c r="G33" s="118">
        <v>10</v>
      </c>
      <c r="H33" s="61">
        <f>ZBIORCZO!F33</f>
        <v>9</v>
      </c>
    </row>
    <row r="34" spans="1:8" x14ac:dyDescent="0.2">
      <c r="A34" s="65">
        <f t="shared" si="2"/>
        <v>27</v>
      </c>
      <c r="B34" s="209" t="s">
        <v>61</v>
      </c>
      <c r="C34" s="219"/>
      <c r="D34" s="118">
        <v>41</v>
      </c>
      <c r="E34" s="118">
        <v>19</v>
      </c>
      <c r="F34" s="118">
        <v>24</v>
      </c>
      <c r="G34" s="118">
        <v>15</v>
      </c>
      <c r="H34" s="61">
        <f>ZBIORCZO!F34</f>
        <v>11</v>
      </c>
    </row>
    <row r="35" spans="1:8" x14ac:dyDescent="0.2">
      <c r="A35" s="65">
        <f t="shared" si="2"/>
        <v>28</v>
      </c>
      <c r="B35" s="209" t="s">
        <v>62</v>
      </c>
      <c r="C35" s="219"/>
      <c r="D35" s="118">
        <v>4</v>
      </c>
      <c r="E35" s="118">
        <v>1</v>
      </c>
      <c r="F35" s="118">
        <v>4</v>
      </c>
      <c r="G35" s="118">
        <v>7</v>
      </c>
      <c r="H35" s="61">
        <f>ZBIORCZO!F35</f>
        <v>2</v>
      </c>
    </row>
    <row r="36" spans="1:8" x14ac:dyDescent="0.2">
      <c r="A36" s="65">
        <f t="shared" si="2"/>
        <v>29</v>
      </c>
      <c r="B36" s="209" t="s">
        <v>63</v>
      </c>
      <c r="C36" s="219"/>
      <c r="D36" s="118">
        <v>43</v>
      </c>
      <c r="E36" s="118">
        <v>39</v>
      </c>
      <c r="F36" s="118">
        <v>35</v>
      </c>
      <c r="G36" s="118">
        <v>23</v>
      </c>
      <c r="H36" s="61">
        <f>ZBIORCZO!F36</f>
        <v>33</v>
      </c>
    </row>
    <row r="37" spans="1:8" x14ac:dyDescent="0.2">
      <c r="A37" s="65">
        <f t="shared" si="2"/>
        <v>30</v>
      </c>
      <c r="B37" s="209" t="s">
        <v>64</v>
      </c>
      <c r="C37" s="219"/>
      <c r="D37" s="118">
        <v>60</v>
      </c>
      <c r="E37" s="118">
        <v>92</v>
      </c>
      <c r="F37" s="118">
        <v>48</v>
      </c>
      <c r="G37" s="118">
        <v>72</v>
      </c>
      <c r="H37" s="61">
        <f>ZBIORCZO!F37</f>
        <v>138</v>
      </c>
    </row>
    <row r="38" spans="1:8" x14ac:dyDescent="0.2">
      <c r="A38" s="65">
        <f t="shared" si="2"/>
        <v>31</v>
      </c>
      <c r="B38" s="209" t="s">
        <v>65</v>
      </c>
      <c r="C38" s="219"/>
      <c r="D38" s="118">
        <v>7</v>
      </c>
      <c r="E38" s="118">
        <v>1</v>
      </c>
      <c r="F38" s="118">
        <v>1</v>
      </c>
      <c r="G38" s="118">
        <v>4</v>
      </c>
      <c r="H38" s="61">
        <f>ZBIORCZO!F38</f>
        <v>1</v>
      </c>
    </row>
    <row r="39" spans="1:8" x14ac:dyDescent="0.2">
      <c r="A39" s="65">
        <f t="shared" si="2"/>
        <v>32</v>
      </c>
      <c r="B39" s="209" t="s">
        <v>66</v>
      </c>
      <c r="C39" s="219"/>
      <c r="D39" s="118">
        <v>210</v>
      </c>
      <c r="E39" s="118">
        <v>151</v>
      </c>
      <c r="F39" s="118">
        <v>157</v>
      </c>
      <c r="G39" s="118">
        <v>126</v>
      </c>
      <c r="H39" s="61">
        <f>ZBIORCZO!F39</f>
        <v>107</v>
      </c>
    </row>
    <row r="40" spans="1:8" x14ac:dyDescent="0.2">
      <c r="A40" s="65">
        <f t="shared" si="2"/>
        <v>33</v>
      </c>
      <c r="B40" s="209" t="s">
        <v>67</v>
      </c>
      <c r="C40" s="219"/>
      <c r="D40" s="118">
        <v>0</v>
      </c>
      <c r="E40" s="118">
        <v>2</v>
      </c>
      <c r="F40" s="118">
        <v>0</v>
      </c>
      <c r="G40" s="118">
        <v>0</v>
      </c>
      <c r="H40" s="61">
        <f>ZBIORCZO!F40</f>
        <v>0</v>
      </c>
    </row>
    <row r="41" spans="1:8" ht="15.75" x14ac:dyDescent="0.2">
      <c r="A41" s="70">
        <f t="shared" si="2"/>
        <v>34</v>
      </c>
      <c r="B41" s="190" t="s">
        <v>150</v>
      </c>
      <c r="C41" s="219"/>
      <c r="D41" s="118" t="s">
        <v>148</v>
      </c>
      <c r="E41" s="118" t="s">
        <v>149</v>
      </c>
      <c r="F41" s="118" t="s">
        <v>149</v>
      </c>
      <c r="G41" s="118">
        <v>0</v>
      </c>
      <c r="H41" s="61">
        <f>ZBIORCZO!F41</f>
        <v>0</v>
      </c>
    </row>
    <row r="42" spans="1:8" x14ac:dyDescent="0.2">
      <c r="A42" s="65">
        <v>35</v>
      </c>
      <c r="B42" s="209" t="s">
        <v>68</v>
      </c>
      <c r="C42" s="219"/>
      <c r="D42" s="118">
        <v>0</v>
      </c>
      <c r="E42" s="118">
        <v>0</v>
      </c>
      <c r="F42" s="118">
        <v>0</v>
      </c>
      <c r="G42" s="118">
        <v>0</v>
      </c>
      <c r="H42" s="61">
        <f>ZBIORCZO!F42</f>
        <v>0</v>
      </c>
    </row>
    <row r="43" spans="1:8" x14ac:dyDescent="0.2">
      <c r="A43" s="65">
        <f t="shared" si="2"/>
        <v>36</v>
      </c>
      <c r="B43" s="209" t="s">
        <v>69</v>
      </c>
      <c r="C43" s="219"/>
      <c r="D43" s="118">
        <v>22</v>
      </c>
      <c r="E43" s="118">
        <v>52</v>
      </c>
      <c r="F43" s="118">
        <v>36</v>
      </c>
      <c r="G43" s="118">
        <v>41</v>
      </c>
      <c r="H43" s="61">
        <f>ZBIORCZO!F43</f>
        <v>40</v>
      </c>
    </row>
    <row r="44" spans="1:8" x14ac:dyDescent="0.2">
      <c r="A44" s="65">
        <f t="shared" si="2"/>
        <v>37</v>
      </c>
      <c r="B44" s="209" t="s">
        <v>70</v>
      </c>
      <c r="C44" s="219"/>
      <c r="D44" s="119">
        <v>55</v>
      </c>
      <c r="E44" s="118">
        <v>51</v>
      </c>
      <c r="F44" s="118">
        <v>27</v>
      </c>
      <c r="G44" s="118">
        <v>36</v>
      </c>
      <c r="H44" s="61">
        <f>ZBIORCZO!F44</f>
        <v>36</v>
      </c>
    </row>
    <row r="45" spans="1:8" x14ac:dyDescent="0.2">
      <c r="A45" s="65">
        <f t="shared" si="2"/>
        <v>38</v>
      </c>
      <c r="B45" s="209" t="s">
        <v>71</v>
      </c>
      <c r="C45" s="219"/>
      <c r="D45" s="119">
        <v>89</v>
      </c>
      <c r="E45" s="118">
        <v>93</v>
      </c>
      <c r="F45" s="118">
        <v>99</v>
      </c>
      <c r="G45" s="118">
        <v>144</v>
      </c>
      <c r="H45" s="61">
        <f>ZBIORCZO!F45</f>
        <v>78</v>
      </c>
    </row>
    <row r="46" spans="1:8" x14ac:dyDescent="0.2">
      <c r="A46" s="65">
        <f t="shared" si="2"/>
        <v>39</v>
      </c>
      <c r="B46" s="209" t="s">
        <v>72</v>
      </c>
      <c r="C46" s="219"/>
      <c r="D46" s="119">
        <v>26</v>
      </c>
      <c r="E46" s="118">
        <v>31</v>
      </c>
      <c r="F46" s="118">
        <v>16</v>
      </c>
      <c r="G46" s="118">
        <v>21</v>
      </c>
      <c r="H46" s="61">
        <f>ZBIORCZO!F46</f>
        <v>15</v>
      </c>
    </row>
    <row r="47" spans="1:8" x14ac:dyDescent="0.2">
      <c r="A47" s="65">
        <f t="shared" si="2"/>
        <v>40</v>
      </c>
      <c r="B47" s="209" t="s">
        <v>73</v>
      </c>
      <c r="C47" s="219"/>
      <c r="D47" s="119">
        <v>51</v>
      </c>
      <c r="E47" s="118">
        <v>54</v>
      </c>
      <c r="F47" s="118">
        <v>67</v>
      </c>
      <c r="G47" s="118">
        <v>97</v>
      </c>
      <c r="H47" s="61">
        <f>ZBIORCZO!F47</f>
        <v>86</v>
      </c>
    </row>
    <row r="48" spans="1:8" x14ac:dyDescent="0.2">
      <c r="A48" s="65">
        <f t="shared" si="2"/>
        <v>41</v>
      </c>
      <c r="B48" s="209" t="s">
        <v>79</v>
      </c>
      <c r="C48" s="219"/>
      <c r="D48" s="119">
        <v>146</v>
      </c>
      <c r="E48" s="118">
        <v>84</v>
      </c>
      <c r="F48" s="118">
        <v>60</v>
      </c>
      <c r="G48" s="118">
        <v>53</v>
      </c>
      <c r="H48" s="61">
        <f>ZBIORCZO!F48</f>
        <v>41</v>
      </c>
    </row>
    <row r="49" spans="1:8" ht="15.75" x14ac:dyDescent="0.2">
      <c r="A49" s="70">
        <f t="shared" si="2"/>
        <v>42</v>
      </c>
      <c r="B49" s="190" t="s">
        <v>151</v>
      </c>
      <c r="C49" s="219"/>
      <c r="D49" s="118" t="s">
        <v>148</v>
      </c>
      <c r="E49" s="118" t="s">
        <v>149</v>
      </c>
      <c r="F49" s="118" t="s">
        <v>149</v>
      </c>
      <c r="G49" s="118">
        <v>6</v>
      </c>
      <c r="H49" s="61">
        <f>ZBIORCZO!F49</f>
        <v>0</v>
      </c>
    </row>
    <row r="50" spans="1:8" ht="15.75" x14ac:dyDescent="0.2">
      <c r="A50" s="70">
        <f t="shared" si="2"/>
        <v>43</v>
      </c>
      <c r="B50" s="209" t="s">
        <v>80</v>
      </c>
      <c r="C50" s="219"/>
      <c r="D50" s="119">
        <v>54</v>
      </c>
      <c r="E50" s="118">
        <v>54</v>
      </c>
      <c r="F50" s="118">
        <v>38</v>
      </c>
      <c r="G50" s="118">
        <v>22</v>
      </c>
      <c r="H50" s="61">
        <f>ZBIORCZO!F50</f>
        <v>25</v>
      </c>
    </row>
    <row r="51" spans="1:8" ht="15.75" x14ac:dyDescent="0.2">
      <c r="A51" s="70">
        <f t="shared" si="2"/>
        <v>44</v>
      </c>
      <c r="B51" s="190" t="s">
        <v>152</v>
      </c>
      <c r="C51" s="219"/>
      <c r="D51" s="119" t="s">
        <v>148</v>
      </c>
      <c r="E51" s="118" t="s">
        <v>149</v>
      </c>
      <c r="F51" s="118" t="s">
        <v>149</v>
      </c>
      <c r="G51" s="118">
        <v>2</v>
      </c>
      <c r="H51" s="61">
        <f>ZBIORCZO!F51</f>
        <v>0</v>
      </c>
    </row>
    <row r="52" spans="1:8" ht="15.75" x14ac:dyDescent="0.2">
      <c r="A52" s="70">
        <f t="shared" si="2"/>
        <v>45</v>
      </c>
      <c r="B52" s="209" t="s">
        <v>74</v>
      </c>
      <c r="C52" s="219"/>
      <c r="D52" s="119">
        <v>14</v>
      </c>
      <c r="E52" s="118">
        <v>3</v>
      </c>
      <c r="F52" s="118">
        <v>1</v>
      </c>
      <c r="G52" s="118">
        <v>0</v>
      </c>
      <c r="H52" s="61">
        <f>ZBIORCZO!F52</f>
        <v>1</v>
      </c>
    </row>
    <row r="53" spans="1:8" ht="15.75" x14ac:dyDescent="0.2">
      <c r="A53" s="70">
        <f t="shared" si="2"/>
        <v>46</v>
      </c>
      <c r="B53" s="209" t="s">
        <v>75</v>
      </c>
      <c r="C53" s="219"/>
      <c r="D53" s="119">
        <v>13</v>
      </c>
      <c r="E53" s="118">
        <v>3</v>
      </c>
      <c r="F53" s="118">
        <v>2</v>
      </c>
      <c r="G53" s="118">
        <v>6</v>
      </c>
      <c r="H53" s="61">
        <f>ZBIORCZO!F53</f>
        <v>10</v>
      </c>
    </row>
    <row r="54" spans="1:8" ht="15.75" x14ac:dyDescent="0.2">
      <c r="A54" s="70">
        <f t="shared" si="2"/>
        <v>47</v>
      </c>
      <c r="B54" s="209" t="s">
        <v>76</v>
      </c>
      <c r="C54" s="219"/>
      <c r="D54" s="119">
        <v>19</v>
      </c>
      <c r="E54" s="118">
        <v>10</v>
      </c>
      <c r="F54" s="118">
        <v>8</v>
      </c>
      <c r="G54" s="118">
        <v>11</v>
      </c>
      <c r="H54" s="61">
        <f>ZBIORCZO!F54</f>
        <v>10</v>
      </c>
    </row>
    <row r="55" spans="1:8" ht="15.75" x14ac:dyDescent="0.2">
      <c r="A55" s="70">
        <f t="shared" si="2"/>
        <v>48</v>
      </c>
      <c r="B55" s="209" t="s">
        <v>77</v>
      </c>
      <c r="C55" s="219"/>
      <c r="D55" s="119">
        <v>3</v>
      </c>
      <c r="E55" s="118">
        <v>1</v>
      </c>
      <c r="F55" s="118">
        <v>1</v>
      </c>
      <c r="G55" s="118">
        <v>2</v>
      </c>
      <c r="H55" s="61">
        <f>ZBIORCZO!F55</f>
        <v>0</v>
      </c>
    </row>
    <row r="56" spans="1:8" ht="15.75" x14ac:dyDescent="0.2">
      <c r="A56" s="70">
        <f t="shared" si="2"/>
        <v>49</v>
      </c>
      <c r="B56" s="209" t="s">
        <v>78</v>
      </c>
      <c r="C56" s="219"/>
      <c r="D56" s="119">
        <v>26</v>
      </c>
      <c r="E56" s="118">
        <v>19</v>
      </c>
      <c r="F56" s="118">
        <v>14</v>
      </c>
      <c r="G56" s="118">
        <v>15</v>
      </c>
      <c r="H56" s="61">
        <f>ZBIORCZO!F56</f>
        <v>10</v>
      </c>
    </row>
    <row r="57" spans="1:8" ht="15.75" x14ac:dyDescent="0.2">
      <c r="A57" s="70">
        <f t="shared" si="2"/>
        <v>50</v>
      </c>
      <c r="B57" s="190" t="s">
        <v>153</v>
      </c>
      <c r="C57" s="219"/>
      <c r="D57" s="118" t="s">
        <v>148</v>
      </c>
      <c r="E57" s="118" t="s">
        <v>149</v>
      </c>
      <c r="F57" s="118" t="s">
        <v>149</v>
      </c>
      <c r="G57" s="118">
        <v>0</v>
      </c>
      <c r="H57" s="61">
        <f>ZBIORCZO!F57</f>
        <v>0</v>
      </c>
    </row>
    <row r="58" spans="1:8" ht="15.75" x14ac:dyDescent="0.2">
      <c r="A58" s="70">
        <f t="shared" si="2"/>
        <v>51</v>
      </c>
      <c r="B58" s="209" t="s">
        <v>81</v>
      </c>
      <c r="C58" s="219"/>
      <c r="D58" s="119">
        <v>0</v>
      </c>
      <c r="E58" s="118">
        <v>0</v>
      </c>
      <c r="F58" s="118">
        <v>0</v>
      </c>
      <c r="G58" s="118">
        <v>2</v>
      </c>
      <c r="H58" s="61">
        <f>ZBIORCZO!F58</f>
        <v>1</v>
      </c>
    </row>
    <row r="59" spans="1:8" ht="15.75" x14ac:dyDescent="0.2">
      <c r="A59" s="70">
        <f t="shared" si="2"/>
        <v>52</v>
      </c>
      <c r="B59" s="209" t="s">
        <v>82</v>
      </c>
      <c r="C59" s="219"/>
      <c r="D59" s="119">
        <v>119</v>
      </c>
      <c r="E59" s="118">
        <v>82</v>
      </c>
      <c r="F59" s="118">
        <v>108</v>
      </c>
      <c r="G59" s="118">
        <v>119</v>
      </c>
      <c r="H59" s="61">
        <f>ZBIORCZO!F59</f>
        <v>137</v>
      </c>
    </row>
    <row r="60" spans="1:8" ht="15.75" x14ac:dyDescent="0.2">
      <c r="A60" s="70">
        <f t="shared" si="2"/>
        <v>53</v>
      </c>
      <c r="B60" s="209" t="s">
        <v>83</v>
      </c>
      <c r="C60" s="219"/>
      <c r="D60" s="119">
        <v>162</v>
      </c>
      <c r="E60" s="118">
        <v>171</v>
      </c>
      <c r="F60" s="118">
        <v>133</v>
      </c>
      <c r="G60" s="118">
        <v>133</v>
      </c>
      <c r="H60" s="61">
        <f>ZBIORCZO!F60</f>
        <v>136</v>
      </c>
    </row>
    <row r="61" spans="1:8" ht="15.75" x14ac:dyDescent="0.2">
      <c r="A61" s="70">
        <f t="shared" si="2"/>
        <v>54</v>
      </c>
      <c r="B61" s="209" t="s">
        <v>84</v>
      </c>
      <c r="C61" s="219"/>
      <c r="D61" s="119">
        <v>10</v>
      </c>
      <c r="E61" s="118">
        <v>6</v>
      </c>
      <c r="F61" s="118">
        <v>14</v>
      </c>
      <c r="G61" s="118">
        <v>12</v>
      </c>
      <c r="H61" s="61">
        <f>ZBIORCZO!F61</f>
        <v>6</v>
      </c>
    </row>
    <row r="62" spans="1:8" ht="15.75" x14ac:dyDescent="0.2">
      <c r="A62" s="70">
        <f t="shared" si="2"/>
        <v>55</v>
      </c>
      <c r="B62" s="209" t="s">
        <v>85</v>
      </c>
      <c r="C62" s="219"/>
      <c r="D62" s="119">
        <v>23</v>
      </c>
      <c r="E62" s="118">
        <v>60</v>
      </c>
      <c r="F62" s="118">
        <v>62</v>
      </c>
      <c r="G62" s="118">
        <v>77</v>
      </c>
      <c r="H62" s="61">
        <f>ZBIORCZO!F62</f>
        <v>53</v>
      </c>
    </row>
    <row r="63" spans="1:8" ht="15.75" x14ac:dyDescent="0.2">
      <c r="A63" s="70">
        <f t="shared" si="2"/>
        <v>56</v>
      </c>
      <c r="B63" s="209" t="s">
        <v>86</v>
      </c>
      <c r="C63" s="220"/>
      <c r="D63" s="119">
        <v>0</v>
      </c>
      <c r="E63" s="118">
        <v>11</v>
      </c>
      <c r="F63" s="118">
        <v>8</v>
      </c>
      <c r="G63" s="118">
        <v>17</v>
      </c>
      <c r="H63" s="61">
        <f>ZBIORCZO!F63</f>
        <v>7</v>
      </c>
    </row>
    <row r="64" spans="1:8" ht="13.15" customHeight="1" x14ac:dyDescent="0.2">
      <c r="A64" s="149" t="s">
        <v>34</v>
      </c>
      <c r="B64" s="195"/>
      <c r="C64" s="162"/>
      <c r="D64" s="112"/>
      <c r="E64" s="112"/>
      <c r="F64" s="112"/>
      <c r="G64" s="112"/>
      <c r="H64" s="123"/>
    </row>
    <row r="65" spans="1:8" ht="15.75" x14ac:dyDescent="0.2">
      <c r="A65" s="70">
        <v>57</v>
      </c>
      <c r="B65" s="209" t="s">
        <v>35</v>
      </c>
      <c r="C65" s="114" t="s">
        <v>137</v>
      </c>
      <c r="D65" s="120">
        <v>42337</v>
      </c>
      <c r="E65" s="120">
        <v>56074.44</v>
      </c>
      <c r="F65" s="120">
        <v>103931.19</v>
      </c>
      <c r="G65" s="120">
        <v>157458.34999999998</v>
      </c>
      <c r="H65" s="116">
        <f>ZBIORCZO!F65</f>
        <v>157514.85</v>
      </c>
    </row>
    <row r="66" spans="1:8" ht="15.75" x14ac:dyDescent="0.2">
      <c r="A66" s="70">
        <f t="shared" si="2"/>
        <v>58</v>
      </c>
      <c r="B66" s="209" t="s">
        <v>87</v>
      </c>
      <c r="C66" s="114" t="s">
        <v>138</v>
      </c>
      <c r="D66" s="120">
        <v>4233.7</v>
      </c>
      <c r="E66" s="120">
        <v>4672.87</v>
      </c>
      <c r="F66" s="120">
        <v>3849.3033333333333</v>
      </c>
      <c r="G66" s="120">
        <v>6298.3339999999989</v>
      </c>
      <c r="H66" s="116">
        <f>ZBIORCZO!F66</f>
        <v>4773.1772727272728</v>
      </c>
    </row>
    <row r="67" spans="1:8" ht="15.75" x14ac:dyDescent="0.2">
      <c r="A67" s="70">
        <f t="shared" si="2"/>
        <v>59</v>
      </c>
      <c r="B67" s="209" t="s">
        <v>88</v>
      </c>
      <c r="C67" s="218" t="s">
        <v>137</v>
      </c>
      <c r="D67" s="120">
        <v>14449</v>
      </c>
      <c r="E67" s="120">
        <v>22327.65</v>
      </c>
      <c r="F67" s="120">
        <v>29636.589999999997</v>
      </c>
      <c r="G67" s="120">
        <v>27848.959999999999</v>
      </c>
      <c r="H67" s="116">
        <f>ZBIORCZO!F67</f>
        <v>54370.649999999994</v>
      </c>
    </row>
    <row r="68" spans="1:8" ht="25.5" x14ac:dyDescent="0.2">
      <c r="A68" s="70">
        <f t="shared" si="2"/>
        <v>60</v>
      </c>
      <c r="B68" s="209" t="s">
        <v>36</v>
      </c>
      <c r="C68" s="219"/>
      <c r="D68" s="120">
        <v>210615.58000000002</v>
      </c>
      <c r="E68" s="120">
        <v>228408.93000000005</v>
      </c>
      <c r="F68" s="120">
        <v>221991.30999999994</v>
      </c>
      <c r="G68" s="120">
        <v>241244.49000000002</v>
      </c>
      <c r="H68" s="116">
        <f>ZBIORCZO!F68</f>
        <v>205573.01999999996</v>
      </c>
    </row>
    <row r="69" spans="1:8" ht="25.5" x14ac:dyDescent="0.2">
      <c r="A69" s="70">
        <f t="shared" si="2"/>
        <v>61</v>
      </c>
      <c r="B69" s="209" t="s">
        <v>89</v>
      </c>
      <c r="C69" s="220"/>
      <c r="D69" s="120">
        <v>197855.49700000003</v>
      </c>
      <c r="E69" s="120">
        <v>203236.62999999998</v>
      </c>
      <c r="F69" s="120">
        <v>204143.25</v>
      </c>
      <c r="G69" s="120">
        <v>191603.3</v>
      </c>
      <c r="H69" s="116">
        <f>ZBIORCZO!F69</f>
        <v>214096.06</v>
      </c>
    </row>
    <row r="70" spans="1:8" ht="54" customHeight="1" x14ac:dyDescent="0.2">
      <c r="A70" s="234" t="s">
        <v>156</v>
      </c>
      <c r="B70" s="234"/>
      <c r="C70" s="234"/>
      <c r="D70" s="234"/>
      <c r="E70" s="234"/>
      <c r="F70" s="234"/>
      <c r="G70" s="234"/>
      <c r="H70" s="234"/>
    </row>
  </sheetData>
  <sheetProtection sheet="1" objects="1" scenarios="1"/>
  <mergeCells count="9">
    <mergeCell ref="A1:H1"/>
    <mergeCell ref="C4:C9"/>
    <mergeCell ref="C11:C13"/>
    <mergeCell ref="C16:C21"/>
    <mergeCell ref="A70:H70"/>
    <mergeCell ref="C23:C29"/>
    <mergeCell ref="C31:C63"/>
    <mergeCell ref="C67:C69"/>
    <mergeCell ref="B2:C2"/>
  </mergeCells>
  <phoneticPr fontId="0" type="noConversion"/>
  <conditionalFormatting sqref="D23:H29 D11:H21 D4:H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horizontalDpi="1200" verticalDpi="1200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BF6D0A-0B5E-4483-A3E0-A6450BD9692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2019-03-19T15:25:15Z</cp:lastPrinted>
  <dcterms:created xsi:type="dcterms:W3CDTF">1997-02-26T13:46:56Z</dcterms:created>
  <dcterms:modified xsi:type="dcterms:W3CDTF">2019-04-04T07:23:53Z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