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adowsk\ezdpuw\20200430104253765\"/>
    </mc:Choice>
  </mc:AlternateContent>
  <bookViews>
    <workbookView xWindow="0" yWindow="0" windowWidth="16380" windowHeight="8190" tabRatio="500"/>
  </bookViews>
  <sheets>
    <sheet name="całość" sheetId="1" r:id="rId1"/>
  </sheets>
  <definedNames>
    <definedName name="_xlnm.Print_Area" localSheetId="0">całość!$A$1:$AD$66</definedName>
    <definedName name="Print_Area_0" localSheetId="0">całość!$A$1:$AD$60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D58" i="1" l="1"/>
  <c r="AC58" i="1"/>
  <c r="AC60" i="1" s="1"/>
  <c r="AB58" i="1"/>
  <c r="AB60" i="1" s="1"/>
  <c r="AA58" i="1"/>
  <c r="Z58" i="1"/>
  <c r="Z60" i="1" s="1"/>
  <c r="Y58" i="1"/>
  <c r="Y60" i="1" s="1"/>
  <c r="X58" i="1"/>
  <c r="X60" i="1" s="1"/>
  <c r="U58" i="1"/>
  <c r="U60" i="1" s="1"/>
  <c r="S58" i="1"/>
  <c r="S60" i="1" s="1"/>
  <c r="Q58" i="1"/>
  <c r="Q60" i="1" s="1"/>
  <c r="O58" i="1"/>
  <c r="K58" i="1"/>
  <c r="J58" i="1"/>
  <c r="V57" i="1"/>
  <c r="T57" i="1"/>
  <c r="R57" i="1"/>
  <c r="P57" i="1"/>
  <c r="N57" i="1"/>
  <c r="M57" i="1"/>
  <c r="L57" i="1"/>
  <c r="I57" i="1" s="1"/>
  <c r="W56" i="1"/>
  <c r="V56" i="1"/>
  <c r="T56" i="1"/>
  <c r="R56" i="1"/>
  <c r="P56" i="1"/>
  <c r="N56" i="1"/>
  <c r="M56" i="1"/>
  <c r="L56" i="1"/>
  <c r="I56" i="1"/>
  <c r="W55" i="1"/>
  <c r="V55" i="1"/>
  <c r="T55" i="1"/>
  <c r="R55" i="1"/>
  <c r="P55" i="1"/>
  <c r="I55" i="1" s="1"/>
  <c r="N55" i="1"/>
  <c r="M55" i="1"/>
  <c r="L55" i="1"/>
  <c r="V54" i="1"/>
  <c r="T54" i="1"/>
  <c r="R54" i="1"/>
  <c r="P54" i="1"/>
  <c r="I54" i="1" s="1"/>
  <c r="N54" i="1"/>
  <c r="M54" i="1"/>
  <c r="L54" i="1"/>
  <c r="W53" i="1"/>
  <c r="V53" i="1"/>
  <c r="R53" i="1"/>
  <c r="P53" i="1"/>
  <c r="N53" i="1"/>
  <c r="M53" i="1"/>
  <c r="L53" i="1"/>
  <c r="H53" i="1"/>
  <c r="T53" i="1" s="1"/>
  <c r="W52" i="1"/>
  <c r="V52" i="1"/>
  <c r="N52" i="1"/>
  <c r="M52" i="1"/>
  <c r="H52" i="1"/>
  <c r="T52" i="1" s="1"/>
  <c r="W51" i="1"/>
  <c r="V51" i="1"/>
  <c r="R51" i="1"/>
  <c r="P51" i="1"/>
  <c r="N51" i="1"/>
  <c r="L51" i="1"/>
  <c r="H51" i="1"/>
  <c r="T51" i="1" s="1"/>
  <c r="W50" i="1"/>
  <c r="V50" i="1"/>
  <c r="T50" i="1"/>
  <c r="N50" i="1"/>
  <c r="M50" i="1"/>
  <c r="H50" i="1"/>
  <c r="R50" i="1" s="1"/>
  <c r="W49" i="1"/>
  <c r="V49" i="1"/>
  <c r="R49" i="1"/>
  <c r="P49" i="1"/>
  <c r="I49" i="1" s="1"/>
  <c r="N49" i="1"/>
  <c r="L49" i="1"/>
  <c r="H49" i="1"/>
  <c r="T49" i="1" s="1"/>
  <c r="W48" i="1"/>
  <c r="V48" i="1"/>
  <c r="T48" i="1"/>
  <c r="N48" i="1"/>
  <c r="M48" i="1"/>
  <c r="H48" i="1"/>
  <c r="R48" i="1" s="1"/>
  <c r="W47" i="1"/>
  <c r="V47" i="1"/>
  <c r="R47" i="1"/>
  <c r="P47" i="1"/>
  <c r="I47" i="1" s="1"/>
  <c r="N47" i="1"/>
  <c r="L47" i="1"/>
  <c r="H47" i="1"/>
  <c r="T47" i="1" s="1"/>
  <c r="W46" i="1"/>
  <c r="V46" i="1"/>
  <c r="T46" i="1"/>
  <c r="N46" i="1"/>
  <c r="M46" i="1"/>
  <c r="H46" i="1"/>
  <c r="R46" i="1" s="1"/>
  <c r="W45" i="1"/>
  <c r="V45" i="1"/>
  <c r="T45" i="1"/>
  <c r="R45" i="1"/>
  <c r="P45" i="1"/>
  <c r="I45" i="1" s="1"/>
  <c r="N45" i="1"/>
  <c r="M45" i="1"/>
  <c r="L45" i="1"/>
  <c r="W44" i="1"/>
  <c r="W58" i="1" s="1"/>
  <c r="V44" i="1"/>
  <c r="T44" i="1"/>
  <c r="R44" i="1"/>
  <c r="N44" i="1"/>
  <c r="M44" i="1"/>
  <c r="L44" i="1"/>
  <c r="H44" i="1"/>
  <c r="P44" i="1" s="1"/>
  <c r="AC38" i="1"/>
  <c r="AB38" i="1"/>
  <c r="AA38" i="1"/>
  <c r="Z38" i="1"/>
  <c r="Y38" i="1"/>
  <c r="X38" i="1"/>
  <c r="U38" i="1"/>
  <c r="S38" i="1"/>
  <c r="Q38" i="1"/>
  <c r="O38" i="1"/>
  <c r="K38" i="1"/>
  <c r="J38" i="1"/>
  <c r="W37" i="1"/>
  <c r="V37" i="1"/>
  <c r="T37" i="1"/>
  <c r="N37" i="1"/>
  <c r="M37" i="1"/>
  <c r="H37" i="1"/>
  <c r="H38" i="1" s="1"/>
  <c r="V36" i="1"/>
  <c r="T36" i="1"/>
  <c r="R36" i="1"/>
  <c r="P36" i="1"/>
  <c r="N36" i="1"/>
  <c r="M36" i="1"/>
  <c r="L36" i="1"/>
  <c r="I36" i="1"/>
  <c r="W35" i="1"/>
  <c r="V35" i="1"/>
  <c r="T35" i="1"/>
  <c r="R35" i="1"/>
  <c r="P35" i="1"/>
  <c r="N35" i="1"/>
  <c r="M35" i="1"/>
  <c r="L35" i="1"/>
  <c r="I35" i="1"/>
  <c r="V34" i="1"/>
  <c r="T34" i="1"/>
  <c r="R34" i="1"/>
  <c r="P34" i="1"/>
  <c r="N34" i="1"/>
  <c r="M34" i="1"/>
  <c r="L34" i="1"/>
  <c r="I34" i="1"/>
  <c r="W33" i="1"/>
  <c r="V33" i="1"/>
  <c r="T33" i="1"/>
  <c r="R33" i="1"/>
  <c r="P33" i="1"/>
  <c r="N33" i="1"/>
  <c r="M33" i="1"/>
  <c r="L33" i="1"/>
  <c r="I33" i="1" s="1"/>
  <c r="W32" i="1"/>
  <c r="V32" i="1"/>
  <c r="T32" i="1"/>
  <c r="R32" i="1"/>
  <c r="P32" i="1"/>
  <c r="N32" i="1"/>
  <c r="M32" i="1"/>
  <c r="L32" i="1"/>
  <c r="I32" i="1" s="1"/>
  <c r="W31" i="1"/>
  <c r="V31" i="1"/>
  <c r="R31" i="1"/>
  <c r="P31" i="1"/>
  <c r="N31" i="1"/>
  <c r="M31" i="1"/>
  <c r="L31" i="1"/>
  <c r="I31" i="1" s="1"/>
  <c r="W30" i="1"/>
  <c r="V30" i="1"/>
  <c r="T30" i="1"/>
  <c r="R30" i="1"/>
  <c r="P30" i="1"/>
  <c r="N30" i="1"/>
  <c r="M30" i="1"/>
  <c r="L30" i="1"/>
  <c r="I30" i="1"/>
  <c r="W29" i="1"/>
  <c r="V29" i="1"/>
  <c r="T29" i="1"/>
  <c r="R29" i="1"/>
  <c r="P29" i="1"/>
  <c r="I29" i="1" s="1"/>
  <c r="N29" i="1"/>
  <c r="M29" i="1"/>
  <c r="L29" i="1"/>
  <c r="W28" i="1"/>
  <c r="V28" i="1"/>
  <c r="T28" i="1"/>
  <c r="R28" i="1"/>
  <c r="P28" i="1"/>
  <c r="N28" i="1"/>
  <c r="M28" i="1"/>
  <c r="L28" i="1"/>
  <c r="I28" i="1" s="1"/>
  <c r="W27" i="1"/>
  <c r="V27" i="1"/>
  <c r="T27" i="1"/>
  <c r="I27" i="1" s="1"/>
  <c r="R27" i="1"/>
  <c r="P27" i="1"/>
  <c r="N27" i="1"/>
  <c r="M27" i="1"/>
  <c r="L27" i="1"/>
  <c r="W26" i="1"/>
  <c r="V26" i="1"/>
  <c r="T26" i="1"/>
  <c r="R26" i="1"/>
  <c r="P26" i="1"/>
  <c r="N26" i="1"/>
  <c r="M26" i="1"/>
  <c r="L26" i="1"/>
  <c r="I26" i="1"/>
  <c r="W25" i="1"/>
  <c r="V25" i="1"/>
  <c r="T25" i="1"/>
  <c r="R25" i="1"/>
  <c r="P25" i="1"/>
  <c r="N25" i="1"/>
  <c r="M25" i="1"/>
  <c r="L25" i="1"/>
  <c r="I25" i="1"/>
  <c r="W24" i="1"/>
  <c r="W38" i="1" s="1"/>
  <c r="V24" i="1"/>
  <c r="R24" i="1"/>
  <c r="P24" i="1"/>
  <c r="N24" i="1"/>
  <c r="M24" i="1"/>
  <c r="L24" i="1"/>
  <c r="I24" i="1"/>
  <c r="AD18" i="1"/>
  <c r="AD38" i="1" s="1"/>
  <c r="AC18" i="1"/>
  <c r="AB18" i="1"/>
  <c r="AA18" i="1"/>
  <c r="AA60" i="1" s="1"/>
  <c r="Z18" i="1"/>
  <c r="Y18" i="1"/>
  <c r="X18" i="1"/>
  <c r="U18" i="1"/>
  <c r="S18" i="1"/>
  <c r="K18" i="1"/>
  <c r="K60" i="1" s="1"/>
  <c r="J18" i="1"/>
  <c r="J60" i="1" s="1"/>
  <c r="W17" i="1"/>
  <c r="V17" i="1"/>
  <c r="R17" i="1"/>
  <c r="P17" i="1"/>
  <c r="N17" i="1"/>
  <c r="M17" i="1"/>
  <c r="I17" i="1" s="1"/>
  <c r="L17" i="1"/>
  <c r="W16" i="1"/>
  <c r="V16" i="1"/>
  <c r="T16" i="1"/>
  <c r="R16" i="1"/>
  <c r="P16" i="1"/>
  <c r="N16" i="1"/>
  <c r="M16" i="1"/>
  <c r="L16" i="1"/>
  <c r="I16" i="1"/>
  <c r="W15" i="1"/>
  <c r="V15" i="1"/>
  <c r="T15" i="1"/>
  <c r="R15" i="1"/>
  <c r="P15" i="1"/>
  <c r="N15" i="1"/>
  <c r="M15" i="1"/>
  <c r="L15" i="1"/>
  <c r="I15" i="1"/>
  <c r="W14" i="1"/>
  <c r="V14" i="1"/>
  <c r="T14" i="1"/>
  <c r="R14" i="1"/>
  <c r="P14" i="1"/>
  <c r="N14" i="1"/>
  <c r="M14" i="1"/>
  <c r="I14" i="1" s="1"/>
  <c r="L14" i="1"/>
  <c r="W13" i="1"/>
  <c r="V13" i="1"/>
  <c r="T13" i="1"/>
  <c r="R13" i="1"/>
  <c r="O13" i="1"/>
  <c r="M13" i="1" s="1"/>
  <c r="I13" i="1" s="1"/>
  <c r="N13" i="1"/>
  <c r="L13" i="1"/>
  <c r="W12" i="1"/>
  <c r="W18" i="1" s="1"/>
  <c r="V12" i="1"/>
  <c r="T12" i="1"/>
  <c r="R12" i="1"/>
  <c r="P12" i="1"/>
  <c r="N12" i="1"/>
  <c r="M12" i="1"/>
  <c r="L12" i="1"/>
  <c r="I12" i="1"/>
  <c r="V11" i="1"/>
  <c r="T11" i="1"/>
  <c r="R11" i="1"/>
  <c r="P11" i="1"/>
  <c r="N11" i="1"/>
  <c r="M11" i="1"/>
  <c r="L11" i="1"/>
  <c r="I11" i="1"/>
  <c r="W10" i="1"/>
  <c r="V10" i="1"/>
  <c r="R10" i="1"/>
  <c r="P10" i="1"/>
  <c r="N10" i="1"/>
  <c r="M10" i="1"/>
  <c r="L10" i="1"/>
  <c r="I10" i="1"/>
  <c r="W9" i="1"/>
  <c r="V9" i="1"/>
  <c r="T9" i="1"/>
  <c r="R9" i="1"/>
  <c r="P9" i="1"/>
  <c r="N9" i="1"/>
  <c r="M9" i="1"/>
  <c r="I9" i="1" s="1"/>
  <c r="L9" i="1"/>
  <c r="I44" i="1" l="1"/>
  <c r="I53" i="1"/>
  <c r="W60" i="1"/>
  <c r="I51" i="1"/>
  <c r="AD60" i="1"/>
  <c r="P13" i="1"/>
  <c r="H18" i="1"/>
  <c r="P37" i="1"/>
  <c r="P46" i="1"/>
  <c r="M47" i="1"/>
  <c r="P48" i="1"/>
  <c r="M49" i="1"/>
  <c r="P50" i="1"/>
  <c r="M51" i="1"/>
  <c r="P52" i="1"/>
  <c r="H58" i="1"/>
  <c r="O18" i="1"/>
  <c r="O60" i="1" s="1"/>
  <c r="L37" i="1"/>
  <c r="R37" i="1"/>
  <c r="L46" i="1"/>
  <c r="I46" i="1" s="1"/>
  <c r="L48" i="1"/>
  <c r="L50" i="1"/>
  <c r="I50" i="1" s="1"/>
  <c r="L52" i="1"/>
  <c r="I52" i="1" s="1"/>
  <c r="H60" i="1" l="1"/>
  <c r="I37" i="1"/>
  <c r="I48" i="1"/>
</calcChain>
</file>

<file path=xl/sharedStrings.xml><?xml version="1.0" encoding="utf-8"?>
<sst xmlns="http://schemas.openxmlformats.org/spreadsheetml/2006/main" count="422" uniqueCount="238">
  <si>
    <t>Załącznik Nr 1</t>
  </si>
  <si>
    <t>Zestawienie sprawozdań składanych przez organizacje pozarządowe, które otrzymały dotację z budżetu Wojewody Warmińsko-Mazurskiego w ramach otwartych konkursów ofert ogłoszonych w 2019 roku</t>
  </si>
  <si>
    <t xml:space="preserve">1. „Aktywizacja i przeciwdziałanie marginalizacji osób starszych” </t>
  </si>
  <si>
    <t>Lp.</t>
  </si>
  <si>
    <t>Numer umowy</t>
  </si>
  <si>
    <t>Nazwa podmiotu (organizacji)</t>
  </si>
  <si>
    <t>Adres</t>
  </si>
  <si>
    <t>Telefon/mail</t>
  </si>
  <si>
    <t>Tytuł zadania</t>
  </si>
  <si>
    <t>Data złożenia sprawozdania</t>
  </si>
  <si>
    <t>Koszt całkowity</t>
  </si>
  <si>
    <t>Realizacja zadania</t>
  </si>
  <si>
    <t>Przyznana dotacja</t>
  </si>
  <si>
    <t>Wydatkowana dotacja</t>
  </si>
  <si>
    <t>Wymagany udział %</t>
  </si>
  <si>
    <t>Źródło finansowania</t>
  </si>
  <si>
    <t>koszty pośrednie</t>
  </si>
  <si>
    <t>Zwroty</t>
  </si>
  <si>
    <t>Dochody</t>
  </si>
  <si>
    <t>Klasyfikacja budżetowa</t>
  </si>
  <si>
    <t>Blokady</t>
  </si>
  <si>
    <t>Odsetki bankowe</t>
  </si>
  <si>
    <t>środki finansowe własne</t>
  </si>
  <si>
    <t>środki finansowe z innych źródeł</t>
  </si>
  <si>
    <t>wkład osobowy</t>
  </si>
  <si>
    <t>Zwrot dotacji</t>
  </si>
  <si>
    <t>Odsetki</t>
  </si>
  <si>
    <t>zł</t>
  </si>
  <si>
    <t>%</t>
  </si>
  <si>
    <t>min. 20%</t>
  </si>
  <si>
    <t>min. 50%</t>
  </si>
  <si>
    <t>max. 10%</t>
  </si>
  <si>
    <t>1.</t>
  </si>
  <si>
    <t>PS-I.947.6.1.2019.AS</t>
  </si>
  <si>
    <t xml:space="preserve">Caritas Diecezji Elbląskiej
</t>
  </si>
  <si>
    <t>ul. Zamkowa 17
82-300 Elbląg</t>
  </si>
  <si>
    <t>(55) 232 66 09
601 667 596
caritas@elblag.gmail.com</t>
  </si>
  <si>
    <t>"Zaradny senior"</t>
  </si>
  <si>
    <t xml:space="preserve"> wpływ 17.01.2020</t>
  </si>
  <si>
    <t>2.</t>
  </si>
  <si>
    <t>PS-I.947.6.2.2019.AS</t>
  </si>
  <si>
    <t xml:space="preserve">Stowarzyszenie Na Rzecz Osób Niepełnosprawnych Powiatu Iławskiego „PROMYK”
</t>
  </si>
  <si>
    <t>14-200 Iława, ul. Wyszyńskiego 2A</t>
  </si>
  <si>
    <t>697 004 732
k.szafryna-zegota@wp.pl</t>
  </si>
  <si>
    <t>„Klub Aktywności Osób Starszych, Niepełnosprawnych”</t>
  </si>
  <si>
    <t>28.01.2020           (data stempla), wpływ 31.01.2020</t>
  </si>
  <si>
    <t>3.</t>
  </si>
  <si>
    <t>PS-I.947.6.3.2019.AS</t>
  </si>
  <si>
    <t xml:space="preserve">Fundacja 
„Drogowskazy”
</t>
  </si>
  <si>
    <t>Nielbark 84
13-306 Kurzętnik</t>
  </si>
  <si>
    <t>606-622-986
darek@op.pl</t>
  </si>
  <si>
    <t>Twój czas seniorze !</t>
  </si>
  <si>
    <t xml:space="preserve">wpływ
30.01.2020           </t>
  </si>
  <si>
    <t>4.</t>
  </si>
  <si>
    <t>PS-I.947.6.4.2019.AS</t>
  </si>
  <si>
    <t xml:space="preserve">Stowarzyszenie Centrum Inicjatyw Lokalnych "Przestrzeń" </t>
  </si>
  <si>
    <t>Blanki 13, 11-100 Lidzbark Warmiński</t>
  </si>
  <si>
    <t>606 946 018 aga.stolarska4@wp.pl</t>
  </si>
  <si>
    <t>„Aktywni i kreatywni”</t>
  </si>
  <si>
    <t>wpływ
 14.01.2020</t>
  </si>
  <si>
    <t>5.</t>
  </si>
  <si>
    <t>PS-I.947.6.5.2019.AS</t>
  </si>
  <si>
    <t xml:space="preserve">Stowarzyszenie 
„Kraszewo-wieś naszych marzeń” </t>
  </si>
  <si>
    <t>Kraszewo 76/4, 11-100 Lidzbark Warmiński</t>
  </si>
  <si>
    <t>507 044 642 monikalw@op.pl</t>
  </si>
  <si>
    <t>„Kraszewska Akademia Seniora”</t>
  </si>
  <si>
    <t xml:space="preserve"> wpływ 16.01.2020</t>
  </si>
  <si>
    <t>6.</t>
  </si>
  <si>
    <t>PS-I.947.6.6.2019.AS</t>
  </si>
  <si>
    <t xml:space="preserve">Stowarzyszenie na na Rzecz Rozwoju Wsi Sarnowo  </t>
  </si>
  <si>
    <t>Sarnowo 41, 11-100 Lidzbark Warmiński</t>
  </si>
  <si>
    <t xml:space="preserve"> 698 165 740 iwonak41@interia.pl</t>
  </si>
  <si>
    <t>„Akademia 60+”</t>
  </si>
  <si>
    <t xml:space="preserve"> wpływ 15.01.2020</t>
  </si>
  <si>
    <t>7.</t>
  </si>
  <si>
    <t>PS-I.947.6.7.2019.AS</t>
  </si>
  <si>
    <t>Stowarzyszenie Inicjatorów Społecznych "Przyjazny Krąg"</t>
  </si>
  <si>
    <t>ul. Płk. Dąbka 79, 82-300 Elbląg</t>
  </si>
  <si>
    <t>600 889 722
swietlica-socjoterapeutyczna@wp.pl</t>
  </si>
  <si>
    <t>„Senior - żyję aktywnie”</t>
  </si>
  <si>
    <t xml:space="preserve"> wpływ ...02.2020
mail:
30.01.2020</t>
  </si>
  <si>
    <t>8.</t>
  </si>
  <si>
    <t>PS-I.947.6.8.2019.AS</t>
  </si>
  <si>
    <t xml:space="preserve">Liga Kobiet Polskich Oddział Terenowy w Elblągu, 
</t>
  </si>
  <si>
    <t>ul. Grunwaldzka 31, 82-300 Elbląg</t>
  </si>
  <si>
    <t>504094020
lkp.elblag@wp.pl</t>
  </si>
  <si>
    <t>Srebrny Uniwersytet</t>
  </si>
  <si>
    <t>29.01.2020           (data stempla), wpływ 31.01.2020</t>
  </si>
  <si>
    <t>9.</t>
  </si>
  <si>
    <t>PS-I.947.6.9.2019.AS</t>
  </si>
  <si>
    <t xml:space="preserve">Caritas Diecezji Ełckiej
</t>
  </si>
  <si>
    <t>ul. Ks. Prał. Mariana Sczęsnego 1
19-300 Ełk</t>
  </si>
  <si>
    <t>87 441 70 14
elk@caritas.pl</t>
  </si>
  <si>
    <t>„Kawiarenka Senioralna II”</t>
  </si>
  <si>
    <t>wpływ 28.01.2020</t>
  </si>
  <si>
    <t>OGÓŁEM AS</t>
  </si>
  <si>
    <t>x</t>
  </si>
  <si>
    <t>2. „Kompleksowe wsparcie dla osób i rodzin, w tym dotkniętych dysfunkcją i kryzysem".</t>
  </si>
  <si>
    <t>Telefon</t>
  </si>
  <si>
    <t>PS-I.947.5.1.2019.KW</t>
  </si>
  <si>
    <t>ul. Zamkowa 17, 82-300 Elbląg</t>
  </si>
  <si>
    <t xml:space="preserve">„Prowadzenie działań kompleksowego, specjalistycznego 
i psychologicznego wsparcia dla rodzin dotkniętych dysfunkcją i kryzysem oraz ofiar przemocy”
</t>
  </si>
  <si>
    <t>PS-I.947.6.2.2019.KW</t>
  </si>
  <si>
    <t xml:space="preserve"> Polski Komitet Pomocy Społecznej Warmińsko-Mazurski Zarząd Wojewódzki 
w Olsztynie</t>
  </si>
  <si>
    <t>ul. Dąbrowszczaków 34/1
10-541 Olsztyn</t>
  </si>
  <si>
    <t>(89) 527 43 87
pkpszwolsztyn@op.pl</t>
  </si>
  <si>
    <t>„Prowadzenie magazynu darów rzeczowych i żywnościowych”</t>
  </si>
  <si>
    <t>wpływ 29.01.2020</t>
  </si>
  <si>
    <t>PS-I.947.6.3.2019.KW</t>
  </si>
  <si>
    <t xml:space="preserve">Towarzystwo Przyjaciół Dzieci Warmińsko-Mazurski Oddział Miejski w Ełku </t>
  </si>
  <si>
    <t>ul. Małeckich 3/31 19-300 Ełk</t>
  </si>
  <si>
    <t>500 159 045
516 570 601
tpd.elk@wp.pl</t>
  </si>
  <si>
    <t>„Daj sobie szansę” - organizacja zajęć pozaszkolnych, rozwój zainteresowań, promocja zdrowego stylu życia jako profilaktyki uzależnień i zachowań agresywnych dzieci i młodzieży w świetlicach środowiskowych Towarzystwa Przyjaciół Dzieci w Ełku"</t>
  </si>
  <si>
    <t xml:space="preserve">wpływ
21.01.2020           </t>
  </si>
  <si>
    <t>PS-I.947.6.4.2019.KW</t>
  </si>
  <si>
    <t>Stowarzyszenie
 Przyjaciół Ziemi Lidzbarskiej</t>
  </si>
  <si>
    <t>ul. Słowackiego 4
11-100 Lidzbark Warmiński</t>
  </si>
  <si>
    <t>502729698
promyk847@wp.pl</t>
  </si>
  <si>
    <t>„Może być inaczej” - program profilaktyczno - edukacyjny realizowany w ramach świetlicy</t>
  </si>
  <si>
    <t>wpływ
 27.01.2020</t>
  </si>
  <si>
    <t>PS-I.947.6.6.2019.KW</t>
  </si>
  <si>
    <t xml:space="preserve">Stowarzyszenie "Szansa na rozwój" </t>
  </si>
  <si>
    <t>82-300 Elbląg, ul. Związku Jaszczurczego 17</t>
  </si>
  <si>
    <t xml:space="preserve"> 501338030
kontakt@szansanarozwoj.eu</t>
  </si>
  <si>
    <t>"Rodzina-Reaktywacja-Rozwój"</t>
  </si>
  <si>
    <t>30.01.2020           (data stempla), wpływ 31.01.2020</t>
  </si>
  <si>
    <t>PS-I.947.6.7.2019.KW</t>
  </si>
  <si>
    <t>Liga Kobiet Polskich Oddział Terenowy w Elblągu</t>
  </si>
  <si>
    <t>W rodzinie siła</t>
  </si>
  <si>
    <t>31.01.2020           (data stempla), wpływ 29.01.2020</t>
  </si>
  <si>
    <t>PS-I.947.6.10.2019.KW</t>
  </si>
  <si>
    <t xml:space="preserve">Elbląskie Stowarzyszenie Organizatorów Pomocy Społecznej </t>
  </si>
  <si>
    <t>ul. Czerwonego Krzyża 2, 82-300 Elbląg</t>
  </si>
  <si>
    <t>55/236-25-54
esops@interia.eu</t>
  </si>
  <si>
    <t xml:space="preserve">„Porady Specjalistyczne Twoją szansą” </t>
  </si>
  <si>
    <t xml:space="preserve">wpływ
29.01.2020           </t>
  </si>
  <si>
    <t>PS-I.947.6.11.2019.KW</t>
  </si>
  <si>
    <t>Towarzystwo Nasz Dom</t>
  </si>
  <si>
    <t>ul. Aleja Zjednoczenia 34
01-830 Warszawa</t>
  </si>
  <si>
    <t>897412422 
 601191104</t>
  </si>
  <si>
    <t>Dzieciak – lepszy start</t>
  </si>
  <si>
    <t xml:space="preserve">wpływ
27.01.2020           </t>
  </si>
  <si>
    <t>PS-I.947.6.12.2019.KW</t>
  </si>
  <si>
    <t xml:space="preserve">Stowarzyszenie Inicjatorów Społecznych 
"Przyjazny Krąg" </t>
  </si>
  <si>
    <t xml:space="preserve">600 889 722 
swietlica-socjoterapeutyczna@wp.pl </t>
  </si>
  <si>
    <t xml:space="preserve">Specjalistyczna Placówka Wsparcia Dziennego azylem dla dzieci 
i młodzieży z rodzin dysfunkcyjnych  </t>
  </si>
  <si>
    <t xml:space="preserve">wpływ
28.01.2020           </t>
  </si>
  <si>
    <t>PS-I.947.6.13.2019.KW</t>
  </si>
  <si>
    <t>Stowarzyszenie Pomocy Dzieciom i Rodzinie ARKA im. ks. Juliana Żołnierkiewicza w Olsztynie</t>
  </si>
  <si>
    <t xml:space="preserve">ul. Niepodległości 85, 10-046 Olsztyn </t>
  </si>
  <si>
    <t>89 534 99 55
arka.dom@wp.pl</t>
  </si>
  <si>
    <t>Prowadzenie grupy – profilaktyczno-rozwojowej</t>
  </si>
  <si>
    <t>PS-I.947.6.14.2019.KW</t>
  </si>
  <si>
    <t xml:space="preserve">Towarzystwo Przyjaciół Dzieci Warmińsko-Mazurski Oddział Regionalny
</t>
  </si>
  <si>
    <t xml:space="preserve"> ul. Panasa 1A/18, 10-691 Olsztyn</t>
  </si>
  <si>
    <t>89 5269549 biuro@tpdolsztyn.pl</t>
  </si>
  <si>
    <t>Wychowanie przez zabawę</t>
  </si>
  <si>
    <t>PS-I.947.6.15.2019.KW</t>
  </si>
  <si>
    <t xml:space="preserve">Caritas Archidiecezji Warmińskiej
</t>
  </si>
  <si>
    <t>ul. Grunwaldzka 45, 10-125 Olsztyn</t>
  </si>
  <si>
    <t>89 523 64 02
02 407 787 kadrycaritas@gmail.com</t>
  </si>
  <si>
    <t>Kompleksowe wsparcie dla osób i rodzin, w tym dotkniętych dysfunkcją 
i kryzysem „Dom, który nie boli. Edycja 2019”</t>
  </si>
  <si>
    <t>30.01.2020           (data stempla), wpływ 3.02.2020</t>
  </si>
  <si>
    <t>PS-I.947.6.16.2019.KW</t>
  </si>
  <si>
    <t xml:space="preserve">Caritas Diecezji Ełckiej 
</t>
  </si>
  <si>
    <t>ul. ks. prał. Mariana Sczęsnego 1
 19-300 Ełk</t>
  </si>
  <si>
    <t>87 441 70 14 
 rstanczyk@caritas.pl</t>
  </si>
  <si>
    <t>Poradnia Rodzinna i Terapeutyczna</t>
  </si>
  <si>
    <t>PS-I.947.6.17.2019.KW</t>
  </si>
  <si>
    <t>Warmińsko-Mazurskie Stowarzyszenie Pomocy Rodzinie "Sukurs"</t>
  </si>
  <si>
    <t xml:space="preserve"> ul. Kopernika 45, 10-512 Olsztyn</t>
  </si>
  <si>
    <t>600 067 780 
506 149 505 wm.spr.sukurs@op.pl</t>
  </si>
  <si>
    <t>Profesjonalna pomoc interwencyjno-wspierająca i profilaktyczna dla rodzin dotkniętych przemocą, dysfunkcją i kryzysem</t>
  </si>
  <si>
    <t>OGÓŁEM KW</t>
  </si>
  <si>
    <t>3. "Powrót osób bezdomnych do społeczności - edycja 2019"</t>
  </si>
  <si>
    <t>max.10%</t>
  </si>
  <si>
    <t>PS-I.947.7.1.2019.B</t>
  </si>
  <si>
    <t>Caritas Diecezji Elbląskiej</t>
  </si>
  <si>
    <t xml:space="preserve">ul. Zamkowa 17, 82-300 Elbląg
19-400 Olecko </t>
  </si>
  <si>
    <t>55/232 66 09</t>
  </si>
  <si>
    <t>Jadłodajnia dla osób bezdomnych i zagrożonych bezdomnością</t>
  </si>
  <si>
    <t>PS-I.947.7.2.2019.B</t>
  </si>
  <si>
    <t xml:space="preserve">Diecezja Elbląska
(Ośrodek Wsparcia i Interwencji Kryzysowej Dom dla Matek z Małoletnimi Dziećmi i Kobiet w Ciąży
ul. Nowodworska 49
82-300 Elbląg)
</t>
  </si>
  <si>
    <t xml:space="preserve">ul. Świętego Ducha 11
82-300 Elbląg </t>
  </si>
  <si>
    <t>55/2338079</t>
  </si>
  <si>
    <t>Zapewnienie całodobowego pobytu z wyzywieniem bezdomnym kobietom i ich dzieciom</t>
  </si>
  <si>
    <t>PS-I.947.7.3.2019.B</t>
  </si>
  <si>
    <t>Stowarzyszenie na rzecz osób bezdomnych i potrzebujących "Od nowa…"</t>
  </si>
  <si>
    <t>ul. Nowodworska 49
82-300 Elbląg</t>
  </si>
  <si>
    <t>55/6256281                 55/6256280</t>
  </si>
  <si>
    <t>Wsparcie świadczenia bezpośredniej pomocy na rzecz osób bezdomnych w zakresie całodobowego schronienia z wyzywieniem</t>
  </si>
  <si>
    <t>PS-I.947.7.4.2019.B</t>
  </si>
  <si>
    <t xml:space="preserve">Caritas Archidiecezji Warmińskiej 
(Archidiecezjalne Centrum Charytatywne Caritas Archidiecezji Warmińskiej 
ul. Grunwaldzka 45
10-125 Olsztyn)
</t>
  </si>
  <si>
    <t>ul. Grunwaldzka 45
10-125 Olsztyn</t>
  </si>
  <si>
    <t>89/5236402                502407787</t>
  </si>
  <si>
    <t>Pomoc osobom bezdomnym i zagrożonym bezdomnością - edycja 2019. Przetrwać zimę.</t>
  </si>
  <si>
    <t>2020-02-03 (data stempla pocztowego 30.01.2020)</t>
  </si>
  <si>
    <t>Pomoc osobom bezdomnym i zagrożonym bezdomnością - edycja 2019. Codzienna pomoc osobom bezdomnym i zagrożonym bezdomnością</t>
  </si>
  <si>
    <t>PS-I.947.7.6.2019.B</t>
  </si>
  <si>
    <t xml:space="preserve">Caritas Diecezji Ełckiej </t>
  </si>
  <si>
    <t>ul. Ks. Prał. Mariana Szczęsnego 1
19-300 Ełk</t>
  </si>
  <si>
    <t>87/4417059</t>
  </si>
  <si>
    <t>"Wsparcie osób bezdomnych IV"</t>
  </si>
  <si>
    <t>2020-01.28</t>
  </si>
  <si>
    <t>PS-I.947.7.7.2019.B</t>
  </si>
  <si>
    <t>"Ogrzewalnia dla bezdomnych im. Św. Ojaca Pio 2019"</t>
  </si>
  <si>
    <t>PS-I.947.7.8.2019.B</t>
  </si>
  <si>
    <t>Stowarzyszenie "MONAR" Schronisko dla Osób Bezdomnych Markot w Ełku</t>
  </si>
  <si>
    <t>Dąbrowskiego 3c, 19-300 Ełk</t>
  </si>
  <si>
    <t>"Pomoc osobom bezdomnym i zagrożonym bezdomnością - edycja 2019"</t>
  </si>
  <si>
    <t>PS-I.947.7.9.2019.B</t>
  </si>
  <si>
    <t>Polski Komitet Pomocy Społecznej Warmińsko-Mazurski Zarząd Wojewódzki w Olstzynie</t>
  </si>
  <si>
    <t>Dąbrowszczaków 34/3, Olsztyn</t>
  </si>
  <si>
    <t>89/535 21 97</t>
  </si>
  <si>
    <t>Prowadzenie Jadłodajni dla najbiedniejszych mieszkańców Olsztyna i okolic</t>
  </si>
  <si>
    <t>PS-I.947.7.10.2019.B</t>
  </si>
  <si>
    <t>Prowadzenie noclegowni i jadłodajni dla osób najuboższych w powiecie ostródzkim</t>
  </si>
  <si>
    <t>PS-I.947.7.11.2019.B</t>
  </si>
  <si>
    <t>Zapewnienie noclegu z co najmniej jednym posiłkiem</t>
  </si>
  <si>
    <t>PS-I.947.7.12.2019.B</t>
  </si>
  <si>
    <t>Stowarzyszenie "Otwarte Drzwi" w Olecku</t>
  </si>
  <si>
    <t>Al.. Zwycięstwa 3a, 19-400 Olecko</t>
  </si>
  <si>
    <t>87/523 99 65</t>
  </si>
  <si>
    <t>Pomoc bezdomnym</t>
  </si>
  <si>
    <t>2020-01-31           (data stempla 2020-01-30)</t>
  </si>
  <si>
    <t>PS-I.947.7.13.2019.B</t>
  </si>
  <si>
    <t>Stowarzyszenie Pomocy Bliźniemu "Mar-Kot" z siedzibą w Ożarowie Mazowieckim/ Schronisko Sławosze gm. Barciany</t>
  </si>
  <si>
    <t>ul. Kopernika 2 05-850 Ożarów Mazowiecki</t>
  </si>
  <si>
    <t>22/722 22 99</t>
  </si>
  <si>
    <t>Zapewnienie schronienia, wyzywienia, niezbędnych dóbr materialnych oraz poradnictwa specjalistycznego osobom bezdomnym z województwa warmińsko-mazurskiego</t>
  </si>
  <si>
    <t>2020-01-31 (data stempla 2020-01-29)</t>
  </si>
  <si>
    <t>PS-I.947.7.14.2019.B</t>
  </si>
  <si>
    <t>Stowarzyszenie Pomocy Bliźniemu "Mar-Kot" z siedzibą w Ożarowie Mazowieckim/ Schronisko Arklity</t>
  </si>
  <si>
    <t>OGÓŁEM B</t>
  </si>
  <si>
    <t>DOTACJA NIEROZDYSPONOWANA</t>
  </si>
  <si>
    <t>RAZEM</t>
  </si>
  <si>
    <t>(data, podpis)</t>
  </si>
  <si>
    <r>
      <t xml:space="preserve">
I </t>
    </r>
    <r>
      <rPr>
        <b/>
        <sz val="11"/>
        <rFont val="Palatino Linotype"/>
        <family val="1"/>
        <charset val="238"/>
      </rPr>
      <t xml:space="preserve">WICEWOJEWODA WARMIŃSKO – MAZURSKI
Sławomir Sadowski
</t>
    </r>
    <r>
      <rPr>
        <i/>
        <sz val="10"/>
        <rFont val="Palatino Linotype"/>
        <family val="1"/>
        <charset val="238"/>
      </rPr>
      <t>Olsztyn, dnia 29.04.2020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</si>
</sst>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5]yyyy\-mm\-dd"/>
    <numFmt numFmtId="165" formatCode="#,##0.0000"/>
    <numFmt numFmtId="166" formatCode="#,##0.000"/>
  </numFmts>
  <fonts count="13">
    <font>
      <sz val="11"/>
      <color rgb="FF000000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Garamond"/>
      <family val="1"/>
      <charset val="238"/>
    </font>
    <font>
      <sz val="11"/>
      <name val="Czcionka tekstu podstawowego"/>
      <family val="2"/>
      <charset val="238"/>
    </font>
    <font>
      <i/>
      <sz val="14"/>
      <name val="Garamond"/>
      <family val="1"/>
      <charset val="238"/>
    </font>
    <font>
      <sz val="14"/>
      <name val="Garamond"/>
      <family val="1"/>
      <charset val="238"/>
    </font>
    <font>
      <b/>
      <sz val="18"/>
      <name val="Garamond"/>
      <family val="1"/>
      <charset val="238"/>
    </font>
    <font>
      <b/>
      <sz val="16"/>
      <name val="Garamond"/>
      <family val="1"/>
      <charset val="238"/>
    </font>
    <font>
      <b/>
      <sz val="10"/>
      <name val="Garamond"/>
      <family val="1"/>
      <charset val="238"/>
    </font>
    <font>
      <i/>
      <sz val="10"/>
      <name val="Garamond"/>
      <family val="1"/>
      <charset val="238"/>
    </font>
    <font>
      <sz val="11"/>
      <name val="Palatino Linotype"/>
      <family val="1"/>
      <charset val="238"/>
    </font>
    <font>
      <b/>
      <sz val="11"/>
      <name val="Palatino Linotype"/>
      <family val="1"/>
      <charset val="238"/>
    </font>
    <font>
      <i/>
      <sz val="10"/>
      <name val="Palatino Linotyp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CCCCCC"/>
      </patternFill>
    </fill>
    <fill>
      <patternFill patternType="solid">
        <fgColor rgb="FFFFFFFF"/>
        <bgColor rgb="FFFFFFCC"/>
      </patternFill>
    </fill>
    <fill>
      <patternFill patternType="solid">
        <fgColor rgb="FF77933C"/>
        <bgColor rgb="FF808080"/>
      </patternFill>
    </fill>
    <fill>
      <patternFill patternType="solid">
        <fgColor rgb="FFD9D9D9"/>
        <bgColor rgb="FFCCCCCC"/>
      </patternFill>
    </fill>
    <fill>
      <patternFill patternType="solid">
        <fgColor rgb="FFCCCCCC"/>
        <bgColor rgb="FFBFBFBF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4" fontId="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 wrapText="1"/>
    </xf>
    <xf numFmtId="9" fontId="8" fillId="2" borderId="2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64" fontId="2" fillId="3" borderId="6" xfId="0" applyNumberFormat="1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>
      <alignment horizontal="center" vertical="center" wrapText="1"/>
    </xf>
    <xf numFmtId="4" fontId="2" fillId="3" borderId="6" xfId="0" applyNumberFormat="1" applyFont="1" applyFill="1" applyBorder="1" applyAlignment="1">
      <alignment horizontal="center" vertical="center"/>
    </xf>
    <xf numFmtId="2" fontId="2" fillId="3" borderId="6" xfId="0" applyNumberFormat="1" applyFont="1" applyFill="1" applyBorder="1" applyAlignment="1">
      <alignment horizontal="center" vertical="center"/>
    </xf>
    <xf numFmtId="4" fontId="2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2" fillId="3" borderId="2" xfId="0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Border="1" applyAlignment="1">
      <alignment horizontal="center" vertical="center"/>
    </xf>
    <xf numFmtId="2" fontId="8" fillId="3" borderId="0" xfId="0" applyNumberFormat="1" applyFont="1" applyFill="1" applyBorder="1" applyAlignment="1">
      <alignment horizontal="center" vertical="center"/>
    </xf>
    <xf numFmtId="4" fontId="8" fillId="3" borderId="0" xfId="0" applyNumberFormat="1" applyFont="1" applyFill="1" applyBorder="1" applyAlignment="1">
      <alignment horizontal="center" vertical="center"/>
    </xf>
    <xf numFmtId="4" fontId="2" fillId="3" borderId="0" xfId="0" applyNumberFormat="1" applyFont="1" applyFill="1" applyBorder="1" applyAlignment="1">
      <alignment horizontal="center" vertical="center"/>
    </xf>
    <xf numFmtId="0" fontId="2" fillId="3" borderId="0" xfId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Border="1" applyAlignment="1">
      <alignment horizontal="center" vertical="center" wrapText="1"/>
    </xf>
    <xf numFmtId="4" fontId="2" fillId="3" borderId="8" xfId="0" applyNumberFormat="1" applyFont="1" applyFill="1" applyBorder="1" applyAlignment="1">
      <alignment horizontal="center" vertical="center"/>
    </xf>
    <xf numFmtId="2" fontId="8" fillId="3" borderId="6" xfId="0" applyNumberFormat="1" applyFont="1" applyFill="1" applyBorder="1" applyAlignment="1">
      <alignment horizontal="center" vertical="center"/>
    </xf>
    <xf numFmtId="4" fontId="8" fillId="3" borderId="6" xfId="0" applyNumberFormat="1" applyFont="1" applyFill="1" applyBorder="1" applyAlignment="1">
      <alignment horizontal="center" vertical="center"/>
    </xf>
    <xf numFmtId="4" fontId="8" fillId="2" borderId="2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4" fontId="8" fillId="4" borderId="2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" fontId="8" fillId="4" borderId="6" xfId="0" applyNumberFormat="1" applyFont="1" applyFill="1" applyBorder="1" applyAlignment="1">
      <alignment horizontal="center" vertical="center" wrapText="1"/>
    </xf>
    <xf numFmtId="2" fontId="8" fillId="4" borderId="4" xfId="0" applyNumberFormat="1" applyFont="1" applyFill="1" applyBorder="1" applyAlignment="1">
      <alignment horizontal="center" vertical="center" wrapText="1"/>
    </xf>
    <xf numFmtId="9" fontId="8" fillId="4" borderId="4" xfId="0" applyNumberFormat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/>
    <xf numFmtId="165" fontId="2" fillId="3" borderId="2" xfId="0" applyNumberFormat="1" applyFont="1" applyFill="1" applyBorder="1" applyAlignment="1">
      <alignment horizontal="center" vertical="center"/>
    </xf>
    <xf numFmtId="166" fontId="2" fillId="3" borderId="2" xfId="0" applyNumberFormat="1" applyFont="1" applyFill="1" applyBorder="1" applyAlignment="1">
      <alignment horizontal="center" vertical="center"/>
    </xf>
    <xf numFmtId="4" fontId="8" fillId="5" borderId="2" xfId="0" applyNumberFormat="1" applyFont="1" applyFill="1" applyBorder="1" applyAlignment="1">
      <alignment horizontal="center" vertical="center"/>
    </xf>
    <xf numFmtId="2" fontId="8" fillId="5" borderId="2" xfId="0" applyNumberFormat="1" applyFont="1" applyFill="1" applyBorder="1" applyAlignment="1">
      <alignment horizontal="center" vertical="center"/>
    </xf>
    <xf numFmtId="4" fontId="2" fillId="5" borderId="2" xfId="0" applyNumberFormat="1" applyFont="1" applyFill="1" applyBorder="1" applyAlignment="1">
      <alignment horizontal="center" vertical="center"/>
    </xf>
    <xf numFmtId="4" fontId="8" fillId="5" borderId="4" xfId="0" applyNumberFormat="1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4" fontId="8" fillId="6" borderId="2" xfId="0" applyNumberFormat="1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4" fontId="8" fillId="6" borderId="6" xfId="0" applyNumberFormat="1" applyFont="1" applyFill="1" applyBorder="1" applyAlignment="1">
      <alignment horizontal="center" vertical="center" wrapText="1"/>
    </xf>
    <xf numFmtId="2" fontId="8" fillId="6" borderId="4" xfId="0" applyNumberFormat="1" applyFont="1" applyFill="1" applyBorder="1" applyAlignment="1">
      <alignment horizontal="center" vertical="center" wrapText="1"/>
    </xf>
    <xf numFmtId="9" fontId="8" fillId="6" borderId="4" xfId="0" applyNumberFormat="1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 wrapText="1"/>
    </xf>
    <xf numFmtId="4" fontId="8" fillId="6" borderId="2" xfId="0" applyNumberFormat="1" applyFont="1" applyFill="1" applyBorder="1" applyAlignment="1">
      <alignment horizontal="center" vertical="center"/>
    </xf>
    <xf numFmtId="2" fontId="8" fillId="6" borderId="2" xfId="0" applyNumberFormat="1" applyFont="1" applyFill="1" applyBorder="1" applyAlignment="1">
      <alignment horizontal="center" vertical="center"/>
    </xf>
    <xf numFmtId="4" fontId="2" fillId="6" borderId="2" xfId="0" applyNumberFormat="1" applyFont="1" applyFill="1" applyBorder="1" applyAlignment="1">
      <alignment horizontal="center" vertical="center"/>
    </xf>
    <xf numFmtId="4" fontId="8" fillId="6" borderId="4" xfId="0" applyNumberFormat="1" applyFont="1" applyFill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4" fontId="8" fillId="4" borderId="3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4" fontId="8" fillId="6" borderId="2" xfId="0" applyNumberFormat="1" applyFont="1" applyFill="1" applyBorder="1" applyAlignment="1">
      <alignment horizontal="center" vertical="center" wrapText="1"/>
    </xf>
    <xf numFmtId="4" fontId="8" fillId="6" borderId="3" xfId="0" applyNumberFormat="1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MJ65"/>
  <sheetViews>
    <sheetView tabSelected="1" view="pageBreakPreview" zoomScale="70" zoomScaleNormal="100" zoomScalePageLayoutView="70" workbookViewId="0">
      <pane xSplit="2" ySplit="8" topLeftCell="I57" activePane="bottomRight" state="frozen"/>
      <selection pane="topRight" activeCell="I1" sqref="I1"/>
      <selection pane="bottomLeft" activeCell="A9" sqref="A9"/>
      <selection pane="bottomRight" activeCell="S63" sqref="S63:AB64"/>
    </sheetView>
  </sheetViews>
  <sheetFormatPr defaultRowHeight="14.25"/>
  <cols>
    <col min="1" max="1" width="3.125" style="15" customWidth="1"/>
    <col min="2" max="2" width="18.5" style="15" customWidth="1"/>
    <col min="3" max="3" width="21.5" style="16" customWidth="1"/>
    <col min="4" max="4" width="18.875" style="16" customWidth="1"/>
    <col min="5" max="5" width="18.75" style="15" customWidth="1"/>
    <col min="6" max="6" width="33.25" style="16" customWidth="1"/>
    <col min="7" max="7" width="12.25" style="16" customWidth="1"/>
    <col min="8" max="8" width="13.375" style="17" customWidth="1"/>
    <col min="9" max="9" width="9" style="17" customWidth="1"/>
    <col min="10" max="10" width="14.25" style="18" customWidth="1"/>
    <col min="11" max="11" width="13.25" style="15" customWidth="1"/>
    <col min="12" max="14" width="9" style="19" customWidth="1"/>
    <col min="15" max="15" width="11" style="15" customWidth="1"/>
    <col min="16" max="16" width="7.625" style="15" customWidth="1"/>
    <col min="17" max="17" width="8.875" style="15" customWidth="1"/>
    <col min="18" max="18" width="7.375" style="15" customWidth="1"/>
    <col min="19" max="19" width="9.875" style="15" customWidth="1"/>
    <col min="20" max="22" width="7.875" style="15" customWidth="1"/>
    <col min="23" max="25" width="10.25" style="15" customWidth="1"/>
    <col min="26" max="26" width="9.875" style="18" customWidth="1"/>
    <col min="27" max="27" width="8.75" style="18" customWidth="1"/>
    <col min="28" max="29" width="8.25" style="18" customWidth="1"/>
    <col min="30" max="30" width="9.75" style="18" customWidth="1"/>
    <col min="31" max="1014" width="9" style="15" customWidth="1"/>
    <col min="1015" max="1018" width="9" style="20" customWidth="1"/>
    <col min="1019" max="1025" width="10.5" customWidth="1"/>
  </cols>
  <sheetData>
    <row r="2" spans="1:1024" s="21" customFormat="1" ht="18.7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ME2"/>
      <c r="AMF2"/>
      <c r="AMG2"/>
      <c r="AMH2"/>
      <c r="AMI2"/>
      <c r="AMJ2"/>
    </row>
    <row r="3" spans="1:1024" ht="38.25" customHeight="1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</row>
    <row r="4" spans="1:1024" s="22" customFormat="1" ht="55.5" customHeight="1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ME4"/>
      <c r="AMF4"/>
      <c r="AMG4"/>
      <c r="AMH4"/>
      <c r="AMI4"/>
      <c r="AMJ4"/>
    </row>
    <row r="5" spans="1:1024" s="26" customFormat="1" ht="12.75" customHeight="1">
      <c r="A5" s="11" t="s">
        <v>3</v>
      </c>
      <c r="B5" s="11" t="s">
        <v>4</v>
      </c>
      <c r="C5" s="10" t="s">
        <v>5</v>
      </c>
      <c r="D5" s="10" t="s">
        <v>6</v>
      </c>
      <c r="E5" s="11" t="s">
        <v>7</v>
      </c>
      <c r="F5" s="10" t="s">
        <v>8</v>
      </c>
      <c r="G5" s="10" t="s">
        <v>9</v>
      </c>
      <c r="H5" s="9" t="s">
        <v>10</v>
      </c>
      <c r="I5" s="9"/>
      <c r="J5" s="11" t="s">
        <v>11</v>
      </c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ME5"/>
      <c r="AMF5"/>
      <c r="AMG5"/>
      <c r="AMH5"/>
      <c r="AMI5"/>
      <c r="AMJ5"/>
    </row>
    <row r="6" spans="1:1024" s="26" customFormat="1" ht="12.75" customHeight="1">
      <c r="A6" s="11"/>
      <c r="B6" s="11"/>
      <c r="C6" s="10"/>
      <c r="D6" s="10"/>
      <c r="E6" s="11"/>
      <c r="F6" s="10"/>
      <c r="G6" s="10"/>
      <c r="H6" s="9"/>
      <c r="I6" s="9"/>
      <c r="J6" s="8" t="s">
        <v>12</v>
      </c>
      <c r="K6" s="10" t="s">
        <v>13</v>
      </c>
      <c r="L6" s="10"/>
      <c r="M6" s="7" t="s">
        <v>14</v>
      </c>
      <c r="N6" s="7"/>
      <c r="O6" s="10" t="s">
        <v>15</v>
      </c>
      <c r="P6" s="10"/>
      <c r="Q6" s="10"/>
      <c r="R6" s="10"/>
      <c r="S6" s="10"/>
      <c r="T6" s="10"/>
      <c r="U6" s="6" t="s">
        <v>16</v>
      </c>
      <c r="V6" s="6"/>
      <c r="W6" s="11" t="s">
        <v>17</v>
      </c>
      <c r="X6" s="11" t="s">
        <v>18</v>
      </c>
      <c r="Y6" s="11"/>
      <c r="Z6" s="8" t="s">
        <v>19</v>
      </c>
      <c r="AA6" s="8"/>
      <c r="AB6" s="8"/>
      <c r="AC6" s="9" t="s">
        <v>20</v>
      </c>
      <c r="AD6" s="9" t="s">
        <v>21</v>
      </c>
      <c r="AME6"/>
      <c r="AMF6"/>
      <c r="AMG6"/>
      <c r="AMH6"/>
      <c r="AMI6"/>
      <c r="AMJ6"/>
    </row>
    <row r="7" spans="1:1024" s="26" customFormat="1" ht="42" customHeight="1">
      <c r="A7" s="11"/>
      <c r="B7" s="11"/>
      <c r="C7" s="10"/>
      <c r="D7" s="10"/>
      <c r="E7" s="11"/>
      <c r="F7" s="10"/>
      <c r="G7" s="10"/>
      <c r="H7" s="9"/>
      <c r="I7" s="9"/>
      <c r="J7" s="8"/>
      <c r="K7" s="10"/>
      <c r="L7" s="10"/>
      <c r="M7" s="7"/>
      <c r="N7" s="7"/>
      <c r="O7" s="5" t="s">
        <v>22</v>
      </c>
      <c r="P7" s="5"/>
      <c r="Q7" s="5" t="s">
        <v>23</v>
      </c>
      <c r="R7" s="5"/>
      <c r="S7" s="5" t="s">
        <v>24</v>
      </c>
      <c r="T7" s="5"/>
      <c r="U7" s="6"/>
      <c r="V7" s="6"/>
      <c r="W7" s="11"/>
      <c r="X7" s="28" t="s">
        <v>25</v>
      </c>
      <c r="Y7" s="29" t="s">
        <v>26</v>
      </c>
      <c r="Z7" s="8"/>
      <c r="AA7" s="8"/>
      <c r="AB7" s="8"/>
      <c r="AC7" s="9"/>
      <c r="AD7" s="9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AME7"/>
      <c r="AMF7"/>
      <c r="AMG7"/>
      <c r="AMH7"/>
      <c r="AMI7"/>
      <c r="AMJ7"/>
    </row>
    <row r="8" spans="1:1024" s="23" customFormat="1">
      <c r="A8" s="11"/>
      <c r="B8" s="11"/>
      <c r="C8" s="10"/>
      <c r="D8" s="10"/>
      <c r="E8" s="11"/>
      <c r="F8" s="10"/>
      <c r="G8" s="10"/>
      <c r="H8" s="25" t="s">
        <v>27</v>
      </c>
      <c r="I8" s="25" t="s">
        <v>28</v>
      </c>
      <c r="J8" s="25" t="s">
        <v>27</v>
      </c>
      <c r="K8" s="24" t="s">
        <v>27</v>
      </c>
      <c r="L8" s="31" t="s">
        <v>28</v>
      </c>
      <c r="M8" s="31" t="s">
        <v>29</v>
      </c>
      <c r="N8" s="32" t="s">
        <v>30</v>
      </c>
      <c r="O8" s="27" t="s">
        <v>27</v>
      </c>
      <c r="P8" s="24" t="s">
        <v>28</v>
      </c>
      <c r="Q8" s="27" t="s">
        <v>27</v>
      </c>
      <c r="R8" s="24" t="s">
        <v>28</v>
      </c>
      <c r="S8" s="27" t="s">
        <v>27</v>
      </c>
      <c r="T8" s="24" t="s">
        <v>28</v>
      </c>
      <c r="U8" s="24" t="s">
        <v>27</v>
      </c>
      <c r="V8" s="24" t="s">
        <v>31</v>
      </c>
      <c r="W8" s="23" t="s">
        <v>27</v>
      </c>
      <c r="X8" s="23" t="s">
        <v>27</v>
      </c>
      <c r="Y8" s="23" t="s">
        <v>27</v>
      </c>
      <c r="Z8" s="24">
        <v>2810</v>
      </c>
      <c r="AA8" s="24">
        <v>2820</v>
      </c>
      <c r="AB8" s="24">
        <v>2830</v>
      </c>
      <c r="AC8" s="9"/>
      <c r="AD8" s="9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3"/>
      <c r="AME8"/>
      <c r="AMF8"/>
      <c r="AMG8"/>
      <c r="AMH8"/>
      <c r="AMI8"/>
      <c r="AMJ8"/>
    </row>
    <row r="9" spans="1:1024" s="44" customFormat="1" ht="61.5" customHeight="1">
      <c r="A9" s="34" t="s">
        <v>32</v>
      </c>
      <c r="B9" s="35" t="s">
        <v>33</v>
      </c>
      <c r="C9" s="36" t="s">
        <v>34</v>
      </c>
      <c r="D9" s="36" t="s">
        <v>35</v>
      </c>
      <c r="E9" s="36" t="s">
        <v>36</v>
      </c>
      <c r="F9" s="37" t="s">
        <v>37</v>
      </c>
      <c r="G9" s="38" t="s">
        <v>38</v>
      </c>
      <c r="H9" s="39">
        <v>10238.65</v>
      </c>
      <c r="I9" s="39">
        <f t="shared" ref="I9:I17" si="0">M9+L9</f>
        <v>100</v>
      </c>
      <c r="J9" s="39">
        <v>8075</v>
      </c>
      <c r="K9" s="40">
        <v>8075</v>
      </c>
      <c r="L9" s="41">
        <f t="shared" ref="L9:L17" si="1">K9*100/H9</f>
        <v>78.867819487920769</v>
      </c>
      <c r="M9" s="41">
        <f t="shared" ref="M9:M17" si="2">(O9+Q9+S9)*100/H9</f>
        <v>21.132180512079231</v>
      </c>
      <c r="N9" s="40">
        <f t="shared" ref="N9:N17" si="3">(O9+Q9)*100/(S9+Q9+O9)</f>
        <v>51.193584914380793</v>
      </c>
      <c r="O9" s="40">
        <v>1107.6500000000001</v>
      </c>
      <c r="P9" s="40">
        <f t="shared" ref="P9:P17" si="4">O9*100/H9</f>
        <v>10.818320774711511</v>
      </c>
      <c r="Q9" s="40">
        <v>0</v>
      </c>
      <c r="R9" s="40">
        <f t="shared" ref="R9:R17" si="5">Q9*100/H9</f>
        <v>0</v>
      </c>
      <c r="S9" s="40">
        <v>1056</v>
      </c>
      <c r="T9" s="40">
        <f>S9*100/H9</f>
        <v>10.31385973736772</v>
      </c>
      <c r="U9" s="40">
        <v>0</v>
      </c>
      <c r="V9" s="40">
        <f t="shared" ref="V9:V17" si="6">U9*100/K9</f>
        <v>0</v>
      </c>
      <c r="W9" s="40">
        <f>J9-K9</f>
        <v>0</v>
      </c>
      <c r="X9" s="42">
        <v>0</v>
      </c>
      <c r="Y9" s="42">
        <v>0</v>
      </c>
      <c r="Z9" s="42">
        <v>0</v>
      </c>
      <c r="AA9" s="42">
        <v>0</v>
      </c>
      <c r="AB9" s="40">
        <v>8075</v>
      </c>
      <c r="AC9" s="40">
        <v>0</v>
      </c>
      <c r="AD9" s="40">
        <v>0</v>
      </c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AME9" s="45"/>
      <c r="AMF9" s="45"/>
      <c r="AMG9" s="45"/>
      <c r="AMH9" s="45"/>
      <c r="AMI9" s="45"/>
      <c r="AMJ9" s="45"/>
    </row>
    <row r="10" spans="1:1024" s="44" customFormat="1" ht="61.5" customHeight="1">
      <c r="A10" s="46" t="s">
        <v>39</v>
      </c>
      <c r="B10" s="47" t="s">
        <v>40</v>
      </c>
      <c r="C10" s="48" t="s">
        <v>41</v>
      </c>
      <c r="D10" s="48" t="s">
        <v>42</v>
      </c>
      <c r="E10" s="48" t="s">
        <v>43</v>
      </c>
      <c r="F10" s="49" t="s">
        <v>44</v>
      </c>
      <c r="G10" s="50" t="s">
        <v>45</v>
      </c>
      <c r="H10" s="51">
        <v>27340.62</v>
      </c>
      <c r="I10" s="51">
        <f t="shared" si="0"/>
        <v>100.00000000000001</v>
      </c>
      <c r="J10" s="51">
        <v>21870</v>
      </c>
      <c r="K10" s="51">
        <v>21870</v>
      </c>
      <c r="L10" s="52">
        <f t="shared" si="1"/>
        <v>79.990870726413675</v>
      </c>
      <c r="M10" s="52">
        <f t="shared" si="2"/>
        <v>20.009129273586336</v>
      </c>
      <c r="N10" s="53">
        <f t="shared" si="3"/>
        <v>100</v>
      </c>
      <c r="O10" s="53">
        <v>2384.62</v>
      </c>
      <c r="P10" s="53">
        <f t="shared" si="4"/>
        <v>8.7218943827901487</v>
      </c>
      <c r="Q10" s="53">
        <v>3086</v>
      </c>
      <c r="R10" s="53">
        <f t="shared" si="5"/>
        <v>11.287234890796185</v>
      </c>
      <c r="S10" s="53">
        <v>0</v>
      </c>
      <c r="T10" s="53">
        <v>0</v>
      </c>
      <c r="U10" s="53">
        <v>700</v>
      </c>
      <c r="V10" s="53">
        <f t="shared" si="6"/>
        <v>3.2007315957933242</v>
      </c>
      <c r="W10" s="53">
        <f>J10-K10</f>
        <v>0</v>
      </c>
      <c r="X10" s="54">
        <v>0</v>
      </c>
      <c r="Y10" s="54">
        <v>0</v>
      </c>
      <c r="Z10" s="54">
        <v>0</v>
      </c>
      <c r="AA10" s="51">
        <v>21870</v>
      </c>
      <c r="AB10" s="54">
        <v>0</v>
      </c>
      <c r="AC10" s="53">
        <v>0</v>
      </c>
      <c r="AD10" s="53">
        <v>0</v>
      </c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AME10" s="45"/>
      <c r="AMF10" s="45"/>
      <c r="AMG10" s="45"/>
      <c r="AMH10" s="45"/>
      <c r="AMI10" s="45"/>
      <c r="AMJ10" s="45"/>
    </row>
    <row r="11" spans="1:1024" s="44" customFormat="1" ht="61.5" customHeight="1">
      <c r="A11" s="46" t="s">
        <v>46</v>
      </c>
      <c r="B11" s="47" t="s">
        <v>47</v>
      </c>
      <c r="C11" s="48" t="s">
        <v>48</v>
      </c>
      <c r="D11" s="48" t="s">
        <v>49</v>
      </c>
      <c r="E11" s="48" t="s">
        <v>50</v>
      </c>
      <c r="F11" s="49" t="s">
        <v>51</v>
      </c>
      <c r="G11" s="48" t="s">
        <v>52</v>
      </c>
      <c r="H11" s="51">
        <v>31250</v>
      </c>
      <c r="I11" s="51">
        <f t="shared" si="0"/>
        <v>100</v>
      </c>
      <c r="J11" s="51">
        <v>25000</v>
      </c>
      <c r="K11" s="53">
        <v>25000</v>
      </c>
      <c r="L11" s="52">
        <f t="shared" si="1"/>
        <v>80</v>
      </c>
      <c r="M11" s="52">
        <f t="shared" si="2"/>
        <v>20</v>
      </c>
      <c r="N11" s="53">
        <f t="shared" si="3"/>
        <v>55.2</v>
      </c>
      <c r="O11" s="53">
        <v>3450</v>
      </c>
      <c r="P11" s="53">
        <f t="shared" si="4"/>
        <v>11.04</v>
      </c>
      <c r="Q11" s="53">
        <v>0</v>
      </c>
      <c r="R11" s="53">
        <f t="shared" si="5"/>
        <v>0</v>
      </c>
      <c r="S11" s="53">
        <v>2800</v>
      </c>
      <c r="T11" s="53">
        <f t="shared" ref="T11:T16" si="7">S11*100/H11</f>
        <v>8.9600000000000009</v>
      </c>
      <c r="U11" s="53">
        <v>0</v>
      </c>
      <c r="V11" s="53">
        <f t="shared" si="6"/>
        <v>0</v>
      </c>
      <c r="W11" s="53">
        <v>0</v>
      </c>
      <c r="X11" s="54">
        <v>0</v>
      </c>
      <c r="Y11" s="54">
        <v>0</v>
      </c>
      <c r="Z11" s="54">
        <v>25000</v>
      </c>
      <c r="AA11" s="54">
        <v>0</v>
      </c>
      <c r="AB11" s="54">
        <v>0</v>
      </c>
      <c r="AC11" s="53">
        <v>0</v>
      </c>
      <c r="AD11" s="53">
        <v>0</v>
      </c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AME11" s="45"/>
      <c r="AMF11" s="45"/>
      <c r="AMG11" s="45"/>
      <c r="AMH11" s="45"/>
      <c r="AMI11" s="45"/>
      <c r="AMJ11" s="45"/>
    </row>
    <row r="12" spans="1:1024" s="40" customFormat="1" ht="61.5" customHeight="1">
      <c r="A12" s="34" t="s">
        <v>53</v>
      </c>
      <c r="B12" s="35" t="s">
        <v>54</v>
      </c>
      <c r="C12" s="36" t="s">
        <v>55</v>
      </c>
      <c r="D12" s="36" t="s">
        <v>56</v>
      </c>
      <c r="E12" s="36" t="s">
        <v>57</v>
      </c>
      <c r="F12" s="37" t="s">
        <v>58</v>
      </c>
      <c r="G12" s="38" t="s">
        <v>59</v>
      </c>
      <c r="H12" s="39">
        <v>31020</v>
      </c>
      <c r="I12" s="39">
        <f t="shared" si="0"/>
        <v>100.71750483558993</v>
      </c>
      <c r="J12" s="39">
        <v>24905</v>
      </c>
      <c r="K12" s="40">
        <v>24905</v>
      </c>
      <c r="L12" s="41">
        <f t="shared" si="1"/>
        <v>80.286911669890387</v>
      </c>
      <c r="M12" s="41">
        <f t="shared" si="2"/>
        <v>20.430593165699548</v>
      </c>
      <c r="N12" s="40">
        <f t="shared" si="3"/>
        <v>51.085352903399887</v>
      </c>
      <c r="O12" s="40">
        <v>3237.57</v>
      </c>
      <c r="P12" s="40">
        <f t="shared" si="4"/>
        <v>10.437040618955512</v>
      </c>
      <c r="Q12" s="40">
        <v>0</v>
      </c>
      <c r="R12" s="40">
        <f t="shared" si="5"/>
        <v>0</v>
      </c>
      <c r="S12" s="40">
        <v>3100</v>
      </c>
      <c r="T12" s="40">
        <f t="shared" si="7"/>
        <v>9.993552546744036</v>
      </c>
      <c r="U12" s="40">
        <v>500</v>
      </c>
      <c r="V12" s="40">
        <f t="shared" si="6"/>
        <v>2.0076289901626181</v>
      </c>
      <c r="W12" s="40">
        <f t="shared" ref="W12:W17" si="8">J12-K12</f>
        <v>0</v>
      </c>
      <c r="X12" s="42">
        <v>0</v>
      </c>
      <c r="Y12" s="42">
        <v>0</v>
      </c>
      <c r="Z12" s="42">
        <v>0</v>
      </c>
      <c r="AA12" s="42">
        <v>24905</v>
      </c>
      <c r="AB12" s="40">
        <v>0</v>
      </c>
      <c r="AC12" s="40">
        <v>0</v>
      </c>
      <c r="AD12" s="40">
        <v>0</v>
      </c>
      <c r="AE12" s="55"/>
      <c r="AF12" s="56"/>
      <c r="AG12" s="57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43"/>
      <c r="AY12" s="59"/>
      <c r="AZ12" s="60"/>
      <c r="BA12" s="60"/>
      <c r="BB12" s="60"/>
      <c r="BC12" s="60"/>
      <c r="BD12" s="61"/>
      <c r="BE12" s="62"/>
      <c r="BF12" s="62"/>
      <c r="BG12" s="62"/>
      <c r="BH12" s="58"/>
      <c r="BI12" s="55"/>
      <c r="BJ12" s="56"/>
      <c r="BK12" s="57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43"/>
      <c r="CC12" s="59"/>
      <c r="CD12" s="60"/>
      <c r="CE12" s="60"/>
      <c r="CF12" s="60"/>
      <c r="CG12" s="60"/>
      <c r="CH12" s="61"/>
      <c r="CI12" s="62"/>
      <c r="CJ12" s="62"/>
      <c r="CK12" s="62"/>
      <c r="CL12" s="58"/>
      <c r="CM12" s="55"/>
      <c r="CN12" s="56"/>
      <c r="CO12" s="57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43"/>
      <c r="DG12" s="59"/>
      <c r="DH12" s="60"/>
      <c r="DI12" s="60"/>
      <c r="DJ12" s="60"/>
      <c r="DK12" s="60"/>
      <c r="DL12" s="61"/>
      <c r="DM12" s="62"/>
      <c r="DN12" s="62"/>
      <c r="DO12" s="62"/>
      <c r="DP12" s="58"/>
      <c r="DQ12" s="55"/>
      <c r="DR12" s="56"/>
      <c r="DS12" s="57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43"/>
      <c r="EK12" s="59"/>
      <c r="EL12" s="60"/>
      <c r="EM12" s="60"/>
      <c r="EN12" s="60"/>
      <c r="EO12" s="60"/>
      <c r="EP12" s="61"/>
      <c r="EQ12" s="62"/>
      <c r="ER12" s="62"/>
      <c r="ES12" s="62"/>
      <c r="ET12" s="58"/>
      <c r="EU12" s="55"/>
      <c r="EV12" s="56"/>
      <c r="EW12" s="57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43"/>
      <c r="FO12" s="59"/>
      <c r="FP12" s="60"/>
      <c r="FQ12" s="60"/>
      <c r="FR12" s="60"/>
      <c r="FS12" s="60"/>
      <c r="FT12" s="61"/>
      <c r="FU12" s="62"/>
      <c r="FV12" s="62"/>
      <c r="FW12" s="62"/>
      <c r="FX12" s="58"/>
      <c r="FY12" s="55"/>
      <c r="FZ12" s="56"/>
      <c r="GA12" s="57"/>
      <c r="GB12" s="58"/>
      <c r="GC12" s="58"/>
      <c r="GD12" s="58"/>
      <c r="GE12" s="58"/>
      <c r="GF12" s="63"/>
      <c r="GK12" s="42"/>
      <c r="GL12" s="42"/>
      <c r="GM12" s="42"/>
      <c r="GN12" s="42"/>
      <c r="GR12" s="34"/>
      <c r="GS12" s="35"/>
      <c r="GT12" s="36"/>
      <c r="GU12" s="36"/>
      <c r="GV12" s="36"/>
      <c r="GW12" s="36"/>
      <c r="GX12" s="38"/>
      <c r="GY12" s="39"/>
      <c r="GZ12" s="39"/>
      <c r="HA12" s="39"/>
      <c r="HC12" s="41"/>
      <c r="HD12" s="64"/>
      <c r="HE12" s="65"/>
      <c r="HO12" s="42"/>
      <c r="HP12" s="42"/>
      <c r="HQ12" s="42"/>
      <c r="HR12" s="42"/>
      <c r="HV12" s="34"/>
      <c r="HW12" s="35"/>
      <c r="HX12" s="36"/>
      <c r="HY12" s="36"/>
      <c r="HZ12" s="36"/>
      <c r="IA12" s="36"/>
      <c r="IB12" s="38"/>
      <c r="IC12" s="39"/>
      <c r="ID12" s="39"/>
      <c r="IE12" s="39"/>
      <c r="IG12" s="41"/>
      <c r="IH12" s="64"/>
      <c r="II12" s="65"/>
      <c r="IS12" s="42"/>
      <c r="IT12" s="42"/>
      <c r="IU12" s="42"/>
      <c r="IV12" s="42"/>
      <c r="IZ12" s="34"/>
      <c r="JA12" s="35"/>
      <c r="JB12" s="36"/>
      <c r="JC12" s="36"/>
      <c r="JD12" s="36"/>
      <c r="JE12" s="36"/>
      <c r="JF12" s="38"/>
      <c r="JG12" s="39"/>
      <c r="JH12" s="39"/>
      <c r="JI12" s="39"/>
      <c r="JK12" s="41"/>
      <c r="JL12" s="64"/>
      <c r="JM12" s="65"/>
      <c r="JW12" s="42"/>
      <c r="JX12" s="42"/>
      <c r="JY12" s="42"/>
      <c r="JZ12" s="42"/>
      <c r="KD12" s="34"/>
      <c r="KE12" s="35"/>
      <c r="KF12" s="36"/>
      <c r="KG12" s="36"/>
      <c r="KH12" s="36"/>
      <c r="KI12" s="36"/>
      <c r="KJ12" s="38"/>
      <c r="KK12" s="39"/>
      <c r="KL12" s="39"/>
      <c r="KM12" s="39"/>
      <c r="KO12" s="41"/>
      <c r="KP12" s="64"/>
      <c r="KQ12" s="65"/>
      <c r="LA12" s="42"/>
      <c r="LB12" s="42"/>
      <c r="LC12" s="42"/>
      <c r="LD12" s="42"/>
      <c r="LH12" s="34"/>
      <c r="LI12" s="35"/>
      <c r="LJ12" s="36"/>
      <c r="LK12" s="36"/>
      <c r="LL12" s="36"/>
      <c r="LM12" s="36"/>
      <c r="LN12" s="38"/>
      <c r="LO12" s="39"/>
      <c r="LP12" s="39"/>
      <c r="LQ12" s="39"/>
      <c r="LS12" s="41"/>
      <c r="LT12" s="64"/>
      <c r="LU12" s="65"/>
      <c r="ME12" s="42"/>
      <c r="MF12" s="42"/>
      <c r="MG12" s="42"/>
      <c r="MH12" s="42"/>
      <c r="ML12" s="34"/>
      <c r="MM12" s="35"/>
      <c r="MN12" s="36"/>
      <c r="MO12" s="36"/>
      <c r="MP12" s="36"/>
      <c r="MQ12" s="36"/>
      <c r="MR12" s="38"/>
      <c r="MS12" s="39"/>
      <c r="MT12" s="39"/>
      <c r="MU12" s="39"/>
      <c r="MW12" s="41"/>
      <c r="MX12" s="64"/>
      <c r="MY12" s="65"/>
      <c r="NI12" s="42"/>
      <c r="NJ12" s="42"/>
      <c r="NK12" s="42"/>
      <c r="NL12" s="42"/>
      <c r="NP12" s="34"/>
      <c r="NQ12" s="35"/>
      <c r="NR12" s="36"/>
      <c r="NS12" s="36"/>
      <c r="NT12" s="36"/>
      <c r="NU12" s="36"/>
      <c r="NV12" s="38"/>
      <c r="NW12" s="39"/>
      <c r="NX12" s="39"/>
      <c r="NY12" s="39"/>
      <c r="OA12" s="41"/>
      <c r="OB12" s="64"/>
      <c r="OC12" s="65"/>
      <c r="OM12" s="42"/>
      <c r="ON12" s="42"/>
      <c r="OO12" s="42"/>
      <c r="OP12" s="42"/>
      <c r="OT12" s="34"/>
      <c r="OU12" s="35"/>
      <c r="OV12" s="36"/>
      <c r="OW12" s="36"/>
      <c r="OX12" s="36"/>
      <c r="OY12" s="36"/>
      <c r="OZ12" s="38"/>
      <c r="PA12" s="39"/>
      <c r="PB12" s="39"/>
      <c r="PC12" s="39"/>
      <c r="PE12" s="41"/>
      <c r="PF12" s="64"/>
      <c r="PG12" s="65"/>
      <c r="PQ12" s="42"/>
      <c r="PR12" s="42"/>
      <c r="PS12" s="42"/>
      <c r="PT12" s="42"/>
      <c r="PX12" s="34"/>
      <c r="PY12" s="35"/>
      <c r="PZ12" s="36"/>
      <c r="QA12" s="36"/>
      <c r="QB12" s="36"/>
      <c r="QC12" s="36"/>
      <c r="QD12" s="38"/>
      <c r="QE12" s="39"/>
      <c r="QF12" s="39"/>
      <c r="QG12" s="39"/>
      <c r="QI12" s="41"/>
      <c r="QJ12" s="64"/>
      <c r="QK12" s="65"/>
      <c r="QU12" s="42"/>
      <c r="QV12" s="42"/>
      <c r="QW12" s="42"/>
      <c r="QX12" s="42"/>
      <c r="RB12" s="34"/>
      <c r="RC12" s="35"/>
      <c r="RD12" s="36"/>
      <c r="RE12" s="36"/>
      <c r="RF12" s="36"/>
      <c r="RG12" s="36"/>
      <c r="RH12" s="38"/>
      <c r="RI12" s="39"/>
      <c r="RJ12" s="39"/>
      <c r="RK12" s="39"/>
      <c r="RM12" s="41"/>
      <c r="RN12" s="64"/>
      <c r="RO12" s="65"/>
      <c r="RY12" s="42"/>
      <c r="RZ12" s="42"/>
      <c r="SA12" s="42"/>
      <c r="SB12" s="42"/>
      <c r="SF12" s="34"/>
      <c r="SG12" s="35"/>
      <c r="SH12" s="36"/>
      <c r="SI12" s="36"/>
      <c r="SJ12" s="36"/>
      <c r="SK12" s="36"/>
      <c r="SL12" s="38"/>
      <c r="SM12" s="39"/>
      <c r="SN12" s="39"/>
      <c r="SO12" s="39"/>
      <c r="SQ12" s="41"/>
      <c r="SR12" s="64"/>
      <c r="SS12" s="65"/>
      <c r="TC12" s="42"/>
      <c r="TD12" s="42"/>
      <c r="TE12" s="42"/>
      <c r="TF12" s="42"/>
      <c r="TJ12" s="34"/>
      <c r="TK12" s="35"/>
      <c r="TL12" s="36"/>
      <c r="TM12" s="36"/>
      <c r="TN12" s="36"/>
      <c r="TO12" s="36"/>
      <c r="TP12" s="38"/>
      <c r="TQ12" s="39"/>
      <c r="TR12" s="39"/>
      <c r="TS12" s="39"/>
      <c r="TU12" s="41"/>
      <c r="TV12" s="64"/>
      <c r="TW12" s="65"/>
      <c r="UG12" s="42"/>
      <c r="UH12" s="42"/>
      <c r="UI12" s="42"/>
      <c r="UJ12" s="42"/>
      <c r="UN12" s="34"/>
      <c r="UO12" s="35"/>
      <c r="UP12" s="36"/>
      <c r="UQ12" s="36"/>
      <c r="UR12" s="36"/>
      <c r="US12" s="36"/>
      <c r="UT12" s="38"/>
      <c r="UU12" s="39"/>
      <c r="UV12" s="39"/>
      <c r="UW12" s="39"/>
      <c r="UY12" s="41"/>
      <c r="UZ12" s="64"/>
      <c r="VA12" s="65"/>
      <c r="VK12" s="42"/>
      <c r="VL12" s="42"/>
      <c r="VM12" s="42"/>
      <c r="VN12" s="42"/>
      <c r="VR12" s="34"/>
      <c r="VS12" s="35"/>
      <c r="VT12" s="36"/>
      <c r="VU12" s="36"/>
      <c r="VV12" s="36"/>
      <c r="VW12" s="36"/>
      <c r="VX12" s="38"/>
      <c r="VY12" s="39"/>
      <c r="VZ12" s="39"/>
      <c r="WA12" s="39"/>
      <c r="WC12" s="41"/>
      <c r="WD12" s="64"/>
      <c r="WE12" s="65"/>
      <c r="WO12" s="42"/>
      <c r="WP12" s="42"/>
      <c r="WQ12" s="42"/>
      <c r="WR12" s="42"/>
      <c r="WV12" s="34"/>
      <c r="WW12" s="35"/>
      <c r="WX12" s="36"/>
      <c r="WY12" s="36"/>
      <c r="WZ12" s="36"/>
      <c r="XA12" s="36"/>
      <c r="XB12" s="38"/>
      <c r="XC12" s="39"/>
      <c r="XD12" s="39"/>
      <c r="XE12" s="39"/>
      <c r="XG12" s="41"/>
      <c r="XH12" s="64"/>
      <c r="XI12" s="65"/>
      <c r="XS12" s="42"/>
      <c r="XT12" s="42"/>
      <c r="XU12" s="42"/>
      <c r="XV12" s="42"/>
      <c r="XZ12" s="34"/>
      <c r="YA12" s="35"/>
      <c r="YB12" s="36"/>
      <c r="YC12" s="36"/>
      <c r="YD12" s="36"/>
      <c r="YE12" s="36"/>
      <c r="YF12" s="38"/>
      <c r="YG12" s="39"/>
      <c r="YH12" s="39"/>
      <c r="YI12" s="39"/>
      <c r="YK12" s="41"/>
      <c r="YL12" s="64"/>
      <c r="YM12" s="65"/>
      <c r="YW12" s="42"/>
      <c r="YX12" s="42"/>
      <c r="YY12" s="42"/>
      <c r="YZ12" s="42"/>
      <c r="ZD12" s="34"/>
      <c r="ZE12" s="35"/>
      <c r="ZF12" s="36"/>
      <c r="ZG12" s="36"/>
      <c r="ZH12" s="36"/>
      <c r="ZI12" s="36"/>
      <c r="ZJ12" s="38"/>
      <c r="ZK12" s="39"/>
      <c r="ZL12" s="39"/>
      <c r="ZM12" s="39"/>
      <c r="ZO12" s="41"/>
      <c r="ZP12" s="64"/>
      <c r="ZQ12" s="65"/>
      <c r="AAA12" s="42"/>
      <c r="AAB12" s="42"/>
      <c r="AAC12" s="42"/>
      <c r="AAD12" s="42"/>
      <c r="AAH12" s="34"/>
      <c r="AAI12" s="35"/>
      <c r="AAJ12" s="36"/>
      <c r="AAK12" s="36"/>
      <c r="AAL12" s="36"/>
      <c r="AAM12" s="36"/>
      <c r="AAN12" s="38"/>
      <c r="AAO12" s="39"/>
      <c r="AAP12" s="39"/>
      <c r="AAQ12" s="39"/>
      <c r="AAS12" s="41"/>
      <c r="AAT12" s="64"/>
      <c r="AAU12" s="65"/>
      <c r="ABE12" s="42"/>
      <c r="ABF12" s="42"/>
      <c r="ABG12" s="42"/>
      <c r="ABH12" s="42"/>
      <c r="ABL12" s="34"/>
      <c r="ABM12" s="35"/>
      <c r="ABN12" s="36"/>
      <c r="ABO12" s="36"/>
      <c r="ABP12" s="36"/>
      <c r="ABQ12" s="36"/>
      <c r="ABR12" s="38"/>
      <c r="ABS12" s="39"/>
      <c r="ABT12" s="39"/>
      <c r="ABU12" s="39"/>
      <c r="ABW12" s="41"/>
      <c r="ABX12" s="64"/>
      <c r="ABY12" s="65"/>
      <c r="ACI12" s="42"/>
      <c r="ACJ12" s="42"/>
      <c r="ACK12" s="42"/>
      <c r="ACL12" s="42"/>
      <c r="ACP12" s="34"/>
      <c r="ACQ12" s="35"/>
      <c r="ACR12" s="36"/>
      <c r="ACS12" s="36"/>
      <c r="ACT12" s="36"/>
      <c r="ACU12" s="36"/>
      <c r="ACV12" s="38"/>
      <c r="ACW12" s="39"/>
      <c r="ACX12" s="39"/>
      <c r="ACY12" s="39"/>
      <c r="ADA12" s="41"/>
      <c r="ADB12" s="64"/>
      <c r="ADC12" s="65"/>
      <c r="ADM12" s="42"/>
      <c r="ADN12" s="42"/>
      <c r="ADO12" s="42"/>
      <c r="ADP12" s="42"/>
      <c r="ADT12" s="34"/>
      <c r="ADU12" s="35"/>
      <c r="ADV12" s="36"/>
      <c r="ADW12" s="36"/>
      <c r="ADX12" s="36"/>
      <c r="ADY12" s="36"/>
      <c r="ADZ12" s="38"/>
      <c r="AEA12" s="39"/>
      <c r="AEB12" s="39"/>
      <c r="AEC12" s="39"/>
      <c r="AEE12" s="41"/>
      <c r="AEF12" s="64"/>
      <c r="AEG12" s="65"/>
      <c r="AEQ12" s="42"/>
      <c r="AER12" s="42"/>
      <c r="AES12" s="42"/>
      <c r="AET12" s="42"/>
      <c r="AEX12" s="34"/>
      <c r="AEY12" s="35"/>
      <c r="AEZ12" s="36"/>
      <c r="AFA12" s="36"/>
      <c r="AFB12" s="36"/>
      <c r="AFC12" s="36"/>
      <c r="AFD12" s="38"/>
      <c r="AFE12" s="39"/>
      <c r="AFF12" s="39"/>
      <c r="AFG12" s="39"/>
      <c r="AFI12" s="41"/>
      <c r="AFJ12" s="64"/>
      <c r="AFK12" s="65"/>
      <c r="AFU12" s="42"/>
      <c r="AFV12" s="42"/>
      <c r="AFW12" s="42"/>
      <c r="AFX12" s="42"/>
      <c r="AGB12" s="34"/>
      <c r="AGC12" s="35"/>
      <c r="AGD12" s="36"/>
      <c r="AGE12" s="36"/>
      <c r="AGF12" s="36"/>
      <c r="AGG12" s="36"/>
      <c r="AGH12" s="38"/>
      <c r="AGI12" s="39"/>
      <c r="AGJ12" s="39"/>
      <c r="AGK12" s="39"/>
      <c r="AGM12" s="41"/>
      <c r="AGN12" s="64"/>
      <c r="AGO12" s="65"/>
      <c r="AGY12" s="42"/>
      <c r="AGZ12" s="42"/>
      <c r="AHA12" s="42"/>
      <c r="AHB12" s="42"/>
      <c r="AHF12" s="34"/>
      <c r="AHG12" s="35"/>
      <c r="AHH12" s="36"/>
      <c r="AHI12" s="36"/>
      <c r="AHJ12" s="36"/>
      <c r="AHK12" s="36"/>
      <c r="AHL12" s="38"/>
      <c r="AHM12" s="39"/>
      <c r="AHN12" s="39"/>
      <c r="AHO12" s="39"/>
      <c r="AHQ12" s="41"/>
      <c r="AHR12" s="64"/>
      <c r="AHS12" s="65"/>
      <c r="AIC12" s="42"/>
      <c r="AID12" s="42"/>
      <c r="AIE12" s="42"/>
      <c r="AIF12" s="42"/>
      <c r="AIJ12" s="34"/>
      <c r="AIK12" s="35"/>
      <c r="AIL12" s="36"/>
      <c r="AIM12" s="36"/>
      <c r="AIN12" s="36"/>
      <c r="AIO12" s="36"/>
      <c r="AIP12" s="38"/>
      <c r="AIQ12" s="39"/>
      <c r="AIR12" s="39"/>
      <c r="AIS12" s="39"/>
      <c r="AIU12" s="41"/>
      <c r="AIV12" s="64"/>
      <c r="AIW12" s="65"/>
      <c r="AJG12" s="42"/>
      <c r="AJH12" s="42"/>
      <c r="AJI12" s="42"/>
      <c r="AJJ12" s="42"/>
      <c r="AJN12" s="34"/>
      <c r="AJO12" s="35"/>
      <c r="AJP12" s="36"/>
      <c r="AJQ12" s="36"/>
      <c r="AJR12" s="36"/>
      <c r="AJS12" s="36"/>
      <c r="AJT12" s="38"/>
      <c r="AJU12" s="39"/>
      <c r="AJV12" s="39"/>
      <c r="AJW12" s="39"/>
      <c r="AJY12" s="41"/>
      <c r="AJZ12" s="64"/>
      <c r="AKA12" s="65"/>
      <c r="AKK12" s="42"/>
      <c r="AKL12" s="42"/>
      <c r="AKM12" s="42"/>
      <c r="AKN12" s="42"/>
      <c r="AKR12" s="34"/>
      <c r="AKS12" s="35"/>
      <c r="AKT12" s="36"/>
      <c r="AKU12" s="36"/>
      <c r="AKV12" s="36"/>
      <c r="AKW12" s="36"/>
      <c r="AKX12" s="38"/>
      <c r="AKY12" s="39"/>
      <c r="AKZ12" s="39"/>
      <c r="ALA12" s="39"/>
      <c r="ALC12" s="41"/>
      <c r="ALD12" s="64"/>
      <c r="ALE12" s="65"/>
      <c r="ALO12" s="42"/>
      <c r="ALP12" s="42"/>
      <c r="ALQ12" s="42"/>
      <c r="ALR12" s="42"/>
      <c r="ALV12" s="34"/>
      <c r="ALW12" s="35"/>
      <c r="ALX12" s="36"/>
      <c r="ALY12" s="36"/>
      <c r="AME12" s="45"/>
      <c r="AMF12" s="45"/>
      <c r="AMG12" s="45"/>
      <c r="AMH12" s="45"/>
      <c r="AMI12" s="45"/>
      <c r="AMJ12" s="45"/>
    </row>
    <row r="13" spans="1:1024" s="44" customFormat="1" ht="61.5" customHeight="1">
      <c r="A13" s="46" t="s">
        <v>60</v>
      </c>
      <c r="B13" s="47" t="s">
        <v>61</v>
      </c>
      <c r="C13" s="48" t="s">
        <v>62</v>
      </c>
      <c r="D13" s="48" t="s">
        <v>63</v>
      </c>
      <c r="E13" s="48" t="s">
        <v>64</v>
      </c>
      <c r="F13" s="49" t="s">
        <v>65</v>
      </c>
      <c r="G13" s="50" t="s">
        <v>66</v>
      </c>
      <c r="H13" s="51">
        <v>31422.74</v>
      </c>
      <c r="I13" s="51">
        <f t="shared" si="0"/>
        <v>100</v>
      </c>
      <c r="J13" s="51">
        <v>24930</v>
      </c>
      <c r="K13" s="53">
        <v>24930</v>
      </c>
      <c r="L13" s="52">
        <f t="shared" si="1"/>
        <v>79.337447975574378</v>
      </c>
      <c r="M13" s="52">
        <f t="shared" si="2"/>
        <v>20.662552024425622</v>
      </c>
      <c r="N13" s="53">
        <f t="shared" si="3"/>
        <v>52.254364105138976</v>
      </c>
      <c r="O13" s="53">
        <f>3392.74-3200</f>
        <v>192.73999999999978</v>
      </c>
      <c r="P13" s="53">
        <f t="shared" si="4"/>
        <v>0.61337744576061726</v>
      </c>
      <c r="Q13" s="53">
        <v>3200</v>
      </c>
      <c r="R13" s="53">
        <f t="shared" si="5"/>
        <v>10.183707722496511</v>
      </c>
      <c r="S13" s="53">
        <v>3100</v>
      </c>
      <c r="T13" s="53">
        <f t="shared" si="7"/>
        <v>9.8654668561684939</v>
      </c>
      <c r="U13" s="53">
        <v>2250</v>
      </c>
      <c r="V13" s="53">
        <f t="shared" si="6"/>
        <v>9.025270758122744</v>
      </c>
      <c r="W13" s="53">
        <f t="shared" si="8"/>
        <v>0</v>
      </c>
      <c r="X13" s="54">
        <v>0</v>
      </c>
      <c r="Y13" s="54">
        <v>0</v>
      </c>
      <c r="Z13" s="54">
        <v>0</v>
      </c>
      <c r="AA13" s="54">
        <v>24930</v>
      </c>
      <c r="AB13" s="54">
        <v>0</v>
      </c>
      <c r="AC13" s="53">
        <v>0</v>
      </c>
      <c r="AD13" s="53">
        <v>0</v>
      </c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AME13" s="45"/>
      <c r="AMF13" s="45"/>
      <c r="AMG13" s="45"/>
      <c r="AMH13" s="45"/>
      <c r="AMI13" s="45"/>
      <c r="AMJ13" s="45"/>
    </row>
    <row r="14" spans="1:1024" s="44" customFormat="1" ht="61.5" customHeight="1">
      <c r="A14" s="46" t="s">
        <v>67</v>
      </c>
      <c r="B14" s="47" t="s">
        <v>68</v>
      </c>
      <c r="C14" s="48" t="s">
        <v>69</v>
      </c>
      <c r="D14" s="48" t="s">
        <v>70</v>
      </c>
      <c r="E14" s="48" t="s">
        <v>71</v>
      </c>
      <c r="F14" s="49" t="s">
        <v>72</v>
      </c>
      <c r="G14" s="50" t="s">
        <v>73</v>
      </c>
      <c r="H14" s="51">
        <v>31423.74</v>
      </c>
      <c r="I14" s="51">
        <f t="shared" si="0"/>
        <v>99.750729862199734</v>
      </c>
      <c r="J14" s="51">
        <v>25000</v>
      </c>
      <c r="K14" s="53">
        <v>25000</v>
      </c>
      <c r="L14" s="52">
        <f t="shared" si="1"/>
        <v>79.557684731352794</v>
      </c>
      <c r="M14" s="52">
        <f t="shared" si="2"/>
        <v>20.193045130846933</v>
      </c>
      <c r="N14" s="53">
        <f t="shared" si="3"/>
        <v>51.145788845795622</v>
      </c>
      <c r="O14" s="53">
        <v>3245.41</v>
      </c>
      <c r="P14" s="53">
        <f t="shared" si="4"/>
        <v>10.327892224159186</v>
      </c>
      <c r="Q14" s="53">
        <v>0</v>
      </c>
      <c r="R14" s="53">
        <f t="shared" si="5"/>
        <v>0</v>
      </c>
      <c r="S14" s="53">
        <v>3100</v>
      </c>
      <c r="T14" s="53">
        <f t="shared" si="7"/>
        <v>9.8651529066877455</v>
      </c>
      <c r="U14" s="53">
        <v>2251</v>
      </c>
      <c r="V14" s="53">
        <f t="shared" si="6"/>
        <v>9.0039999999999996</v>
      </c>
      <c r="W14" s="53">
        <f t="shared" si="8"/>
        <v>0</v>
      </c>
      <c r="X14" s="54">
        <v>0</v>
      </c>
      <c r="Y14" s="54">
        <v>0</v>
      </c>
      <c r="Z14" s="54">
        <v>0</v>
      </c>
      <c r="AA14" s="54">
        <v>25000</v>
      </c>
      <c r="AB14" s="54">
        <v>0</v>
      </c>
      <c r="AC14" s="53">
        <v>0</v>
      </c>
      <c r="AD14" s="53">
        <v>0</v>
      </c>
      <c r="AME14" s="45"/>
      <c r="AMF14" s="45"/>
      <c r="AMG14" s="45"/>
      <c r="AMH14" s="45"/>
      <c r="AMI14" s="45"/>
      <c r="AMJ14" s="45"/>
    </row>
    <row r="15" spans="1:1024" s="44" customFormat="1" ht="61.5" customHeight="1">
      <c r="A15" s="34" t="s">
        <v>74</v>
      </c>
      <c r="B15" s="47" t="s">
        <v>75</v>
      </c>
      <c r="C15" s="48" t="s">
        <v>76</v>
      </c>
      <c r="D15" s="48" t="s">
        <v>77</v>
      </c>
      <c r="E15" s="48" t="s">
        <v>78</v>
      </c>
      <c r="F15" s="49" t="s">
        <v>79</v>
      </c>
      <c r="G15" s="50" t="s">
        <v>80</v>
      </c>
      <c r="H15" s="51">
        <v>33068.14</v>
      </c>
      <c r="I15" s="51">
        <f t="shared" si="0"/>
        <v>100</v>
      </c>
      <c r="J15" s="51">
        <v>25000</v>
      </c>
      <c r="K15" s="53">
        <v>24823.19</v>
      </c>
      <c r="L15" s="52">
        <f t="shared" si="1"/>
        <v>75.066786338753857</v>
      </c>
      <c r="M15" s="52">
        <f t="shared" si="2"/>
        <v>24.933213661246146</v>
      </c>
      <c r="N15" s="53">
        <f t="shared" si="3"/>
        <v>72.589281924086862</v>
      </c>
      <c r="O15" s="53">
        <v>0</v>
      </c>
      <c r="P15" s="53">
        <f t="shared" si="4"/>
        <v>0</v>
      </c>
      <c r="Q15" s="53">
        <v>5984.95</v>
      </c>
      <c r="R15" s="53">
        <f t="shared" si="5"/>
        <v>18.098840757296902</v>
      </c>
      <c r="S15" s="53">
        <v>2260</v>
      </c>
      <c r="T15" s="53">
        <f t="shared" si="7"/>
        <v>6.8343729039492391</v>
      </c>
      <c r="U15" s="53">
        <v>2452</v>
      </c>
      <c r="V15" s="53">
        <f t="shared" si="6"/>
        <v>9.8778601783251876</v>
      </c>
      <c r="W15" s="53">
        <f t="shared" si="8"/>
        <v>176.81000000000131</v>
      </c>
      <c r="X15" s="54">
        <v>176.810000000001</v>
      </c>
      <c r="Y15" s="54">
        <v>1.5</v>
      </c>
      <c r="Z15" s="54">
        <v>0</v>
      </c>
      <c r="AA15" s="54">
        <v>24823.19</v>
      </c>
      <c r="AB15" s="54">
        <v>0</v>
      </c>
      <c r="AC15" s="53">
        <v>0</v>
      </c>
      <c r="AD15" s="53">
        <v>0</v>
      </c>
      <c r="AME15" s="45"/>
      <c r="AMF15" s="45"/>
      <c r="AMG15" s="45"/>
      <c r="AMH15" s="45"/>
      <c r="AMI15" s="45"/>
      <c r="AMJ15" s="45"/>
    </row>
    <row r="16" spans="1:1024" s="44" customFormat="1" ht="61.5" customHeight="1">
      <c r="A16" s="46" t="s">
        <v>81</v>
      </c>
      <c r="B16" s="47" t="s">
        <v>82</v>
      </c>
      <c r="C16" s="48" t="s">
        <v>83</v>
      </c>
      <c r="D16" s="48" t="s">
        <v>84</v>
      </c>
      <c r="E16" s="48" t="s">
        <v>85</v>
      </c>
      <c r="F16" s="49" t="s">
        <v>86</v>
      </c>
      <c r="G16" s="50" t="s">
        <v>87</v>
      </c>
      <c r="H16" s="51">
        <v>35400</v>
      </c>
      <c r="I16" s="51">
        <f t="shared" si="0"/>
        <v>100.11322033898306</v>
      </c>
      <c r="J16" s="51">
        <v>25000</v>
      </c>
      <c r="K16" s="53">
        <v>25000</v>
      </c>
      <c r="L16" s="52">
        <f t="shared" si="1"/>
        <v>70.621468926553675</v>
      </c>
      <c r="M16" s="52">
        <f t="shared" si="2"/>
        <v>29.49175141242938</v>
      </c>
      <c r="N16" s="53">
        <f t="shared" si="3"/>
        <v>54.502264350464749</v>
      </c>
      <c r="O16" s="53">
        <v>5690.08</v>
      </c>
      <c r="P16" s="53">
        <f t="shared" si="4"/>
        <v>16.073672316384179</v>
      </c>
      <c r="Q16" s="53">
        <v>0</v>
      </c>
      <c r="R16" s="53">
        <f t="shared" si="5"/>
        <v>0</v>
      </c>
      <c r="S16" s="53">
        <v>4750</v>
      </c>
      <c r="T16" s="53">
        <f t="shared" si="7"/>
        <v>13.418079096045197</v>
      </c>
      <c r="U16" s="53">
        <v>800</v>
      </c>
      <c r="V16" s="53">
        <f t="shared" si="6"/>
        <v>3.2</v>
      </c>
      <c r="W16" s="53">
        <f t="shared" si="8"/>
        <v>0</v>
      </c>
      <c r="X16" s="54">
        <v>0</v>
      </c>
      <c r="Y16" s="54">
        <v>0</v>
      </c>
      <c r="Z16" s="54">
        <v>0</v>
      </c>
      <c r="AA16" s="54">
        <v>25000</v>
      </c>
      <c r="AB16" s="54">
        <v>0</v>
      </c>
      <c r="AC16" s="53">
        <v>0</v>
      </c>
      <c r="AD16" s="53">
        <v>0</v>
      </c>
      <c r="AME16" s="45"/>
      <c r="AMF16" s="45"/>
      <c r="AMG16" s="45"/>
      <c r="AMH16" s="45"/>
      <c r="AMI16" s="45"/>
      <c r="AMJ16" s="45"/>
    </row>
    <row r="17" spans="1:1024" s="44" customFormat="1" ht="61.5" customHeight="1">
      <c r="A17" s="46" t="s">
        <v>88</v>
      </c>
      <c r="B17" s="47" t="s">
        <v>89</v>
      </c>
      <c r="C17" s="48" t="s">
        <v>90</v>
      </c>
      <c r="D17" s="48" t="s">
        <v>91</v>
      </c>
      <c r="E17" s="48" t="s">
        <v>92</v>
      </c>
      <c r="F17" s="49" t="s">
        <v>93</v>
      </c>
      <c r="G17" s="48" t="s">
        <v>94</v>
      </c>
      <c r="H17" s="51">
        <v>22048.48</v>
      </c>
      <c r="I17" s="51">
        <f t="shared" si="0"/>
        <v>100</v>
      </c>
      <c r="J17" s="51">
        <v>17490</v>
      </c>
      <c r="K17" s="53">
        <v>17490</v>
      </c>
      <c r="L17" s="52">
        <f t="shared" si="1"/>
        <v>79.325196113292165</v>
      </c>
      <c r="M17" s="52">
        <f t="shared" si="2"/>
        <v>20.674803886707835</v>
      </c>
      <c r="N17" s="53">
        <f t="shared" si="3"/>
        <v>100</v>
      </c>
      <c r="O17" s="53">
        <v>4558.4799999999996</v>
      </c>
      <c r="P17" s="53">
        <f t="shared" si="4"/>
        <v>20.674803886707835</v>
      </c>
      <c r="Q17" s="53">
        <v>0</v>
      </c>
      <c r="R17" s="53">
        <f t="shared" si="5"/>
        <v>0</v>
      </c>
      <c r="S17" s="53">
        <v>0</v>
      </c>
      <c r="T17" s="53">
        <v>0</v>
      </c>
      <c r="U17" s="53">
        <v>0</v>
      </c>
      <c r="V17" s="53">
        <f t="shared" si="6"/>
        <v>0</v>
      </c>
      <c r="W17" s="53">
        <f t="shared" si="8"/>
        <v>0</v>
      </c>
      <c r="X17" s="54">
        <v>0</v>
      </c>
      <c r="Y17" s="54">
        <v>0</v>
      </c>
      <c r="Z17" s="54">
        <v>0</v>
      </c>
      <c r="AA17" s="54">
        <v>0</v>
      </c>
      <c r="AB17" s="54">
        <v>17490</v>
      </c>
      <c r="AC17" s="53">
        <v>0</v>
      </c>
      <c r="AD17" s="53">
        <v>0</v>
      </c>
      <c r="AME17" s="45"/>
      <c r="AMF17" s="45"/>
      <c r="AMG17" s="45"/>
      <c r="AMH17" s="45"/>
      <c r="AMI17" s="45"/>
      <c r="AMJ17" s="45"/>
    </row>
    <row r="18" spans="1:1024" s="26" customFormat="1" ht="12.75" customHeight="1">
      <c r="A18" s="10" t="s">
        <v>95</v>
      </c>
      <c r="B18" s="10"/>
      <c r="C18" s="10"/>
      <c r="D18" s="10"/>
      <c r="E18" s="10"/>
      <c r="F18" s="10"/>
      <c r="G18" s="24" t="s">
        <v>96</v>
      </c>
      <c r="H18" s="25">
        <f>K18+O18+Q18+S18</f>
        <v>230327.47</v>
      </c>
      <c r="I18" s="25" t="s">
        <v>96</v>
      </c>
      <c r="J18" s="66">
        <f>SUM(J9:J17)</f>
        <v>197270</v>
      </c>
      <c r="K18" s="66">
        <f>SUM(K9:K17)</f>
        <v>197093.19</v>
      </c>
      <c r="L18" s="67" t="s">
        <v>96</v>
      </c>
      <c r="M18" s="67" t="s">
        <v>96</v>
      </c>
      <c r="N18" s="66" t="s">
        <v>96</v>
      </c>
      <c r="O18" s="66">
        <f>SUM(O12:O17)</f>
        <v>16924.28</v>
      </c>
      <c r="P18" s="66" t="s">
        <v>96</v>
      </c>
      <c r="Q18" s="68">
        <v>0</v>
      </c>
      <c r="R18" s="66" t="s">
        <v>96</v>
      </c>
      <c r="S18" s="66">
        <f>SUM(S12:S17)</f>
        <v>16310</v>
      </c>
      <c r="T18" s="66" t="s">
        <v>96</v>
      </c>
      <c r="U18" s="66">
        <f>SUM(U9:U17)</f>
        <v>8953</v>
      </c>
      <c r="V18" s="66" t="s">
        <v>96</v>
      </c>
      <c r="W18" s="66">
        <f t="shared" ref="W18:AD18" si="9">SUM(W9:W17)</f>
        <v>176.81000000000131</v>
      </c>
      <c r="X18" s="66">
        <f t="shared" si="9"/>
        <v>176.810000000001</v>
      </c>
      <c r="Y18" s="66">
        <f t="shared" si="9"/>
        <v>1.5</v>
      </c>
      <c r="Z18" s="69">
        <f t="shared" si="9"/>
        <v>25000</v>
      </c>
      <c r="AA18" s="69">
        <f t="shared" si="9"/>
        <v>146528.19</v>
      </c>
      <c r="AB18" s="69">
        <f t="shared" si="9"/>
        <v>25565</v>
      </c>
      <c r="AC18" s="66">
        <f t="shared" si="9"/>
        <v>0</v>
      </c>
      <c r="AD18" s="66">
        <f t="shared" si="9"/>
        <v>0</v>
      </c>
      <c r="AME18"/>
      <c r="AMF18"/>
      <c r="AMG18"/>
      <c r="AMH18"/>
      <c r="AMI18"/>
      <c r="AMJ18"/>
    </row>
    <row r="19" spans="1:1024" ht="48.75" customHeight="1">
      <c r="A19" s="4" t="s">
        <v>97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1024" ht="12.75" customHeight="1">
      <c r="A20" s="3" t="s">
        <v>3</v>
      </c>
      <c r="B20" s="3" t="s">
        <v>4</v>
      </c>
      <c r="C20" s="2" t="s">
        <v>5</v>
      </c>
      <c r="D20" s="2" t="s">
        <v>6</v>
      </c>
      <c r="E20" s="3" t="s">
        <v>98</v>
      </c>
      <c r="F20" s="2" t="s">
        <v>8</v>
      </c>
      <c r="G20" s="2" t="s">
        <v>9</v>
      </c>
      <c r="H20" s="1" t="s">
        <v>10</v>
      </c>
      <c r="I20" s="1"/>
      <c r="J20" s="3" t="s">
        <v>11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1024" ht="14.25" customHeight="1">
      <c r="A21" s="3"/>
      <c r="B21" s="3"/>
      <c r="C21" s="2"/>
      <c r="D21" s="2"/>
      <c r="E21" s="3"/>
      <c r="F21" s="2"/>
      <c r="G21" s="2"/>
      <c r="H21" s="1"/>
      <c r="I21" s="1"/>
      <c r="J21" s="111" t="s">
        <v>12</v>
      </c>
      <c r="K21" s="2" t="s">
        <v>13</v>
      </c>
      <c r="L21" s="2"/>
      <c r="M21" s="112" t="s">
        <v>14</v>
      </c>
      <c r="N21" s="112"/>
      <c r="O21" s="2" t="s">
        <v>15</v>
      </c>
      <c r="P21" s="2"/>
      <c r="Q21" s="2"/>
      <c r="R21" s="2"/>
      <c r="S21" s="2"/>
      <c r="T21" s="2"/>
      <c r="U21" s="113" t="s">
        <v>16</v>
      </c>
      <c r="V21" s="113"/>
      <c r="W21" s="3" t="s">
        <v>17</v>
      </c>
      <c r="X21" s="3" t="s">
        <v>18</v>
      </c>
      <c r="Y21" s="3"/>
      <c r="Z21" s="111" t="s">
        <v>19</v>
      </c>
      <c r="AA21" s="111"/>
      <c r="AB21" s="111"/>
      <c r="AC21" s="1" t="s">
        <v>20</v>
      </c>
      <c r="AD21" s="1" t="s">
        <v>21</v>
      </c>
    </row>
    <row r="22" spans="1:1024" ht="32.25" customHeight="1">
      <c r="A22" s="3"/>
      <c r="B22" s="3"/>
      <c r="C22" s="2"/>
      <c r="D22" s="2"/>
      <c r="E22" s="3"/>
      <c r="F22" s="2"/>
      <c r="G22" s="2"/>
      <c r="H22" s="1"/>
      <c r="I22" s="1"/>
      <c r="J22" s="111"/>
      <c r="K22" s="2"/>
      <c r="L22" s="2"/>
      <c r="M22" s="112"/>
      <c r="N22" s="112"/>
      <c r="O22" s="113" t="s">
        <v>22</v>
      </c>
      <c r="P22" s="113"/>
      <c r="Q22" s="113" t="s">
        <v>23</v>
      </c>
      <c r="R22" s="113"/>
      <c r="S22" s="113" t="s">
        <v>24</v>
      </c>
      <c r="T22" s="113"/>
      <c r="U22" s="113"/>
      <c r="V22" s="113"/>
      <c r="W22" s="3"/>
      <c r="X22" s="71" t="s">
        <v>25</v>
      </c>
      <c r="Y22" s="70" t="s">
        <v>26</v>
      </c>
      <c r="Z22" s="111"/>
      <c r="AA22" s="111"/>
      <c r="AB22" s="111"/>
      <c r="AC22" s="1"/>
      <c r="AD22" s="1"/>
    </row>
    <row r="23" spans="1:1024">
      <c r="A23" s="3"/>
      <c r="B23" s="3"/>
      <c r="C23" s="2"/>
      <c r="D23" s="2"/>
      <c r="E23" s="3"/>
      <c r="F23" s="2"/>
      <c r="G23" s="2"/>
      <c r="H23" s="75" t="s">
        <v>27</v>
      </c>
      <c r="I23" s="75" t="s">
        <v>28</v>
      </c>
      <c r="J23" s="72" t="s">
        <v>27</v>
      </c>
      <c r="K23" s="73" t="s">
        <v>27</v>
      </c>
      <c r="L23" s="76" t="s">
        <v>28</v>
      </c>
      <c r="M23" s="76" t="s">
        <v>29</v>
      </c>
      <c r="N23" s="77" t="s">
        <v>30</v>
      </c>
      <c r="O23" s="74" t="s">
        <v>27</v>
      </c>
      <c r="P23" s="71" t="s">
        <v>28</v>
      </c>
      <c r="Q23" s="74" t="s">
        <v>27</v>
      </c>
      <c r="R23" s="71" t="s">
        <v>28</v>
      </c>
      <c r="S23" s="74" t="s">
        <v>27</v>
      </c>
      <c r="T23" s="71" t="s">
        <v>28</v>
      </c>
      <c r="U23" s="78" t="s">
        <v>27</v>
      </c>
      <c r="V23" s="78" t="s">
        <v>31</v>
      </c>
      <c r="W23" s="79" t="s">
        <v>27</v>
      </c>
      <c r="X23" s="79" t="s">
        <v>27</v>
      </c>
      <c r="Y23" s="79" t="s">
        <v>27</v>
      </c>
      <c r="Z23" s="71">
        <v>2810</v>
      </c>
      <c r="AA23" s="71">
        <v>2820</v>
      </c>
      <c r="AB23" s="71">
        <v>2830</v>
      </c>
      <c r="AC23" s="1"/>
      <c r="AD23" s="1"/>
    </row>
    <row r="24" spans="1:1024" s="80" customFormat="1" ht="51">
      <c r="A24" s="48">
        <v>1</v>
      </c>
      <c r="B24" s="47" t="s">
        <v>99</v>
      </c>
      <c r="C24" s="48" t="s">
        <v>34</v>
      </c>
      <c r="D24" s="48" t="s">
        <v>100</v>
      </c>
      <c r="E24" s="48" t="s">
        <v>36</v>
      </c>
      <c r="F24" s="49" t="s">
        <v>101</v>
      </c>
      <c r="G24" s="38" t="s">
        <v>38</v>
      </c>
      <c r="H24" s="51">
        <v>31405</v>
      </c>
      <c r="I24" s="51">
        <f>M24+L24</f>
        <v>100.00089157777424</v>
      </c>
      <c r="J24" s="53">
        <v>25000</v>
      </c>
      <c r="K24" s="53">
        <v>25000</v>
      </c>
      <c r="L24" s="52">
        <f t="shared" ref="L24:L37" si="10">K24*100/H24</f>
        <v>79.605158414265247</v>
      </c>
      <c r="M24" s="52">
        <f t="shared" ref="M24:M37" si="11">(O24+Q24+S24)*100/H24</f>
        <v>20.395733163509</v>
      </c>
      <c r="N24" s="53">
        <f t="shared" ref="N24:N37" si="12">(O24+Q24)*100/(S24+Q24+O24)</f>
        <v>50.041215996802634</v>
      </c>
      <c r="O24" s="53">
        <v>3205.28</v>
      </c>
      <c r="P24" s="53">
        <f t="shared" ref="P24:P37" si="13">O24*100/H24</f>
        <v>10.206272886483044</v>
      </c>
      <c r="Q24" s="53">
        <v>0</v>
      </c>
      <c r="R24" s="53">
        <f t="shared" ref="R24:R37" si="14">Q24*100/H24</f>
        <v>0</v>
      </c>
      <c r="S24" s="53">
        <v>3200</v>
      </c>
      <c r="T24" s="53">
        <v>0</v>
      </c>
      <c r="U24" s="53">
        <v>0</v>
      </c>
      <c r="V24" s="53">
        <f t="shared" ref="V24:V37" si="15">U24*100/K24</f>
        <v>0</v>
      </c>
      <c r="W24" s="53">
        <f>J24-K24</f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25000</v>
      </c>
      <c r="AC24" s="53">
        <v>0</v>
      </c>
      <c r="AD24" s="53">
        <v>0</v>
      </c>
      <c r="AMA24" s="81"/>
      <c r="AMB24" s="81"/>
      <c r="AMC24" s="81"/>
      <c r="AMD24" s="81"/>
      <c r="AME24" s="45"/>
      <c r="AMF24" s="45"/>
      <c r="AMG24" s="45"/>
      <c r="AMH24" s="45"/>
      <c r="AMI24" s="45"/>
      <c r="AMJ24" s="45"/>
    </row>
    <row r="25" spans="1:1024" s="80" customFormat="1" ht="51">
      <c r="A25" s="48">
        <v>2</v>
      </c>
      <c r="B25" s="47" t="s">
        <v>102</v>
      </c>
      <c r="C25" s="48" t="s">
        <v>103</v>
      </c>
      <c r="D25" s="48" t="s">
        <v>104</v>
      </c>
      <c r="E25" s="48" t="s">
        <v>105</v>
      </c>
      <c r="F25" s="49" t="s">
        <v>106</v>
      </c>
      <c r="G25" s="48" t="s">
        <v>107</v>
      </c>
      <c r="H25" s="51">
        <v>31400</v>
      </c>
      <c r="I25" s="51">
        <f t="shared" ref="I25:I37" si="16">L25+P25+R25+T25</f>
        <v>100</v>
      </c>
      <c r="J25" s="53">
        <v>25000</v>
      </c>
      <c r="K25" s="53">
        <v>25000</v>
      </c>
      <c r="L25" s="52">
        <f t="shared" si="10"/>
        <v>79.617834394904463</v>
      </c>
      <c r="M25" s="52">
        <f t="shared" si="11"/>
        <v>20.38216560509554</v>
      </c>
      <c r="N25" s="82">
        <f t="shared" si="12"/>
        <v>50</v>
      </c>
      <c r="O25" s="53">
        <v>3200</v>
      </c>
      <c r="P25" s="53">
        <f t="shared" si="13"/>
        <v>10.19108280254777</v>
      </c>
      <c r="Q25" s="53">
        <v>0</v>
      </c>
      <c r="R25" s="53">
        <f t="shared" si="14"/>
        <v>0</v>
      </c>
      <c r="S25" s="53">
        <v>3200</v>
      </c>
      <c r="T25" s="53">
        <f t="shared" ref="T25:T30" si="17">S25*100/H25</f>
        <v>10.19108280254777</v>
      </c>
      <c r="U25" s="53">
        <v>2500</v>
      </c>
      <c r="V25" s="82">
        <f t="shared" si="15"/>
        <v>10</v>
      </c>
      <c r="W25" s="53">
        <f>J25-K25</f>
        <v>0</v>
      </c>
      <c r="X25" s="54">
        <v>0</v>
      </c>
      <c r="Y25" s="54">
        <v>0</v>
      </c>
      <c r="Z25" s="54">
        <v>0</v>
      </c>
      <c r="AA25" s="54">
        <v>25000</v>
      </c>
      <c r="AB25" s="54">
        <v>0</v>
      </c>
      <c r="AC25" s="53">
        <v>0</v>
      </c>
      <c r="AD25" s="53">
        <v>0</v>
      </c>
      <c r="AMA25" s="81"/>
      <c r="AMB25" s="81"/>
      <c r="AMC25" s="81"/>
      <c r="AMD25" s="81"/>
      <c r="AME25" s="45"/>
      <c r="AMF25" s="45"/>
      <c r="AMG25" s="45"/>
      <c r="AMH25" s="45"/>
      <c r="AMI25" s="45"/>
      <c r="AMJ25" s="45"/>
    </row>
    <row r="26" spans="1:1024" s="44" customFormat="1" ht="63.75">
      <c r="A26" s="48">
        <v>3</v>
      </c>
      <c r="B26" s="47" t="s">
        <v>108</v>
      </c>
      <c r="C26" s="48" t="s">
        <v>109</v>
      </c>
      <c r="D26" s="48" t="s">
        <v>110</v>
      </c>
      <c r="E26" s="48" t="s">
        <v>111</v>
      </c>
      <c r="F26" s="49" t="s">
        <v>112</v>
      </c>
      <c r="G26" s="48" t="s">
        <v>113</v>
      </c>
      <c r="H26" s="51">
        <v>56500</v>
      </c>
      <c r="I26" s="51">
        <f t="shared" si="16"/>
        <v>68.141592920353986</v>
      </c>
      <c r="J26" s="53">
        <v>12000</v>
      </c>
      <c r="K26" s="53">
        <v>12000</v>
      </c>
      <c r="L26" s="52">
        <f t="shared" si="10"/>
        <v>21.238938053097346</v>
      </c>
      <c r="M26" s="52">
        <f t="shared" si="11"/>
        <v>46.902654867256636</v>
      </c>
      <c r="N26" s="53">
        <f t="shared" si="12"/>
        <v>100</v>
      </c>
      <c r="O26" s="53">
        <v>2500</v>
      </c>
      <c r="P26" s="53">
        <f t="shared" si="13"/>
        <v>4.4247787610619467</v>
      </c>
      <c r="Q26" s="53">
        <v>24000</v>
      </c>
      <c r="R26" s="53">
        <f t="shared" si="14"/>
        <v>42.477876106194692</v>
      </c>
      <c r="S26" s="53">
        <v>0</v>
      </c>
      <c r="T26" s="53">
        <f t="shared" si="17"/>
        <v>0</v>
      </c>
      <c r="U26" s="53">
        <v>1200</v>
      </c>
      <c r="V26" s="82">
        <f t="shared" si="15"/>
        <v>10</v>
      </c>
      <c r="W26" s="53">
        <f>J26-K26</f>
        <v>0</v>
      </c>
      <c r="X26" s="54">
        <v>0</v>
      </c>
      <c r="Y26" s="54">
        <v>0</v>
      </c>
      <c r="Z26" s="54">
        <v>0</v>
      </c>
      <c r="AA26" s="54">
        <v>12000</v>
      </c>
      <c r="AB26" s="54">
        <v>0</v>
      </c>
      <c r="AC26" s="53">
        <v>0</v>
      </c>
      <c r="AD26" s="53">
        <v>0</v>
      </c>
      <c r="AME26" s="45"/>
      <c r="AMF26" s="45"/>
      <c r="AMG26" s="45"/>
      <c r="AMH26" s="45"/>
      <c r="AMI26" s="45"/>
      <c r="AMJ26" s="45"/>
    </row>
    <row r="27" spans="1:1024" s="44" customFormat="1" ht="40.5" customHeight="1">
      <c r="A27" s="48">
        <v>4</v>
      </c>
      <c r="B27" s="47" t="s">
        <v>114</v>
      </c>
      <c r="C27" s="48" t="s">
        <v>115</v>
      </c>
      <c r="D27" s="48" t="s">
        <v>116</v>
      </c>
      <c r="E27" s="48" t="s">
        <v>117</v>
      </c>
      <c r="F27" s="49" t="s">
        <v>118</v>
      </c>
      <c r="G27" s="38" t="s">
        <v>119</v>
      </c>
      <c r="H27" s="51">
        <v>35703.300000000003</v>
      </c>
      <c r="I27" s="51">
        <f t="shared" si="16"/>
        <v>99.999999999999986</v>
      </c>
      <c r="J27" s="53">
        <v>25000</v>
      </c>
      <c r="K27" s="53">
        <v>25000</v>
      </c>
      <c r="L27" s="52">
        <f t="shared" si="10"/>
        <v>70.021538625281124</v>
      </c>
      <c r="M27" s="52">
        <f t="shared" si="11"/>
        <v>29.978461374718862</v>
      </c>
      <c r="N27" s="53">
        <f t="shared" si="12"/>
        <v>66.645800827782097</v>
      </c>
      <c r="O27" s="53">
        <v>33.299999999999997</v>
      </c>
      <c r="P27" s="53">
        <f t="shared" si="13"/>
        <v>9.3268689448874453E-2</v>
      </c>
      <c r="Q27" s="53">
        <v>7100</v>
      </c>
      <c r="R27" s="53">
        <f t="shared" si="14"/>
        <v>19.886116969579842</v>
      </c>
      <c r="S27" s="53">
        <v>3570</v>
      </c>
      <c r="T27" s="53">
        <f t="shared" si="17"/>
        <v>9.9990757156901449</v>
      </c>
      <c r="U27" s="53">
        <v>1980</v>
      </c>
      <c r="V27" s="53">
        <f t="shared" si="15"/>
        <v>7.92</v>
      </c>
      <c r="W27" s="53">
        <f>J27-K27</f>
        <v>0</v>
      </c>
      <c r="X27" s="54">
        <v>0</v>
      </c>
      <c r="Y27" s="54">
        <v>0</v>
      </c>
      <c r="Z27" s="54">
        <v>0</v>
      </c>
      <c r="AA27" s="54">
        <v>25000</v>
      </c>
      <c r="AB27" s="53">
        <v>0</v>
      </c>
      <c r="AC27" s="53">
        <v>0</v>
      </c>
      <c r="AD27" s="53">
        <v>0</v>
      </c>
      <c r="AME27" s="45"/>
      <c r="AMF27" s="45"/>
      <c r="AMG27" s="45"/>
      <c r="AMH27" s="45"/>
      <c r="AMI27" s="45"/>
      <c r="AMJ27" s="45"/>
    </row>
    <row r="28" spans="1:1024" s="44" customFormat="1" ht="58.5" customHeight="1">
      <c r="A28" s="48">
        <v>5</v>
      </c>
      <c r="B28" s="47" t="s">
        <v>120</v>
      </c>
      <c r="C28" s="48" t="s">
        <v>121</v>
      </c>
      <c r="D28" s="48" t="s">
        <v>122</v>
      </c>
      <c r="E28" s="48" t="s">
        <v>123</v>
      </c>
      <c r="F28" s="49" t="s">
        <v>124</v>
      </c>
      <c r="G28" s="38" t="s">
        <v>125</v>
      </c>
      <c r="H28" s="51">
        <v>28170.28</v>
      </c>
      <c r="I28" s="51">
        <f t="shared" si="16"/>
        <v>100.00354984047017</v>
      </c>
      <c r="J28" s="53">
        <v>24200</v>
      </c>
      <c r="K28" s="53">
        <v>21920</v>
      </c>
      <c r="L28" s="52">
        <f t="shared" si="10"/>
        <v>77.812503106110412</v>
      </c>
      <c r="M28" s="52">
        <f t="shared" si="11"/>
        <v>22.191046734359759</v>
      </c>
      <c r="N28" s="53">
        <f t="shared" si="12"/>
        <v>90.40196567742926</v>
      </c>
      <c r="O28" s="53">
        <v>150.28</v>
      </c>
      <c r="P28" s="53">
        <f t="shared" si="13"/>
        <v>0.53347002585703795</v>
      </c>
      <c r="Q28" s="53">
        <v>5501</v>
      </c>
      <c r="R28" s="53">
        <f t="shared" si="14"/>
        <v>19.527672426401157</v>
      </c>
      <c r="S28" s="53">
        <v>600</v>
      </c>
      <c r="T28" s="53">
        <f t="shared" si="17"/>
        <v>2.1299042821015624</v>
      </c>
      <c r="U28" s="53">
        <v>200</v>
      </c>
      <c r="V28" s="53">
        <f t="shared" si="15"/>
        <v>0.91240875912408759</v>
      </c>
      <c r="W28" s="53">
        <f>2200+80</f>
        <v>2280</v>
      </c>
      <c r="X28" s="54">
        <v>2280</v>
      </c>
      <c r="Y28" s="54">
        <v>6</v>
      </c>
      <c r="Z28" s="54">
        <v>0</v>
      </c>
      <c r="AA28" s="54">
        <v>21920</v>
      </c>
      <c r="AB28" s="53">
        <v>0</v>
      </c>
      <c r="AC28" s="53">
        <v>0</v>
      </c>
      <c r="AD28" s="53">
        <v>0</v>
      </c>
      <c r="AME28" s="45"/>
      <c r="AMF28" s="45"/>
      <c r="AMG28" s="45"/>
      <c r="AMH28" s="45"/>
      <c r="AMI28" s="45"/>
      <c r="AMJ28" s="45"/>
    </row>
    <row r="29" spans="1:1024" s="44" customFormat="1" ht="50.25" customHeight="1">
      <c r="A29" s="48">
        <v>6</v>
      </c>
      <c r="B29" s="47" t="s">
        <v>126</v>
      </c>
      <c r="C29" s="48" t="s">
        <v>127</v>
      </c>
      <c r="D29" s="48" t="s">
        <v>84</v>
      </c>
      <c r="E29" s="48" t="s">
        <v>85</v>
      </c>
      <c r="F29" s="49" t="s">
        <v>128</v>
      </c>
      <c r="G29" s="50" t="s">
        <v>129</v>
      </c>
      <c r="H29" s="51">
        <v>31861.15</v>
      </c>
      <c r="I29" s="51">
        <f t="shared" si="16"/>
        <v>100</v>
      </c>
      <c r="J29" s="53">
        <v>16540</v>
      </c>
      <c r="K29" s="53">
        <v>16540</v>
      </c>
      <c r="L29" s="52">
        <f t="shared" si="10"/>
        <v>51.912752678418698</v>
      </c>
      <c r="M29" s="52">
        <f t="shared" si="11"/>
        <v>48.087247321581295</v>
      </c>
      <c r="N29" s="53">
        <f t="shared" si="12"/>
        <v>60.838448810957402</v>
      </c>
      <c r="O29" s="53">
        <v>9321.15</v>
      </c>
      <c r="P29" s="53">
        <f t="shared" si="13"/>
        <v>29.255535346338721</v>
      </c>
      <c r="Q29" s="53">
        <v>0</v>
      </c>
      <c r="R29" s="53">
        <f t="shared" si="14"/>
        <v>0</v>
      </c>
      <c r="S29" s="53">
        <v>6000</v>
      </c>
      <c r="T29" s="53">
        <f t="shared" si="17"/>
        <v>18.831711975242577</v>
      </c>
      <c r="U29" s="53">
        <v>1440</v>
      </c>
      <c r="V29" s="53">
        <f t="shared" si="15"/>
        <v>8.7061668681983075</v>
      </c>
      <c r="W29" s="53">
        <f>J29-K29</f>
        <v>0</v>
      </c>
      <c r="X29" s="54">
        <v>0</v>
      </c>
      <c r="Y29" s="54">
        <v>0</v>
      </c>
      <c r="Z29" s="54">
        <v>0</v>
      </c>
      <c r="AA29" s="53">
        <v>16540</v>
      </c>
      <c r="AB29" s="53">
        <v>0</v>
      </c>
      <c r="AC29" s="53">
        <v>0</v>
      </c>
      <c r="AD29" s="53">
        <v>0</v>
      </c>
      <c r="AME29" s="45"/>
      <c r="AMF29" s="45"/>
      <c r="AMG29" s="45"/>
      <c r="AMH29" s="45"/>
      <c r="AMI29" s="45"/>
      <c r="AMJ29" s="45"/>
    </row>
    <row r="30" spans="1:1024" s="80" customFormat="1" ht="38.25">
      <c r="A30" s="48">
        <v>7</v>
      </c>
      <c r="B30" s="47" t="s">
        <v>130</v>
      </c>
      <c r="C30" s="48" t="s">
        <v>131</v>
      </c>
      <c r="D30" s="48" t="s">
        <v>132</v>
      </c>
      <c r="E30" s="48" t="s">
        <v>133</v>
      </c>
      <c r="F30" s="49" t="s">
        <v>134</v>
      </c>
      <c r="G30" s="48" t="s">
        <v>135</v>
      </c>
      <c r="H30" s="51">
        <v>30809.58</v>
      </c>
      <c r="I30" s="51">
        <f t="shared" si="16"/>
        <v>99.870170252239717</v>
      </c>
      <c r="J30" s="53">
        <v>24336</v>
      </c>
      <c r="K30" s="53">
        <v>24336</v>
      </c>
      <c r="L30" s="52">
        <f t="shared" si="10"/>
        <v>78.988418537351038</v>
      </c>
      <c r="M30" s="52">
        <f t="shared" si="11"/>
        <v>20.881751714888679</v>
      </c>
      <c r="N30" s="53">
        <f t="shared" si="12"/>
        <v>75.130487224842156</v>
      </c>
      <c r="O30" s="53">
        <v>4833.58</v>
      </c>
      <c r="P30" s="53">
        <f t="shared" si="13"/>
        <v>15.688561804477697</v>
      </c>
      <c r="Q30" s="53">
        <v>0</v>
      </c>
      <c r="R30" s="53">
        <f t="shared" si="14"/>
        <v>0</v>
      </c>
      <c r="S30" s="53">
        <v>1600</v>
      </c>
      <c r="T30" s="53">
        <f t="shared" si="17"/>
        <v>5.1931899104109824</v>
      </c>
      <c r="U30" s="53">
        <v>2192</v>
      </c>
      <c r="V30" s="53">
        <f t="shared" si="15"/>
        <v>9.0072320841551612</v>
      </c>
      <c r="W30" s="53">
        <f>J30-K30</f>
        <v>0</v>
      </c>
      <c r="X30" s="54">
        <v>0</v>
      </c>
      <c r="Y30" s="54">
        <v>0</v>
      </c>
      <c r="Z30" s="54">
        <v>0</v>
      </c>
      <c r="AA30" s="54">
        <v>24336</v>
      </c>
      <c r="AB30" s="54">
        <v>0</v>
      </c>
      <c r="AC30" s="53">
        <v>0</v>
      </c>
      <c r="AD30" s="53">
        <v>0</v>
      </c>
      <c r="AMA30" s="81"/>
      <c r="AMB30" s="81"/>
      <c r="AMC30" s="81"/>
      <c r="AMD30" s="81"/>
      <c r="AME30" s="45"/>
      <c r="AMF30" s="45"/>
      <c r="AMG30" s="45"/>
      <c r="AMH30" s="45"/>
      <c r="AMI30" s="45"/>
      <c r="AMJ30" s="45"/>
    </row>
    <row r="31" spans="1:1024" s="80" customFormat="1" ht="25.5">
      <c r="A31" s="48">
        <v>8</v>
      </c>
      <c r="B31" s="47" t="s">
        <v>136</v>
      </c>
      <c r="C31" s="48" t="s">
        <v>137</v>
      </c>
      <c r="D31" s="48" t="s">
        <v>138</v>
      </c>
      <c r="E31" s="48" t="s">
        <v>139</v>
      </c>
      <c r="F31" s="49" t="s">
        <v>140</v>
      </c>
      <c r="G31" s="48" t="s">
        <v>141</v>
      </c>
      <c r="H31" s="51">
        <v>31251.93</v>
      </c>
      <c r="I31" s="51">
        <f t="shared" si="16"/>
        <v>100</v>
      </c>
      <c r="J31" s="53">
        <v>25000</v>
      </c>
      <c r="K31" s="53">
        <v>25000</v>
      </c>
      <c r="L31" s="52">
        <f t="shared" si="10"/>
        <v>79.995059505124956</v>
      </c>
      <c r="M31" s="52">
        <f t="shared" si="11"/>
        <v>20.004940494875036</v>
      </c>
      <c r="N31" s="53">
        <f t="shared" si="12"/>
        <v>100</v>
      </c>
      <c r="O31" s="53">
        <v>6251.93</v>
      </c>
      <c r="P31" s="53">
        <f t="shared" si="13"/>
        <v>20.004940494875036</v>
      </c>
      <c r="Q31" s="53">
        <v>0</v>
      </c>
      <c r="R31" s="53">
        <f t="shared" si="14"/>
        <v>0</v>
      </c>
      <c r="S31" s="53">
        <v>0</v>
      </c>
      <c r="T31" s="53">
        <v>0</v>
      </c>
      <c r="U31" s="53">
        <v>2500</v>
      </c>
      <c r="V31" s="83">
        <f t="shared" si="15"/>
        <v>10</v>
      </c>
      <c r="W31" s="53">
        <f>J31-K31</f>
        <v>0</v>
      </c>
      <c r="X31" s="54">
        <v>0</v>
      </c>
      <c r="Y31" s="54">
        <v>0</v>
      </c>
      <c r="Z31" s="54">
        <v>0</v>
      </c>
      <c r="AA31" s="54">
        <v>25000</v>
      </c>
      <c r="AB31" s="54">
        <v>0</v>
      </c>
      <c r="AC31" s="53">
        <v>0</v>
      </c>
      <c r="AD31" s="53">
        <v>0</v>
      </c>
      <c r="AMA31" s="81"/>
      <c r="AMB31" s="81"/>
      <c r="AMC31" s="81"/>
      <c r="AMD31" s="81"/>
      <c r="AME31" s="45"/>
      <c r="AMF31" s="45"/>
      <c r="AMG31" s="45"/>
      <c r="AMH31" s="45"/>
      <c r="AMI31" s="45"/>
      <c r="AMJ31" s="45"/>
    </row>
    <row r="32" spans="1:1024" s="44" customFormat="1" ht="38.25">
      <c r="A32" s="48">
        <v>9</v>
      </c>
      <c r="B32" s="47" t="s">
        <v>142</v>
      </c>
      <c r="C32" s="48" t="s">
        <v>143</v>
      </c>
      <c r="D32" s="48" t="s">
        <v>77</v>
      </c>
      <c r="E32" s="48" t="s">
        <v>144</v>
      </c>
      <c r="F32" s="49" t="s">
        <v>145</v>
      </c>
      <c r="G32" s="48" t="s">
        <v>146</v>
      </c>
      <c r="H32" s="51">
        <v>53427.23</v>
      </c>
      <c r="I32" s="51">
        <f t="shared" si="16"/>
        <v>100</v>
      </c>
      <c r="J32" s="53">
        <v>24500</v>
      </c>
      <c r="K32" s="53">
        <v>24500</v>
      </c>
      <c r="L32" s="52">
        <f t="shared" si="10"/>
        <v>45.856766296886434</v>
      </c>
      <c r="M32" s="52">
        <f t="shared" si="11"/>
        <v>54.143233703113559</v>
      </c>
      <c r="N32" s="53">
        <f t="shared" si="12"/>
        <v>73.692607276949786</v>
      </c>
      <c r="O32" s="53">
        <v>167.23</v>
      </c>
      <c r="P32" s="53">
        <f t="shared" si="13"/>
        <v>0.3130051848093191</v>
      </c>
      <c r="Q32" s="53">
        <v>21150</v>
      </c>
      <c r="R32" s="53">
        <f t="shared" si="14"/>
        <v>39.586555395067272</v>
      </c>
      <c r="S32" s="53">
        <v>7610</v>
      </c>
      <c r="T32" s="53">
        <f t="shared" ref="T32:T37" si="18">S32*100/H32</f>
        <v>14.24367312323697</v>
      </c>
      <c r="U32" s="53">
        <v>2000</v>
      </c>
      <c r="V32" s="53">
        <f t="shared" si="15"/>
        <v>8.1632653061224492</v>
      </c>
      <c r="W32" s="53">
        <f>J32-K32</f>
        <v>0</v>
      </c>
      <c r="X32" s="54">
        <v>0</v>
      </c>
      <c r="Y32" s="54">
        <v>0</v>
      </c>
      <c r="Z32" s="54">
        <v>0</v>
      </c>
      <c r="AA32" s="54">
        <v>24500</v>
      </c>
      <c r="AB32" s="54">
        <v>0</v>
      </c>
      <c r="AC32" s="53">
        <v>0</v>
      </c>
      <c r="AD32" s="53">
        <v>0</v>
      </c>
      <c r="AME32" s="45"/>
      <c r="AMF32" s="45"/>
      <c r="AMG32" s="45"/>
      <c r="AMH32" s="45"/>
      <c r="AMI32" s="45"/>
      <c r="AMJ32" s="45"/>
    </row>
    <row r="33" spans="1:1024" s="80" customFormat="1" ht="51">
      <c r="A33" s="48">
        <v>10</v>
      </c>
      <c r="B33" s="47" t="s">
        <v>147</v>
      </c>
      <c r="C33" s="48" t="s">
        <v>148</v>
      </c>
      <c r="D33" s="48" t="s">
        <v>149</v>
      </c>
      <c r="E33" s="48" t="s">
        <v>150</v>
      </c>
      <c r="F33" s="49" t="s">
        <v>151</v>
      </c>
      <c r="G33" s="48" t="s">
        <v>52</v>
      </c>
      <c r="H33" s="51">
        <v>69784</v>
      </c>
      <c r="I33" s="51">
        <f t="shared" si="16"/>
        <v>100</v>
      </c>
      <c r="J33" s="53">
        <v>25000</v>
      </c>
      <c r="K33" s="53">
        <v>25000</v>
      </c>
      <c r="L33" s="52">
        <f t="shared" si="10"/>
        <v>35.82483090679812</v>
      </c>
      <c r="M33" s="52">
        <f t="shared" si="11"/>
        <v>64.175169093201873</v>
      </c>
      <c r="N33" s="53">
        <f t="shared" si="12"/>
        <v>100</v>
      </c>
      <c r="O33" s="53">
        <v>44784</v>
      </c>
      <c r="P33" s="53">
        <f t="shared" si="13"/>
        <v>64.175169093201873</v>
      </c>
      <c r="Q33" s="53">
        <v>0</v>
      </c>
      <c r="R33" s="53">
        <f t="shared" si="14"/>
        <v>0</v>
      </c>
      <c r="S33" s="53">
        <v>0</v>
      </c>
      <c r="T33" s="53">
        <f t="shared" si="18"/>
        <v>0</v>
      </c>
      <c r="U33" s="53">
        <v>1000</v>
      </c>
      <c r="V33" s="53">
        <f t="shared" si="15"/>
        <v>4</v>
      </c>
      <c r="W33" s="53">
        <f>J33-K33</f>
        <v>0</v>
      </c>
      <c r="X33" s="54">
        <v>0</v>
      </c>
      <c r="Y33" s="54">
        <v>0</v>
      </c>
      <c r="Z33" s="54">
        <v>0</v>
      </c>
      <c r="AA33" s="54">
        <v>25000</v>
      </c>
      <c r="AB33" s="54">
        <v>0</v>
      </c>
      <c r="AC33" s="53">
        <v>0</v>
      </c>
      <c r="AD33" s="53">
        <v>0</v>
      </c>
      <c r="AMA33" s="81"/>
      <c r="AMB33" s="81"/>
      <c r="AMC33" s="81"/>
      <c r="AMD33" s="81"/>
      <c r="AME33" s="45"/>
      <c r="AMF33" s="45"/>
      <c r="AMG33" s="45"/>
      <c r="AMH33" s="45"/>
      <c r="AMI33" s="45"/>
      <c r="AMJ33" s="45"/>
    </row>
    <row r="34" spans="1:1024" s="80" customFormat="1" ht="51">
      <c r="A34" s="48">
        <v>11</v>
      </c>
      <c r="B34" s="47" t="s">
        <v>152</v>
      </c>
      <c r="C34" s="48" t="s">
        <v>153</v>
      </c>
      <c r="D34" s="48" t="s">
        <v>154</v>
      </c>
      <c r="E34" s="48" t="s">
        <v>155</v>
      </c>
      <c r="F34" s="49" t="s">
        <v>156</v>
      </c>
      <c r="G34" s="48" t="s">
        <v>52</v>
      </c>
      <c r="H34" s="51">
        <v>30934.75</v>
      </c>
      <c r="I34" s="51">
        <f t="shared" si="16"/>
        <v>100.00000000000001</v>
      </c>
      <c r="J34" s="53">
        <v>25000</v>
      </c>
      <c r="K34" s="53">
        <v>24537.75</v>
      </c>
      <c r="L34" s="52">
        <f t="shared" si="10"/>
        <v>79.320990148619273</v>
      </c>
      <c r="M34" s="52">
        <f t="shared" si="11"/>
        <v>20.67900985138073</v>
      </c>
      <c r="N34" s="53">
        <f t="shared" si="12"/>
        <v>53.103017039237145</v>
      </c>
      <c r="O34" s="53">
        <v>3397</v>
      </c>
      <c r="P34" s="53">
        <f t="shared" si="13"/>
        <v>10.981178124924236</v>
      </c>
      <c r="Q34" s="53">
        <v>0</v>
      </c>
      <c r="R34" s="53">
        <f t="shared" si="14"/>
        <v>0</v>
      </c>
      <c r="S34" s="53">
        <v>3000</v>
      </c>
      <c r="T34" s="53">
        <f t="shared" si="18"/>
        <v>9.6978317264564939</v>
      </c>
      <c r="U34" s="53">
        <v>2415.75</v>
      </c>
      <c r="V34" s="53">
        <f t="shared" si="15"/>
        <v>9.8450346914448144</v>
      </c>
      <c r="W34" s="53">
        <v>462.25</v>
      </c>
      <c r="X34" s="54">
        <v>462.25</v>
      </c>
      <c r="Y34" s="54">
        <v>3</v>
      </c>
      <c r="Z34" s="54">
        <v>0</v>
      </c>
      <c r="AA34" s="54">
        <v>24537.75</v>
      </c>
      <c r="AB34" s="54">
        <v>0</v>
      </c>
      <c r="AC34" s="53">
        <v>0</v>
      </c>
      <c r="AD34" s="53">
        <v>0</v>
      </c>
      <c r="AMA34" s="81"/>
      <c r="AMB34" s="81"/>
      <c r="AMC34" s="81"/>
      <c r="AMD34" s="81"/>
      <c r="AME34" s="45"/>
      <c r="AMF34" s="45"/>
      <c r="AMG34" s="45"/>
      <c r="AMH34" s="45"/>
      <c r="AMI34" s="45"/>
      <c r="AMJ34" s="45"/>
    </row>
    <row r="35" spans="1:1024" s="80" customFormat="1" ht="53.25" customHeight="1">
      <c r="A35" s="48">
        <v>12</v>
      </c>
      <c r="B35" s="47" t="s">
        <v>157</v>
      </c>
      <c r="C35" s="48" t="s">
        <v>158</v>
      </c>
      <c r="D35" s="48" t="s">
        <v>159</v>
      </c>
      <c r="E35" s="48" t="s">
        <v>160</v>
      </c>
      <c r="F35" s="49" t="s">
        <v>161</v>
      </c>
      <c r="G35" s="50" t="s">
        <v>162</v>
      </c>
      <c r="H35" s="51">
        <v>31880</v>
      </c>
      <c r="I35" s="51">
        <f t="shared" si="16"/>
        <v>100</v>
      </c>
      <c r="J35" s="53">
        <v>25000</v>
      </c>
      <c r="K35" s="53">
        <v>25000</v>
      </c>
      <c r="L35" s="52">
        <f t="shared" si="10"/>
        <v>78.419071518193221</v>
      </c>
      <c r="M35" s="52">
        <f t="shared" si="11"/>
        <v>21.580928481806776</v>
      </c>
      <c r="N35" s="53">
        <f t="shared" si="12"/>
        <v>58.139534883720927</v>
      </c>
      <c r="O35" s="53">
        <v>4000</v>
      </c>
      <c r="P35" s="53">
        <f t="shared" si="13"/>
        <v>12.547051442910917</v>
      </c>
      <c r="Q35" s="53">
        <v>0</v>
      </c>
      <c r="R35" s="53">
        <f t="shared" si="14"/>
        <v>0</v>
      </c>
      <c r="S35" s="53">
        <v>2880</v>
      </c>
      <c r="T35" s="53">
        <f t="shared" si="18"/>
        <v>9.0338770388958594</v>
      </c>
      <c r="U35" s="53">
        <v>2480</v>
      </c>
      <c r="V35" s="53">
        <f t="shared" si="15"/>
        <v>9.92</v>
      </c>
      <c r="W35" s="53">
        <f>J35-K35</f>
        <v>0</v>
      </c>
      <c r="X35" s="54">
        <v>0</v>
      </c>
      <c r="Y35" s="54">
        <v>0</v>
      </c>
      <c r="Z35" s="54">
        <v>0</v>
      </c>
      <c r="AA35" s="54">
        <v>0</v>
      </c>
      <c r="AB35" s="53">
        <v>25000</v>
      </c>
      <c r="AC35" s="53">
        <v>0</v>
      </c>
      <c r="AD35" s="53">
        <v>0</v>
      </c>
      <c r="AMA35" s="81"/>
      <c r="AMB35" s="81"/>
      <c r="AMC35" s="81"/>
      <c r="AMD35" s="81"/>
      <c r="AME35" s="45"/>
      <c r="AMF35" s="45"/>
      <c r="AMG35" s="45"/>
      <c r="AMH35" s="45"/>
      <c r="AMI35" s="45"/>
      <c r="AMJ35" s="45"/>
    </row>
    <row r="36" spans="1:1024" s="80" customFormat="1" ht="38.25">
      <c r="A36" s="48">
        <v>13</v>
      </c>
      <c r="B36" s="47" t="s">
        <v>163</v>
      </c>
      <c r="C36" s="48" t="s">
        <v>164</v>
      </c>
      <c r="D36" s="48" t="s">
        <v>165</v>
      </c>
      <c r="E36" s="48" t="s">
        <v>166</v>
      </c>
      <c r="F36" s="49" t="s">
        <v>167</v>
      </c>
      <c r="G36" s="50" t="s">
        <v>146</v>
      </c>
      <c r="H36" s="51">
        <v>20736.759999999998</v>
      </c>
      <c r="I36" s="51">
        <f t="shared" si="16"/>
        <v>100.00000000000001</v>
      </c>
      <c r="J36" s="53">
        <v>16500</v>
      </c>
      <c r="K36" s="53">
        <v>16500</v>
      </c>
      <c r="L36" s="52">
        <f t="shared" si="10"/>
        <v>79.568842962931541</v>
      </c>
      <c r="M36" s="52">
        <f t="shared" si="11"/>
        <v>20.431157037068473</v>
      </c>
      <c r="N36" s="53">
        <f t="shared" si="12"/>
        <v>100</v>
      </c>
      <c r="O36" s="53">
        <v>4236.76</v>
      </c>
      <c r="P36" s="53">
        <f t="shared" si="13"/>
        <v>20.431157037068473</v>
      </c>
      <c r="Q36" s="53">
        <v>0</v>
      </c>
      <c r="R36" s="53">
        <f t="shared" si="14"/>
        <v>0</v>
      </c>
      <c r="S36" s="53">
        <v>0</v>
      </c>
      <c r="T36" s="53">
        <f t="shared" si="18"/>
        <v>0</v>
      </c>
      <c r="U36" s="53">
        <v>0</v>
      </c>
      <c r="V36" s="53">
        <f t="shared" si="15"/>
        <v>0</v>
      </c>
      <c r="W36" s="53">
        <v>0</v>
      </c>
      <c r="X36" s="54">
        <v>0</v>
      </c>
      <c r="Y36" s="54">
        <v>0</v>
      </c>
      <c r="Z36" s="54">
        <v>0</v>
      </c>
      <c r="AA36" s="54">
        <v>0</v>
      </c>
      <c r="AB36" s="54">
        <v>16500</v>
      </c>
      <c r="AC36" s="53">
        <v>0</v>
      </c>
      <c r="AD36" s="53">
        <v>0</v>
      </c>
      <c r="AMA36" s="81"/>
      <c r="AMB36" s="81"/>
      <c r="AMC36" s="81"/>
      <c r="AMD36" s="81"/>
      <c r="AME36" s="45"/>
      <c r="AMF36" s="45"/>
      <c r="AMG36" s="45"/>
      <c r="AMH36" s="45"/>
      <c r="AMI36" s="45"/>
      <c r="AMJ36" s="45"/>
    </row>
    <row r="37" spans="1:1024" s="80" customFormat="1" ht="38.25">
      <c r="A37" s="48">
        <v>14</v>
      </c>
      <c r="B37" s="47" t="s">
        <v>168</v>
      </c>
      <c r="C37" s="48" t="s">
        <v>169</v>
      </c>
      <c r="D37" s="48" t="s">
        <v>170</v>
      </c>
      <c r="E37" s="48" t="s">
        <v>171</v>
      </c>
      <c r="F37" s="49" t="s">
        <v>172</v>
      </c>
      <c r="G37" s="50">
        <v>43860</v>
      </c>
      <c r="H37" s="51">
        <f>K37+O37+Q37+S37</f>
        <v>34600</v>
      </c>
      <c r="I37" s="51">
        <f t="shared" si="16"/>
        <v>100</v>
      </c>
      <c r="J37" s="53">
        <v>25000</v>
      </c>
      <c r="K37" s="53">
        <v>25000</v>
      </c>
      <c r="L37" s="52">
        <f t="shared" si="10"/>
        <v>72.25433526011561</v>
      </c>
      <c r="M37" s="52">
        <f t="shared" si="11"/>
        <v>27.745664739884393</v>
      </c>
      <c r="N37" s="53">
        <f t="shared" si="12"/>
        <v>100</v>
      </c>
      <c r="O37" s="53">
        <v>0</v>
      </c>
      <c r="P37" s="53">
        <f t="shared" si="13"/>
        <v>0</v>
      </c>
      <c r="Q37" s="53">
        <v>9600</v>
      </c>
      <c r="R37" s="53">
        <f t="shared" si="14"/>
        <v>27.745664739884393</v>
      </c>
      <c r="S37" s="53">
        <v>0</v>
      </c>
      <c r="T37" s="53">
        <f t="shared" si="18"/>
        <v>0</v>
      </c>
      <c r="U37" s="53">
        <v>1200</v>
      </c>
      <c r="V37" s="53">
        <f t="shared" si="15"/>
        <v>4.8</v>
      </c>
      <c r="W37" s="53">
        <f>J37-K37</f>
        <v>0</v>
      </c>
      <c r="X37" s="54">
        <v>0</v>
      </c>
      <c r="Y37" s="54">
        <v>0</v>
      </c>
      <c r="Z37" s="54">
        <v>0</v>
      </c>
      <c r="AA37" s="54">
        <v>25000</v>
      </c>
      <c r="AB37" s="54">
        <v>0</v>
      </c>
      <c r="AC37" s="53">
        <v>0</v>
      </c>
      <c r="AD37" s="53">
        <v>0</v>
      </c>
      <c r="AMA37" s="81"/>
      <c r="AMB37" s="81"/>
      <c r="AMC37" s="81"/>
      <c r="AMD37" s="81"/>
      <c r="AME37" s="45"/>
      <c r="AMF37" s="45"/>
      <c r="AMG37" s="45"/>
      <c r="AMH37" s="45"/>
      <c r="AMI37" s="45"/>
      <c r="AMJ37" s="45"/>
    </row>
    <row r="38" spans="1:1024">
      <c r="A38" s="114" t="s">
        <v>173</v>
      </c>
      <c r="B38" s="114"/>
      <c r="C38" s="114"/>
      <c r="D38" s="114"/>
      <c r="E38" s="114"/>
      <c r="F38" s="114"/>
      <c r="G38" s="114"/>
      <c r="H38" s="84">
        <f>SUM(H24:H37)</f>
        <v>518463.98</v>
      </c>
      <c r="I38" s="84" t="s">
        <v>96</v>
      </c>
      <c r="J38" s="84">
        <f>SUM(J24:J37)</f>
        <v>318076</v>
      </c>
      <c r="K38" s="84">
        <f>SUM(K24:K37)</f>
        <v>315333.75</v>
      </c>
      <c r="L38" s="85" t="s">
        <v>96</v>
      </c>
      <c r="M38" s="85" t="s">
        <v>96</v>
      </c>
      <c r="N38" s="86" t="s">
        <v>96</v>
      </c>
      <c r="O38" s="84">
        <f>SUM(O24:O37)</f>
        <v>86080.51</v>
      </c>
      <c r="P38" s="84" t="s">
        <v>96</v>
      </c>
      <c r="Q38" s="84">
        <f>SUM(Q24:Q37)</f>
        <v>67351</v>
      </c>
      <c r="R38" s="84" t="s">
        <v>96</v>
      </c>
      <c r="S38" s="84">
        <f>SUM(S24:S37)</f>
        <v>31660</v>
      </c>
      <c r="T38" s="84" t="s">
        <v>96</v>
      </c>
      <c r="U38" s="84">
        <f>SUM(U24:U37)</f>
        <v>21107.75</v>
      </c>
      <c r="V38" s="84" t="s">
        <v>96</v>
      </c>
      <c r="W38" s="84">
        <f t="shared" ref="W38:AB38" si="19">SUM(W24:W37)</f>
        <v>2742.25</v>
      </c>
      <c r="X38" s="84">
        <f t="shared" si="19"/>
        <v>2742.25</v>
      </c>
      <c r="Y38" s="84">
        <f t="shared" si="19"/>
        <v>9</v>
      </c>
      <c r="Z38" s="87">
        <f t="shared" si="19"/>
        <v>0</v>
      </c>
      <c r="AA38" s="87">
        <f t="shared" si="19"/>
        <v>248833.75</v>
      </c>
      <c r="AB38" s="87">
        <f t="shared" si="19"/>
        <v>66500</v>
      </c>
      <c r="AC38" s="84">
        <f>SUM(AC18:AC37)</f>
        <v>0</v>
      </c>
      <c r="AD38" s="84">
        <f>SUM(AD18:AD37)</f>
        <v>0</v>
      </c>
    </row>
    <row r="39" spans="1:1024" ht="38.25" customHeight="1">
      <c r="A39" s="4" t="s">
        <v>174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 spans="1:1024" ht="12.75" customHeight="1">
      <c r="A40" s="115" t="s">
        <v>3</v>
      </c>
      <c r="B40" s="115" t="s">
        <v>4</v>
      </c>
      <c r="C40" s="116" t="s">
        <v>5</v>
      </c>
      <c r="D40" s="116" t="s">
        <v>6</v>
      </c>
      <c r="E40" s="115" t="s">
        <v>98</v>
      </c>
      <c r="F40" s="116" t="s">
        <v>8</v>
      </c>
      <c r="G40" s="116" t="s">
        <v>9</v>
      </c>
      <c r="H40" s="117" t="s">
        <v>10</v>
      </c>
      <c r="I40" s="117"/>
      <c r="J40" s="115" t="s">
        <v>11</v>
      </c>
      <c r="K40" s="115"/>
      <c r="L40" s="115"/>
      <c r="M40" s="115"/>
      <c r="N40" s="115"/>
      <c r="O40" s="115"/>
      <c r="P40" s="115"/>
      <c r="Q40" s="115"/>
      <c r="R40" s="115"/>
      <c r="S40" s="115"/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</row>
    <row r="41" spans="1:1024" ht="14.25" customHeight="1">
      <c r="A41" s="115"/>
      <c r="B41" s="115"/>
      <c r="C41" s="116"/>
      <c r="D41" s="116"/>
      <c r="E41" s="115"/>
      <c r="F41" s="116"/>
      <c r="G41" s="116"/>
      <c r="H41" s="117"/>
      <c r="I41" s="117"/>
      <c r="J41" s="118" t="s">
        <v>12</v>
      </c>
      <c r="K41" s="116" t="s">
        <v>13</v>
      </c>
      <c r="L41" s="116"/>
      <c r="M41" s="119" t="s">
        <v>14</v>
      </c>
      <c r="N41" s="119"/>
      <c r="O41" s="116" t="s">
        <v>15</v>
      </c>
      <c r="P41" s="116"/>
      <c r="Q41" s="116"/>
      <c r="R41" s="116"/>
      <c r="S41" s="116"/>
      <c r="T41" s="116"/>
      <c r="U41" s="120" t="s">
        <v>16</v>
      </c>
      <c r="V41" s="120"/>
      <c r="W41" s="115" t="s">
        <v>17</v>
      </c>
      <c r="X41" s="115" t="s">
        <v>18</v>
      </c>
      <c r="Y41" s="115"/>
      <c r="Z41" s="118" t="s">
        <v>19</v>
      </c>
      <c r="AA41" s="118"/>
      <c r="AB41" s="118"/>
      <c r="AC41" s="117" t="s">
        <v>20</v>
      </c>
      <c r="AD41" s="117" t="s">
        <v>21</v>
      </c>
    </row>
    <row r="42" spans="1:1024" ht="38.25" customHeight="1">
      <c r="A42" s="115"/>
      <c r="B42" s="115"/>
      <c r="C42" s="116"/>
      <c r="D42" s="116"/>
      <c r="E42" s="115"/>
      <c r="F42" s="116"/>
      <c r="G42" s="116"/>
      <c r="H42" s="117"/>
      <c r="I42" s="117"/>
      <c r="J42" s="118"/>
      <c r="K42" s="116"/>
      <c r="L42" s="116"/>
      <c r="M42" s="119"/>
      <c r="N42" s="119"/>
      <c r="O42" s="120" t="s">
        <v>22</v>
      </c>
      <c r="P42" s="120"/>
      <c r="Q42" s="120" t="s">
        <v>23</v>
      </c>
      <c r="R42" s="120"/>
      <c r="S42" s="120" t="s">
        <v>24</v>
      </c>
      <c r="T42" s="120"/>
      <c r="U42" s="120"/>
      <c r="V42" s="120"/>
      <c r="W42" s="115"/>
      <c r="X42" s="89" t="s">
        <v>25</v>
      </c>
      <c r="Y42" s="88" t="s">
        <v>26</v>
      </c>
      <c r="Z42" s="118"/>
      <c r="AA42" s="118"/>
      <c r="AB42" s="118"/>
      <c r="AC42" s="117"/>
      <c r="AD42" s="117"/>
    </row>
    <row r="43" spans="1:1024">
      <c r="A43" s="115"/>
      <c r="B43" s="115"/>
      <c r="C43" s="116"/>
      <c r="D43" s="116"/>
      <c r="E43" s="115"/>
      <c r="F43" s="116"/>
      <c r="G43" s="116"/>
      <c r="H43" s="93" t="s">
        <v>27</v>
      </c>
      <c r="I43" s="93" t="s">
        <v>28</v>
      </c>
      <c r="J43" s="90" t="s">
        <v>27</v>
      </c>
      <c r="K43" s="91" t="s">
        <v>27</v>
      </c>
      <c r="L43" s="94" t="s">
        <v>28</v>
      </c>
      <c r="M43" s="94" t="s">
        <v>29</v>
      </c>
      <c r="N43" s="95" t="s">
        <v>30</v>
      </c>
      <c r="O43" s="92" t="s">
        <v>27</v>
      </c>
      <c r="P43" s="89" t="s">
        <v>28</v>
      </c>
      <c r="Q43" s="92" t="s">
        <v>27</v>
      </c>
      <c r="R43" s="89" t="s">
        <v>28</v>
      </c>
      <c r="S43" s="92" t="s">
        <v>27</v>
      </c>
      <c r="T43" s="89" t="s">
        <v>28</v>
      </c>
      <c r="U43" s="96" t="s">
        <v>27</v>
      </c>
      <c r="V43" s="96" t="s">
        <v>175</v>
      </c>
      <c r="W43" s="97" t="s">
        <v>27</v>
      </c>
      <c r="X43" s="97" t="s">
        <v>27</v>
      </c>
      <c r="Y43" s="97" t="s">
        <v>27</v>
      </c>
      <c r="Z43" s="89">
        <v>2810</v>
      </c>
      <c r="AA43" s="89">
        <v>2820</v>
      </c>
      <c r="AB43" s="89">
        <v>2830</v>
      </c>
      <c r="AC43" s="117"/>
      <c r="AD43" s="117"/>
    </row>
    <row r="44" spans="1:1024" s="80" customFormat="1" ht="38.25">
      <c r="A44" s="48" t="s">
        <v>32</v>
      </c>
      <c r="B44" s="47" t="s">
        <v>176</v>
      </c>
      <c r="C44" s="48" t="s">
        <v>177</v>
      </c>
      <c r="D44" s="48" t="s">
        <v>178</v>
      </c>
      <c r="E44" s="48" t="s">
        <v>179</v>
      </c>
      <c r="F44" s="48" t="s">
        <v>180</v>
      </c>
      <c r="G44" s="50">
        <v>43847</v>
      </c>
      <c r="H44" s="51">
        <f>K44+O44+Q44+S44</f>
        <v>14656.09</v>
      </c>
      <c r="I44" s="51">
        <f>L44+P44+R44+T44</f>
        <v>100</v>
      </c>
      <c r="J44" s="53">
        <v>11600</v>
      </c>
      <c r="K44" s="53">
        <v>11600</v>
      </c>
      <c r="L44" s="52">
        <f t="shared" ref="L44:L57" si="20">K44*100/H44</f>
        <v>79.147985581420414</v>
      </c>
      <c r="M44" s="52">
        <f t="shared" ref="M44:M57" si="21">(O44+Q44+S44)*100/H44</f>
        <v>20.852014418579579</v>
      </c>
      <c r="N44" s="53">
        <f t="shared" ref="N44:N57" si="22">(O44+Q44)*100/(S44+Q44+O44)</f>
        <v>50.263244865170854</v>
      </c>
      <c r="O44" s="53">
        <v>1536.09</v>
      </c>
      <c r="P44" s="53">
        <f t="shared" ref="P44:P57" si="23">O44*100/H44</f>
        <v>10.480899066531387</v>
      </c>
      <c r="Q44" s="53">
        <v>0</v>
      </c>
      <c r="R44" s="53">
        <f t="shared" ref="R44:R51" si="24">Q44*100/H44</f>
        <v>0</v>
      </c>
      <c r="S44" s="53">
        <v>1520</v>
      </c>
      <c r="T44" s="53">
        <f t="shared" ref="T44:T57" si="25">S44*100/H44</f>
        <v>10.371115352048193</v>
      </c>
      <c r="U44" s="53">
        <v>0</v>
      </c>
      <c r="V44" s="53">
        <f t="shared" ref="V44:V57" si="26">U44*100/K44</f>
        <v>0</v>
      </c>
      <c r="W44" s="53">
        <f t="shared" ref="W44:W53" si="27">J44-K44</f>
        <v>0</v>
      </c>
      <c r="X44" s="54">
        <v>0</v>
      </c>
      <c r="Y44" s="54">
        <v>0</v>
      </c>
      <c r="Z44" s="54">
        <v>0</v>
      </c>
      <c r="AA44" s="54">
        <v>0</v>
      </c>
      <c r="AB44" s="54">
        <v>11600</v>
      </c>
      <c r="AC44" s="53">
        <v>0</v>
      </c>
      <c r="AD44" s="53">
        <v>0</v>
      </c>
      <c r="AMA44" s="81"/>
      <c r="AMB44" s="81"/>
      <c r="AMC44" s="81"/>
      <c r="AMD44" s="81"/>
      <c r="AME44" s="45"/>
      <c r="AMF44" s="45"/>
      <c r="AMG44" s="45"/>
      <c r="AMH44" s="45"/>
      <c r="AMI44" s="45"/>
      <c r="AMJ44" s="45"/>
    </row>
    <row r="45" spans="1:1024" s="80" customFormat="1" ht="102">
      <c r="A45" s="48" t="s">
        <v>39</v>
      </c>
      <c r="B45" s="47" t="s">
        <v>181</v>
      </c>
      <c r="C45" s="48" t="s">
        <v>182</v>
      </c>
      <c r="D45" s="48" t="s">
        <v>183</v>
      </c>
      <c r="E45" s="98" t="s">
        <v>184</v>
      </c>
      <c r="F45" s="49" t="s">
        <v>185</v>
      </c>
      <c r="G45" s="50">
        <v>43860</v>
      </c>
      <c r="H45" s="51">
        <v>56165.74</v>
      </c>
      <c r="I45" s="51">
        <f t="shared" ref="I45:I57" si="28">L45+P45+R45+T45</f>
        <v>92.048996416676786</v>
      </c>
      <c r="J45" s="53">
        <v>31500</v>
      </c>
      <c r="K45" s="53">
        <v>31500</v>
      </c>
      <c r="L45" s="52">
        <f t="shared" si="20"/>
        <v>56.084011356389148</v>
      </c>
      <c r="M45" s="52">
        <f t="shared" si="21"/>
        <v>35.964985060287646</v>
      </c>
      <c r="N45" s="53">
        <f t="shared" si="22"/>
        <v>70.297029702970292</v>
      </c>
      <c r="O45" s="53">
        <v>5100</v>
      </c>
      <c r="P45" s="53">
        <f t="shared" si="23"/>
        <v>9.0802685053201468</v>
      </c>
      <c r="Q45" s="53">
        <v>9100</v>
      </c>
      <c r="R45" s="53">
        <f t="shared" si="24"/>
        <v>16.202047725179085</v>
      </c>
      <c r="S45" s="53">
        <v>6000</v>
      </c>
      <c r="T45" s="53">
        <f t="shared" si="25"/>
        <v>10.682668829788408</v>
      </c>
      <c r="U45" s="53">
        <v>2500</v>
      </c>
      <c r="V45" s="53">
        <f t="shared" si="26"/>
        <v>7.9365079365079367</v>
      </c>
      <c r="W45" s="53">
        <f t="shared" si="27"/>
        <v>0</v>
      </c>
      <c r="X45" s="54">
        <v>0</v>
      </c>
      <c r="Y45" s="54">
        <v>0</v>
      </c>
      <c r="Z45" s="54">
        <v>0</v>
      </c>
      <c r="AA45" s="54">
        <v>0</v>
      </c>
      <c r="AB45" s="54">
        <v>31500</v>
      </c>
      <c r="AC45" s="53">
        <v>0</v>
      </c>
      <c r="AD45" s="53">
        <v>0</v>
      </c>
      <c r="AMA45" s="81"/>
      <c r="AMB45" s="81"/>
      <c r="AMC45" s="81"/>
      <c r="AMD45" s="81"/>
      <c r="AME45" s="45"/>
      <c r="AMF45" s="45"/>
      <c r="AMG45" s="45"/>
      <c r="AMH45" s="45"/>
      <c r="AMI45" s="45"/>
      <c r="AMJ45" s="45"/>
    </row>
    <row r="46" spans="1:1024" s="80" customFormat="1" ht="38.25">
      <c r="A46" s="48" t="s">
        <v>46</v>
      </c>
      <c r="B46" s="47" t="s">
        <v>186</v>
      </c>
      <c r="C46" s="48" t="s">
        <v>187</v>
      </c>
      <c r="D46" s="48" t="s">
        <v>188</v>
      </c>
      <c r="E46" s="99" t="s">
        <v>189</v>
      </c>
      <c r="F46" s="49" t="s">
        <v>190</v>
      </c>
      <c r="G46" s="50">
        <v>43839</v>
      </c>
      <c r="H46" s="51">
        <f t="shared" ref="H46:H53" si="29">K46+O46+Q46+S46</f>
        <v>75204.44</v>
      </c>
      <c r="I46" s="51">
        <f t="shared" si="28"/>
        <v>100</v>
      </c>
      <c r="J46" s="53">
        <v>60000</v>
      </c>
      <c r="K46" s="53">
        <v>60000</v>
      </c>
      <c r="L46" s="52">
        <f t="shared" si="20"/>
        <v>79.782523478666945</v>
      </c>
      <c r="M46" s="52">
        <f t="shared" si="21"/>
        <v>20.217476521333047</v>
      </c>
      <c r="N46" s="53">
        <f t="shared" si="22"/>
        <v>55.013140898316543</v>
      </c>
      <c r="O46" s="53">
        <v>8364.44</v>
      </c>
      <c r="P46" s="53">
        <f t="shared" si="23"/>
        <v>11.122268844765015</v>
      </c>
      <c r="Q46" s="53">
        <v>0</v>
      </c>
      <c r="R46" s="53">
        <f t="shared" si="24"/>
        <v>0</v>
      </c>
      <c r="S46" s="53">
        <v>6840</v>
      </c>
      <c r="T46" s="53">
        <f t="shared" si="25"/>
        <v>9.0952076765680321</v>
      </c>
      <c r="U46" s="53">
        <v>0</v>
      </c>
      <c r="V46" s="53">
        <f t="shared" si="26"/>
        <v>0</v>
      </c>
      <c r="W46" s="53">
        <f t="shared" si="27"/>
        <v>0</v>
      </c>
      <c r="X46" s="54">
        <v>0</v>
      </c>
      <c r="Y46" s="54">
        <v>0</v>
      </c>
      <c r="Z46" s="54">
        <v>0</v>
      </c>
      <c r="AA46" s="54">
        <v>60000</v>
      </c>
      <c r="AB46" s="54">
        <v>0</v>
      </c>
      <c r="AC46" s="53">
        <v>0</v>
      </c>
      <c r="AD46" s="53">
        <v>0</v>
      </c>
      <c r="AMA46" s="81"/>
      <c r="AMB46" s="81"/>
      <c r="AMC46" s="81"/>
      <c r="AMD46" s="81"/>
      <c r="AME46" s="45"/>
      <c r="AMF46" s="45"/>
      <c r="AMG46" s="45"/>
      <c r="AMH46" s="45"/>
      <c r="AMI46" s="45"/>
      <c r="AMJ46" s="45"/>
    </row>
    <row r="47" spans="1:1024" s="80" customFormat="1" ht="90" customHeight="1">
      <c r="A47" s="48" t="s">
        <v>53</v>
      </c>
      <c r="B47" s="47" t="s">
        <v>191</v>
      </c>
      <c r="C47" s="48" t="s">
        <v>192</v>
      </c>
      <c r="D47" s="48" t="s">
        <v>193</v>
      </c>
      <c r="E47" s="48" t="s">
        <v>194</v>
      </c>
      <c r="F47" s="49" t="s">
        <v>195</v>
      </c>
      <c r="G47" s="50" t="s">
        <v>196</v>
      </c>
      <c r="H47" s="51">
        <f t="shared" si="29"/>
        <v>75550</v>
      </c>
      <c r="I47" s="51">
        <f t="shared" si="28"/>
        <v>100.00000000000001</v>
      </c>
      <c r="J47" s="53">
        <v>60000</v>
      </c>
      <c r="K47" s="53">
        <v>60000</v>
      </c>
      <c r="L47" s="52">
        <f t="shared" si="20"/>
        <v>79.417604235605566</v>
      </c>
      <c r="M47" s="52">
        <f t="shared" si="21"/>
        <v>20.582395764394441</v>
      </c>
      <c r="N47" s="53">
        <f t="shared" si="22"/>
        <v>52.733118971061096</v>
      </c>
      <c r="O47" s="53">
        <v>1200</v>
      </c>
      <c r="P47" s="53">
        <f t="shared" si="23"/>
        <v>1.5883520847121111</v>
      </c>
      <c r="Q47" s="53">
        <v>7000</v>
      </c>
      <c r="R47" s="53">
        <f t="shared" si="24"/>
        <v>9.2653871608206479</v>
      </c>
      <c r="S47" s="53">
        <v>7350</v>
      </c>
      <c r="T47" s="53">
        <f t="shared" si="25"/>
        <v>9.7286565188616816</v>
      </c>
      <c r="U47" s="53">
        <v>5000</v>
      </c>
      <c r="V47" s="53">
        <f t="shared" si="26"/>
        <v>8.3333333333333339</v>
      </c>
      <c r="W47" s="53">
        <f t="shared" si="27"/>
        <v>0</v>
      </c>
      <c r="X47" s="54">
        <v>0</v>
      </c>
      <c r="Y47" s="54">
        <v>0</v>
      </c>
      <c r="Z47" s="54">
        <v>0</v>
      </c>
      <c r="AA47" s="53">
        <v>0</v>
      </c>
      <c r="AB47" s="54">
        <v>60000</v>
      </c>
      <c r="AC47" s="53">
        <v>0</v>
      </c>
      <c r="AD47" s="53">
        <v>0</v>
      </c>
      <c r="AMA47" s="81"/>
      <c r="AMB47" s="81"/>
      <c r="AMC47" s="81"/>
      <c r="AMD47" s="81"/>
      <c r="AME47" s="45"/>
      <c r="AMF47" s="45"/>
      <c r="AMG47" s="45"/>
      <c r="AMH47" s="45"/>
      <c r="AMI47" s="45"/>
      <c r="AMJ47" s="45"/>
    </row>
    <row r="48" spans="1:1024" s="80" customFormat="1" ht="96" customHeight="1">
      <c r="A48" s="48" t="s">
        <v>60</v>
      </c>
      <c r="B48" s="47" t="s">
        <v>191</v>
      </c>
      <c r="C48" s="48" t="s">
        <v>192</v>
      </c>
      <c r="D48" s="48" t="s">
        <v>193</v>
      </c>
      <c r="E48" s="48" t="s">
        <v>194</v>
      </c>
      <c r="F48" s="49" t="s">
        <v>197</v>
      </c>
      <c r="G48" s="50" t="s">
        <v>196</v>
      </c>
      <c r="H48" s="51">
        <f t="shared" si="29"/>
        <v>76000</v>
      </c>
      <c r="I48" s="51">
        <f t="shared" si="28"/>
        <v>100</v>
      </c>
      <c r="J48" s="53">
        <v>60000</v>
      </c>
      <c r="K48" s="53">
        <v>60000</v>
      </c>
      <c r="L48" s="52">
        <f t="shared" si="20"/>
        <v>78.94736842105263</v>
      </c>
      <c r="M48" s="52">
        <f t="shared" si="21"/>
        <v>21.05263157894737</v>
      </c>
      <c r="N48" s="53">
        <f t="shared" si="22"/>
        <v>100</v>
      </c>
      <c r="O48" s="53">
        <v>11500</v>
      </c>
      <c r="P48" s="53">
        <f t="shared" si="23"/>
        <v>15.131578947368421</v>
      </c>
      <c r="Q48" s="53">
        <v>4500</v>
      </c>
      <c r="R48" s="53">
        <f t="shared" si="24"/>
        <v>5.9210526315789478</v>
      </c>
      <c r="S48" s="53">
        <v>0</v>
      </c>
      <c r="T48" s="53">
        <f t="shared" si="25"/>
        <v>0</v>
      </c>
      <c r="U48" s="53">
        <v>5000</v>
      </c>
      <c r="V48" s="53">
        <f t="shared" si="26"/>
        <v>8.3333333333333339</v>
      </c>
      <c r="W48" s="53">
        <f t="shared" si="27"/>
        <v>0</v>
      </c>
      <c r="X48" s="54">
        <v>0</v>
      </c>
      <c r="Y48" s="54">
        <v>0</v>
      </c>
      <c r="Z48" s="54">
        <v>0</v>
      </c>
      <c r="AA48" s="54">
        <v>0</v>
      </c>
      <c r="AB48" s="54">
        <v>60000</v>
      </c>
      <c r="AC48" s="53">
        <v>0</v>
      </c>
      <c r="AD48" s="53">
        <v>0</v>
      </c>
      <c r="AMA48" s="81"/>
      <c r="AMB48" s="81"/>
      <c r="AMC48" s="81"/>
      <c r="AMD48" s="81"/>
      <c r="AME48" s="45"/>
      <c r="AMF48" s="45"/>
      <c r="AMG48" s="45"/>
      <c r="AMH48" s="45"/>
      <c r="AMI48" s="45"/>
      <c r="AMJ48" s="45"/>
    </row>
    <row r="49" spans="1:1024" s="80" customFormat="1" ht="73.5" customHeight="1">
      <c r="A49" s="48" t="s">
        <v>67</v>
      </c>
      <c r="B49" s="47" t="s">
        <v>198</v>
      </c>
      <c r="C49" s="48" t="s">
        <v>199</v>
      </c>
      <c r="D49" s="48" t="s">
        <v>200</v>
      </c>
      <c r="E49" s="48" t="s">
        <v>201</v>
      </c>
      <c r="F49" s="49" t="s">
        <v>202</v>
      </c>
      <c r="G49" s="50" t="s">
        <v>203</v>
      </c>
      <c r="H49" s="51">
        <f t="shared" si="29"/>
        <v>61347.16</v>
      </c>
      <c r="I49" s="51">
        <f t="shared" si="28"/>
        <v>99.999999999999986</v>
      </c>
      <c r="J49" s="53">
        <v>48752</v>
      </c>
      <c r="K49" s="53">
        <v>48752</v>
      </c>
      <c r="L49" s="52">
        <f t="shared" si="20"/>
        <v>79.469041435658951</v>
      </c>
      <c r="M49" s="52">
        <f t="shared" si="21"/>
        <v>20.530958564341038</v>
      </c>
      <c r="N49" s="53">
        <f t="shared" si="22"/>
        <v>100</v>
      </c>
      <c r="O49" s="53">
        <v>12595.16</v>
      </c>
      <c r="P49" s="53">
        <f t="shared" si="23"/>
        <v>20.530958564341038</v>
      </c>
      <c r="Q49" s="53">
        <v>0</v>
      </c>
      <c r="R49" s="53">
        <f t="shared" si="24"/>
        <v>0</v>
      </c>
      <c r="S49" s="53">
        <v>0</v>
      </c>
      <c r="T49" s="53">
        <f t="shared" si="25"/>
        <v>0</v>
      </c>
      <c r="U49" s="53">
        <v>3000</v>
      </c>
      <c r="V49" s="53">
        <f t="shared" si="26"/>
        <v>6.1535936987200524</v>
      </c>
      <c r="W49" s="53">
        <f t="shared" si="27"/>
        <v>0</v>
      </c>
      <c r="X49" s="54">
        <v>0</v>
      </c>
      <c r="Y49" s="54">
        <v>0</v>
      </c>
      <c r="Z49" s="54">
        <v>0</v>
      </c>
      <c r="AA49" s="54">
        <v>0</v>
      </c>
      <c r="AB49" s="54">
        <v>48752</v>
      </c>
      <c r="AC49" s="53">
        <v>0</v>
      </c>
      <c r="AD49" s="53">
        <v>0</v>
      </c>
      <c r="AMA49" s="81"/>
      <c r="AMB49" s="81"/>
      <c r="AMC49" s="81"/>
      <c r="AMD49" s="81"/>
      <c r="AME49" s="45"/>
      <c r="AMF49" s="45"/>
      <c r="AMG49" s="45"/>
      <c r="AMH49" s="45"/>
      <c r="AMI49" s="45"/>
      <c r="AMJ49" s="45"/>
    </row>
    <row r="50" spans="1:1024" s="80" customFormat="1" ht="38.25">
      <c r="A50" s="48" t="s">
        <v>74</v>
      </c>
      <c r="B50" s="47" t="s">
        <v>204</v>
      </c>
      <c r="C50" s="48" t="s">
        <v>199</v>
      </c>
      <c r="D50" s="48" t="s">
        <v>200</v>
      </c>
      <c r="E50" s="48" t="s">
        <v>201</v>
      </c>
      <c r="F50" s="49" t="s">
        <v>205</v>
      </c>
      <c r="G50" s="50" t="s">
        <v>203</v>
      </c>
      <c r="H50" s="51">
        <f t="shared" si="29"/>
        <v>9000.01</v>
      </c>
      <c r="I50" s="51">
        <f t="shared" si="28"/>
        <v>100</v>
      </c>
      <c r="J50" s="53">
        <v>7200</v>
      </c>
      <c r="K50" s="53">
        <v>7200</v>
      </c>
      <c r="L50" s="52">
        <f t="shared" si="20"/>
        <v>79.999911111209869</v>
      </c>
      <c r="M50" s="52">
        <f t="shared" si="21"/>
        <v>20.000088888790124</v>
      </c>
      <c r="N50" s="53">
        <f t="shared" si="22"/>
        <v>100</v>
      </c>
      <c r="O50" s="53">
        <v>1800.01</v>
      </c>
      <c r="P50" s="53">
        <f t="shared" si="23"/>
        <v>20.000088888790124</v>
      </c>
      <c r="Q50" s="53">
        <v>0</v>
      </c>
      <c r="R50" s="53">
        <f t="shared" si="24"/>
        <v>0</v>
      </c>
      <c r="S50" s="53">
        <v>0</v>
      </c>
      <c r="T50" s="53">
        <f t="shared" si="25"/>
        <v>0</v>
      </c>
      <c r="U50" s="53">
        <v>0</v>
      </c>
      <c r="V50" s="53">
        <f t="shared" si="26"/>
        <v>0</v>
      </c>
      <c r="W50" s="53">
        <f t="shared" si="27"/>
        <v>0</v>
      </c>
      <c r="X50" s="54">
        <v>0</v>
      </c>
      <c r="Y50" s="54">
        <v>0</v>
      </c>
      <c r="Z50" s="54">
        <v>0</v>
      </c>
      <c r="AA50" s="54">
        <v>0</v>
      </c>
      <c r="AB50" s="54">
        <v>7200</v>
      </c>
      <c r="AC50" s="53">
        <v>0</v>
      </c>
      <c r="AD50" s="53">
        <v>0</v>
      </c>
      <c r="AMA50" s="81"/>
      <c r="AMB50" s="81"/>
      <c r="AMC50" s="81"/>
      <c r="AMD50" s="81"/>
      <c r="AME50" s="45"/>
      <c r="AMF50" s="45"/>
      <c r="AMG50" s="45"/>
      <c r="AMH50" s="45"/>
      <c r="AMI50" s="45"/>
      <c r="AMJ50" s="45"/>
    </row>
    <row r="51" spans="1:1024" s="80" customFormat="1" ht="38.25">
      <c r="A51" s="48" t="s">
        <v>81</v>
      </c>
      <c r="B51" s="47" t="s">
        <v>206</v>
      </c>
      <c r="C51" s="48" t="s">
        <v>207</v>
      </c>
      <c r="D51" s="48" t="s">
        <v>208</v>
      </c>
      <c r="E51" s="99">
        <v>502608676</v>
      </c>
      <c r="F51" s="49" t="s">
        <v>209</v>
      </c>
      <c r="G51" s="50">
        <v>43860</v>
      </c>
      <c r="H51" s="51">
        <f t="shared" si="29"/>
        <v>75330.399999999994</v>
      </c>
      <c r="I51" s="51">
        <f t="shared" si="28"/>
        <v>100.00000000000001</v>
      </c>
      <c r="J51" s="53">
        <v>60000</v>
      </c>
      <c r="K51" s="53">
        <v>59882.400000000001</v>
      </c>
      <c r="L51" s="52">
        <f t="shared" si="20"/>
        <v>79.493006807344713</v>
      </c>
      <c r="M51" s="52">
        <f t="shared" si="21"/>
        <v>20.50699319265529</v>
      </c>
      <c r="N51" s="53">
        <f t="shared" si="22"/>
        <v>56.628689798032106</v>
      </c>
      <c r="O51" s="53">
        <v>8748</v>
      </c>
      <c r="P51" s="53">
        <f t="shared" si="23"/>
        <v>11.612841561972326</v>
      </c>
      <c r="Q51" s="53">
        <v>0</v>
      </c>
      <c r="R51" s="53">
        <f t="shared" si="24"/>
        <v>0</v>
      </c>
      <c r="S51" s="53">
        <v>6700</v>
      </c>
      <c r="T51" s="53">
        <f t="shared" si="25"/>
        <v>8.8941516306829662</v>
      </c>
      <c r="U51" s="53">
        <v>1000</v>
      </c>
      <c r="V51" s="53">
        <f t="shared" si="26"/>
        <v>1.6699397485738714</v>
      </c>
      <c r="W51" s="53">
        <f t="shared" si="27"/>
        <v>117.59999999999854</v>
      </c>
      <c r="X51" s="54">
        <v>0</v>
      </c>
      <c r="Y51" s="54">
        <v>0</v>
      </c>
      <c r="Z51" s="54">
        <v>0</v>
      </c>
      <c r="AA51" s="54">
        <v>59882.400000000001</v>
      </c>
      <c r="AB51" s="54">
        <v>0</v>
      </c>
      <c r="AC51" s="53">
        <v>0</v>
      </c>
      <c r="AD51" s="53">
        <v>0</v>
      </c>
      <c r="AMA51" s="81"/>
      <c r="AMB51" s="81"/>
      <c r="AMC51" s="81"/>
      <c r="AMD51" s="81"/>
      <c r="AME51" s="45"/>
      <c r="AMF51" s="45"/>
      <c r="AMG51" s="45"/>
      <c r="AMH51" s="45"/>
      <c r="AMI51" s="45"/>
      <c r="AMJ51" s="45"/>
    </row>
    <row r="52" spans="1:1024" s="80" customFormat="1" ht="51">
      <c r="A52" s="48" t="s">
        <v>88</v>
      </c>
      <c r="B52" s="47" t="s">
        <v>210</v>
      </c>
      <c r="C52" s="48" t="s">
        <v>211</v>
      </c>
      <c r="D52" s="48" t="s">
        <v>212</v>
      </c>
      <c r="E52" s="99" t="s">
        <v>213</v>
      </c>
      <c r="F52" s="49" t="s">
        <v>214</v>
      </c>
      <c r="G52" s="50">
        <v>43859</v>
      </c>
      <c r="H52" s="51">
        <f t="shared" si="29"/>
        <v>31300</v>
      </c>
      <c r="I52" s="51">
        <f t="shared" si="28"/>
        <v>100</v>
      </c>
      <c r="J52" s="53">
        <v>25000</v>
      </c>
      <c r="K52" s="53">
        <v>25000</v>
      </c>
      <c r="L52" s="52">
        <f t="shared" si="20"/>
        <v>79.87220447284345</v>
      </c>
      <c r="M52" s="52">
        <f t="shared" si="21"/>
        <v>20.12779552715655</v>
      </c>
      <c r="N52" s="53">
        <f t="shared" si="22"/>
        <v>100</v>
      </c>
      <c r="O52" s="53">
        <v>6300</v>
      </c>
      <c r="P52" s="53">
        <f t="shared" si="23"/>
        <v>20.12779552715655</v>
      </c>
      <c r="Q52" s="53">
        <v>0</v>
      </c>
      <c r="R52" s="53">
        <v>0</v>
      </c>
      <c r="S52" s="53">
        <v>0</v>
      </c>
      <c r="T52" s="53">
        <f t="shared" si="25"/>
        <v>0</v>
      </c>
      <c r="U52" s="53">
        <v>700</v>
      </c>
      <c r="V52" s="53">
        <f t="shared" si="26"/>
        <v>2.8</v>
      </c>
      <c r="W52" s="53">
        <f t="shared" si="27"/>
        <v>0</v>
      </c>
      <c r="X52" s="54">
        <v>0</v>
      </c>
      <c r="Y52" s="54">
        <v>0</v>
      </c>
      <c r="Z52" s="54">
        <v>0</v>
      </c>
      <c r="AA52" s="53">
        <v>25000</v>
      </c>
      <c r="AB52" s="54">
        <v>0</v>
      </c>
      <c r="AC52" s="53">
        <v>0</v>
      </c>
      <c r="AD52" s="53">
        <v>0</v>
      </c>
      <c r="AMA52" s="81"/>
      <c r="AMB52" s="81"/>
      <c r="AMC52" s="81"/>
      <c r="AMD52" s="81"/>
      <c r="AME52" s="45"/>
      <c r="AMF52" s="45"/>
      <c r="AMG52" s="45"/>
      <c r="AMH52" s="45"/>
      <c r="AMI52" s="45"/>
      <c r="AMJ52" s="45"/>
    </row>
    <row r="53" spans="1:1024" s="80" customFormat="1" ht="51">
      <c r="A53" s="48">
        <v>10</v>
      </c>
      <c r="B53" s="47" t="s">
        <v>215</v>
      </c>
      <c r="C53" s="48" t="s">
        <v>211</v>
      </c>
      <c r="D53" s="48" t="s">
        <v>212</v>
      </c>
      <c r="E53" s="99" t="s">
        <v>213</v>
      </c>
      <c r="F53" s="49" t="s">
        <v>216</v>
      </c>
      <c r="G53" s="50">
        <v>43859</v>
      </c>
      <c r="H53" s="51">
        <f t="shared" si="29"/>
        <v>60122.9</v>
      </c>
      <c r="I53" s="51">
        <f t="shared" si="28"/>
        <v>100</v>
      </c>
      <c r="J53" s="53">
        <v>45000</v>
      </c>
      <c r="K53" s="53">
        <v>45000</v>
      </c>
      <c r="L53" s="52">
        <f t="shared" si="20"/>
        <v>74.846689031966193</v>
      </c>
      <c r="M53" s="52">
        <f t="shared" si="21"/>
        <v>25.153310968033811</v>
      </c>
      <c r="N53" s="53">
        <f t="shared" si="22"/>
        <v>100</v>
      </c>
      <c r="O53" s="53">
        <v>0</v>
      </c>
      <c r="P53" s="53">
        <f t="shared" si="23"/>
        <v>0</v>
      </c>
      <c r="Q53" s="53">
        <v>15122.9</v>
      </c>
      <c r="R53" s="53">
        <f>Q53*100/H53</f>
        <v>25.153310968033811</v>
      </c>
      <c r="S53" s="53">
        <v>0</v>
      </c>
      <c r="T53" s="53">
        <f t="shared" si="25"/>
        <v>0</v>
      </c>
      <c r="U53" s="53">
        <v>0</v>
      </c>
      <c r="V53" s="53">
        <f t="shared" si="26"/>
        <v>0</v>
      </c>
      <c r="W53" s="53">
        <f t="shared" si="27"/>
        <v>0</v>
      </c>
      <c r="X53" s="54">
        <v>0</v>
      </c>
      <c r="Y53" s="54">
        <v>0</v>
      </c>
      <c r="Z53" s="54">
        <v>0</v>
      </c>
      <c r="AA53" s="54">
        <v>45000</v>
      </c>
      <c r="AB53" s="53">
        <v>0</v>
      </c>
      <c r="AC53" s="53">
        <v>0</v>
      </c>
      <c r="AD53" s="53">
        <v>0</v>
      </c>
      <c r="AMA53" s="81"/>
      <c r="AMB53" s="81"/>
      <c r="AMC53" s="81"/>
      <c r="AMD53" s="81"/>
      <c r="AME53" s="45"/>
      <c r="AMF53" s="45"/>
      <c r="AMG53" s="45"/>
      <c r="AMH53" s="45"/>
      <c r="AMI53" s="45"/>
      <c r="AMJ53" s="45"/>
    </row>
    <row r="54" spans="1:1024" s="80" customFormat="1" ht="51">
      <c r="A54" s="48">
        <v>11</v>
      </c>
      <c r="B54" s="47" t="s">
        <v>217</v>
      </c>
      <c r="C54" s="48" t="s">
        <v>211</v>
      </c>
      <c r="D54" s="48" t="s">
        <v>212</v>
      </c>
      <c r="E54" s="99" t="s">
        <v>213</v>
      </c>
      <c r="F54" s="49" t="s">
        <v>218</v>
      </c>
      <c r="G54" s="50">
        <v>43859</v>
      </c>
      <c r="H54" s="51">
        <v>56600</v>
      </c>
      <c r="I54" s="51">
        <f t="shared" si="28"/>
        <v>100</v>
      </c>
      <c r="J54" s="53">
        <v>44600</v>
      </c>
      <c r="K54" s="52">
        <v>44600</v>
      </c>
      <c r="L54" s="52">
        <f t="shared" si="20"/>
        <v>78.798586572438168</v>
      </c>
      <c r="M54" s="52">
        <f t="shared" si="21"/>
        <v>21.201413427561839</v>
      </c>
      <c r="N54" s="53">
        <f t="shared" si="22"/>
        <v>100</v>
      </c>
      <c r="O54" s="53">
        <v>12000</v>
      </c>
      <c r="P54" s="53">
        <f t="shared" si="23"/>
        <v>21.201413427561839</v>
      </c>
      <c r="Q54" s="53">
        <v>0</v>
      </c>
      <c r="R54" s="53">
        <f>Q54*100/H54</f>
        <v>0</v>
      </c>
      <c r="S54" s="53">
        <v>0</v>
      </c>
      <c r="T54" s="53">
        <f t="shared" si="25"/>
        <v>0</v>
      </c>
      <c r="U54" s="53">
        <v>4100</v>
      </c>
      <c r="V54" s="53">
        <f t="shared" si="26"/>
        <v>9.1928251121076237</v>
      </c>
      <c r="W54" s="53">
        <v>0</v>
      </c>
      <c r="X54" s="54">
        <v>0</v>
      </c>
      <c r="Y54" s="54">
        <v>0</v>
      </c>
      <c r="Z54" s="54">
        <v>0</v>
      </c>
      <c r="AA54" s="54">
        <v>44600</v>
      </c>
      <c r="AB54" s="54">
        <v>0</v>
      </c>
      <c r="AC54" s="53">
        <v>0</v>
      </c>
      <c r="AD54" s="53">
        <v>0</v>
      </c>
      <c r="AMA54" s="81"/>
      <c r="AMB54" s="81"/>
      <c r="AMC54" s="81"/>
      <c r="AMD54" s="81"/>
      <c r="AME54" s="45"/>
      <c r="AMF54" s="45"/>
      <c r="AMG54" s="45"/>
      <c r="AMH54" s="45"/>
      <c r="AMI54" s="45"/>
      <c r="AMJ54" s="45"/>
    </row>
    <row r="55" spans="1:1024" s="80" customFormat="1" ht="38.25">
      <c r="A55" s="48">
        <v>12</v>
      </c>
      <c r="B55" s="47" t="s">
        <v>219</v>
      </c>
      <c r="C55" s="48" t="s">
        <v>220</v>
      </c>
      <c r="D55" s="48" t="s">
        <v>221</v>
      </c>
      <c r="E55" s="48" t="s">
        <v>222</v>
      </c>
      <c r="F55" s="49" t="s">
        <v>223</v>
      </c>
      <c r="G55" s="48" t="s">
        <v>224</v>
      </c>
      <c r="H55" s="51">
        <v>82090.7</v>
      </c>
      <c r="I55" s="51">
        <f t="shared" si="28"/>
        <v>100.00000000000001</v>
      </c>
      <c r="J55" s="53">
        <v>60000</v>
      </c>
      <c r="K55" s="53">
        <v>60000</v>
      </c>
      <c r="L55" s="52">
        <f t="shared" si="20"/>
        <v>73.089887161395879</v>
      </c>
      <c r="M55" s="52">
        <f t="shared" si="21"/>
        <v>26.910112838604132</v>
      </c>
      <c r="N55" s="53">
        <f t="shared" si="22"/>
        <v>72.612909504904778</v>
      </c>
      <c r="O55" s="53">
        <v>16040.7</v>
      </c>
      <c r="P55" s="53">
        <f t="shared" si="23"/>
        <v>19.540215883163381</v>
      </c>
      <c r="Q55" s="53">
        <v>0</v>
      </c>
      <c r="R55" s="53">
        <f>Q55*100/H55</f>
        <v>0</v>
      </c>
      <c r="S55" s="53">
        <v>6050</v>
      </c>
      <c r="T55" s="53">
        <f t="shared" si="25"/>
        <v>7.3698969554407503</v>
      </c>
      <c r="U55" s="53">
        <v>5000</v>
      </c>
      <c r="V55" s="53">
        <f t="shared" si="26"/>
        <v>8.3333333333333339</v>
      </c>
      <c r="W55" s="53">
        <f>J55-K55</f>
        <v>0</v>
      </c>
      <c r="X55" s="54">
        <v>0</v>
      </c>
      <c r="Y55" s="54">
        <v>0</v>
      </c>
      <c r="Z55" s="54">
        <v>0</v>
      </c>
      <c r="AA55" s="54">
        <v>60000</v>
      </c>
      <c r="AB55" s="54">
        <v>0</v>
      </c>
      <c r="AC55" s="53">
        <v>0</v>
      </c>
      <c r="AD55" s="53">
        <v>0</v>
      </c>
      <c r="AMA55" s="81"/>
      <c r="AMB55" s="81"/>
      <c r="AMC55" s="81"/>
      <c r="AMD55" s="81"/>
      <c r="AME55" s="45"/>
      <c r="AMF55" s="45"/>
      <c r="AMG55" s="45"/>
      <c r="AMH55" s="45"/>
      <c r="AMI55" s="45"/>
      <c r="AMJ55" s="45"/>
    </row>
    <row r="56" spans="1:1024" s="80" customFormat="1" ht="63.75">
      <c r="A56" s="48">
        <v>13</v>
      </c>
      <c r="B56" s="47" t="s">
        <v>225</v>
      </c>
      <c r="C56" s="48" t="s">
        <v>226</v>
      </c>
      <c r="D56" s="48" t="s">
        <v>227</v>
      </c>
      <c r="E56" s="48" t="s">
        <v>228</v>
      </c>
      <c r="F56" s="48" t="s">
        <v>229</v>
      </c>
      <c r="G56" s="48" t="s">
        <v>230</v>
      </c>
      <c r="H56" s="51">
        <v>45653</v>
      </c>
      <c r="I56" s="51">
        <f t="shared" si="28"/>
        <v>100</v>
      </c>
      <c r="J56" s="53">
        <v>35020</v>
      </c>
      <c r="K56" s="53">
        <v>35020</v>
      </c>
      <c r="L56" s="52">
        <f t="shared" si="20"/>
        <v>76.709088121262567</v>
      </c>
      <c r="M56" s="52">
        <f t="shared" si="21"/>
        <v>23.290911878737433</v>
      </c>
      <c r="N56" s="53">
        <f t="shared" si="22"/>
        <v>52.976582338004327</v>
      </c>
      <c r="O56" s="53">
        <v>5633</v>
      </c>
      <c r="P56" s="53">
        <f t="shared" si="23"/>
        <v>12.338729108711366</v>
      </c>
      <c r="Q56" s="53">
        <v>0</v>
      </c>
      <c r="R56" s="53">
        <f>Q56*100/H56</f>
        <v>0</v>
      </c>
      <c r="S56" s="53">
        <v>5000</v>
      </c>
      <c r="T56" s="53">
        <f t="shared" si="25"/>
        <v>10.952182770026067</v>
      </c>
      <c r="U56" s="53">
        <v>3200</v>
      </c>
      <c r="V56" s="53">
        <f t="shared" si="26"/>
        <v>9.1376356367789828</v>
      </c>
      <c r="W56" s="53">
        <f>J56-K56</f>
        <v>0</v>
      </c>
      <c r="X56" s="54">
        <v>0</v>
      </c>
      <c r="Y56" s="54">
        <v>0</v>
      </c>
      <c r="Z56" s="54">
        <v>0</v>
      </c>
      <c r="AA56" s="54">
        <v>35020</v>
      </c>
      <c r="AB56" s="54">
        <v>0</v>
      </c>
      <c r="AC56" s="53">
        <v>0</v>
      </c>
      <c r="AD56" s="53">
        <v>0</v>
      </c>
      <c r="AMA56" s="81"/>
      <c r="AMB56" s="81"/>
      <c r="AMC56" s="81"/>
      <c r="AMD56" s="81"/>
      <c r="AME56" s="45"/>
      <c r="AMF56" s="45"/>
      <c r="AMG56" s="45"/>
      <c r="AMH56" s="45"/>
      <c r="AMI56" s="45"/>
      <c r="AMJ56" s="45"/>
    </row>
    <row r="57" spans="1:1024" s="80" customFormat="1" ht="63.75">
      <c r="A57" s="48">
        <v>14</v>
      </c>
      <c r="B57" s="47" t="s">
        <v>231</v>
      </c>
      <c r="C57" s="48" t="s">
        <v>232</v>
      </c>
      <c r="D57" s="48" t="s">
        <v>227</v>
      </c>
      <c r="E57" s="48" t="s">
        <v>228</v>
      </c>
      <c r="F57" s="48" t="s">
        <v>229</v>
      </c>
      <c r="G57" s="48" t="s">
        <v>230</v>
      </c>
      <c r="H57" s="51">
        <v>74452</v>
      </c>
      <c r="I57" s="51">
        <f t="shared" si="28"/>
        <v>99.462741094933662</v>
      </c>
      <c r="J57" s="53">
        <v>58110</v>
      </c>
      <c r="K57" s="53">
        <v>58110</v>
      </c>
      <c r="L57" s="52">
        <f t="shared" si="20"/>
        <v>78.050287433514214</v>
      </c>
      <c r="M57" s="52">
        <f t="shared" si="21"/>
        <v>21.412453661419438</v>
      </c>
      <c r="N57" s="53">
        <f t="shared" si="22"/>
        <v>52.954459917199848</v>
      </c>
      <c r="O57" s="53">
        <v>8442</v>
      </c>
      <c r="P57" s="53">
        <f t="shared" si="23"/>
        <v>11.338849191425348</v>
      </c>
      <c r="Q57" s="53">
        <v>0</v>
      </c>
      <c r="R57" s="53">
        <f>Q57*100/H57</f>
        <v>0</v>
      </c>
      <c r="S57" s="53">
        <v>7500</v>
      </c>
      <c r="T57" s="53">
        <f t="shared" si="25"/>
        <v>10.073604469994089</v>
      </c>
      <c r="U57" s="53">
        <v>5200</v>
      </c>
      <c r="V57" s="53">
        <f t="shared" si="26"/>
        <v>8.9485458612975393</v>
      </c>
      <c r="W57" s="53">
        <v>0</v>
      </c>
      <c r="X57" s="54">
        <v>0</v>
      </c>
      <c r="Y57" s="54">
        <v>0</v>
      </c>
      <c r="Z57" s="54">
        <v>0</v>
      </c>
      <c r="AA57" s="54">
        <v>58110</v>
      </c>
      <c r="AB57" s="54">
        <v>0</v>
      </c>
      <c r="AC57" s="53">
        <v>0</v>
      </c>
      <c r="AD57" s="53">
        <v>0</v>
      </c>
      <c r="AMA57" s="81"/>
      <c r="AMB57" s="81"/>
      <c r="AMC57" s="81"/>
      <c r="AMD57" s="81"/>
      <c r="AME57" s="45"/>
      <c r="AMF57" s="45"/>
      <c r="AMG57" s="45"/>
      <c r="AMH57" s="45"/>
      <c r="AMI57" s="45"/>
      <c r="AMJ57" s="45"/>
    </row>
    <row r="58" spans="1:1024">
      <c r="A58" s="115" t="s">
        <v>233</v>
      </c>
      <c r="B58" s="115"/>
      <c r="C58" s="115"/>
      <c r="D58" s="115"/>
      <c r="E58" s="115"/>
      <c r="F58" s="115"/>
      <c r="G58" s="115"/>
      <c r="H58" s="100">
        <f>SUM(H44:H57)</f>
        <v>793472.44000000006</v>
      </c>
      <c r="I58" s="100" t="s">
        <v>96</v>
      </c>
      <c r="J58" s="100">
        <f>SUM(J44:J57)</f>
        <v>606782</v>
      </c>
      <c r="K58" s="100">
        <f>SUM(K44:K57)</f>
        <v>606664.4</v>
      </c>
      <c r="L58" s="101" t="s">
        <v>96</v>
      </c>
      <c r="M58" s="101" t="s">
        <v>96</v>
      </c>
      <c r="N58" s="102" t="s">
        <v>96</v>
      </c>
      <c r="O58" s="100">
        <f>SUM(O44:O57)</f>
        <v>99259.400000000009</v>
      </c>
      <c r="P58" s="100" t="s">
        <v>96</v>
      </c>
      <c r="Q58" s="100">
        <f>SUM(Q44:Q57)</f>
        <v>35722.9</v>
      </c>
      <c r="R58" s="100" t="s">
        <v>96</v>
      </c>
      <c r="S58" s="100">
        <f>SUM(S44:S57)</f>
        <v>46960</v>
      </c>
      <c r="T58" s="100" t="s">
        <v>96</v>
      </c>
      <c r="U58" s="100">
        <f>SUM(U44:U57)</f>
        <v>34700</v>
      </c>
      <c r="V58" s="100" t="s">
        <v>96</v>
      </c>
      <c r="W58" s="100">
        <f t="shared" ref="W58:AB58" si="30">SUM(W44:W57)</f>
        <v>117.59999999999854</v>
      </c>
      <c r="X58" s="100">
        <f t="shared" si="30"/>
        <v>0</v>
      </c>
      <c r="Y58" s="100">
        <f t="shared" si="30"/>
        <v>0</v>
      </c>
      <c r="Z58" s="103">
        <f t="shared" si="30"/>
        <v>0</v>
      </c>
      <c r="AA58" s="103">
        <f t="shared" si="30"/>
        <v>387612.4</v>
      </c>
      <c r="AB58" s="103">
        <f t="shared" si="30"/>
        <v>219052</v>
      </c>
      <c r="AC58" s="100">
        <f>SUM(AC39:AC57)</f>
        <v>0</v>
      </c>
      <c r="AD58" s="100">
        <f>SUM(AD39:AD57)</f>
        <v>0</v>
      </c>
    </row>
    <row r="59" spans="1:1024">
      <c r="A59" s="121" t="s">
        <v>234</v>
      </c>
      <c r="B59" s="121"/>
      <c r="C59" s="121"/>
      <c r="D59" s="121"/>
      <c r="E59" s="121"/>
      <c r="F59" s="121"/>
      <c r="G59" s="121"/>
      <c r="H59" s="104"/>
      <c r="I59" s="104" t="s">
        <v>96</v>
      </c>
      <c r="J59" s="105">
        <v>77872</v>
      </c>
      <c r="K59" s="106" t="s">
        <v>96</v>
      </c>
      <c r="L59" s="106" t="s">
        <v>96</v>
      </c>
      <c r="M59" s="106" t="s">
        <v>96</v>
      </c>
      <c r="N59" s="107" t="s">
        <v>96</v>
      </c>
      <c r="O59" s="107" t="s">
        <v>96</v>
      </c>
      <c r="P59" s="107" t="s">
        <v>96</v>
      </c>
      <c r="Q59" s="107" t="s">
        <v>96</v>
      </c>
      <c r="R59" s="107" t="s">
        <v>96</v>
      </c>
      <c r="S59" s="107" t="s">
        <v>96</v>
      </c>
      <c r="T59" s="107" t="s">
        <v>96</v>
      </c>
      <c r="U59" s="107" t="s">
        <v>96</v>
      </c>
      <c r="V59" s="107" t="s">
        <v>96</v>
      </c>
      <c r="W59" s="107" t="s">
        <v>96</v>
      </c>
      <c r="X59" s="107" t="s">
        <v>96</v>
      </c>
      <c r="Y59" s="107" t="s">
        <v>96</v>
      </c>
      <c r="Z59" s="107" t="s">
        <v>96</v>
      </c>
      <c r="AA59" s="105">
        <v>77872</v>
      </c>
      <c r="AB59" s="107" t="s">
        <v>96</v>
      </c>
      <c r="AC59" s="107" t="s">
        <v>96</v>
      </c>
      <c r="AD59" s="107" t="s">
        <v>96</v>
      </c>
    </row>
    <row r="60" spans="1:1024">
      <c r="A60" s="121" t="s">
        <v>235</v>
      </c>
      <c r="B60" s="121"/>
      <c r="C60" s="121"/>
      <c r="D60" s="121"/>
      <c r="E60" s="121"/>
      <c r="F60" s="121"/>
      <c r="G60" s="121"/>
      <c r="H60" s="104">
        <f>H18+H38+H58</f>
        <v>1542263.8900000001</v>
      </c>
      <c r="I60" s="104" t="s">
        <v>96</v>
      </c>
      <c r="J60" s="104">
        <f>J18+J38+J58+J59</f>
        <v>1200000</v>
      </c>
      <c r="K60" s="104">
        <f>K18+K38+K58</f>
        <v>1119091.3400000001</v>
      </c>
      <c r="L60" s="106" t="s">
        <v>96</v>
      </c>
      <c r="M60" s="106" t="s">
        <v>96</v>
      </c>
      <c r="N60" s="107" t="s">
        <v>96</v>
      </c>
      <c r="O60" s="104">
        <f>O58+O38+O18</f>
        <v>202264.19</v>
      </c>
      <c r="P60" s="104" t="s">
        <v>96</v>
      </c>
      <c r="Q60" s="104">
        <f>Q58+Q38+Q18</f>
        <v>103073.9</v>
      </c>
      <c r="R60" s="104" t="s">
        <v>96</v>
      </c>
      <c r="S60" s="104">
        <f>S58+S38+S18</f>
        <v>94930</v>
      </c>
      <c r="T60" s="104" t="s">
        <v>96</v>
      </c>
      <c r="U60" s="104">
        <f>SUM(U45:U58)</f>
        <v>69400</v>
      </c>
      <c r="V60" s="104" t="s">
        <v>96</v>
      </c>
      <c r="W60" s="104">
        <f>W58+W38+W18</f>
        <v>3036.66</v>
      </c>
      <c r="X60" s="104">
        <f>X58+X38+X18</f>
        <v>2919.0600000000009</v>
      </c>
      <c r="Y60" s="104">
        <f>Y58+Y38+Y18</f>
        <v>10.5</v>
      </c>
      <c r="Z60" s="104">
        <f>Z58+Z38+Z18</f>
        <v>25000</v>
      </c>
      <c r="AA60" s="104">
        <f>AA58+AA38+AA18+AA59</f>
        <v>860846.34000000008</v>
      </c>
      <c r="AB60" s="104">
        <f>AB58+AB38+AB18</f>
        <v>311117</v>
      </c>
      <c r="AC60" s="104">
        <f>AC58+AC38+AC18</f>
        <v>0</v>
      </c>
      <c r="AD60" s="104">
        <f>AD58+AD38+AD18</f>
        <v>0</v>
      </c>
    </row>
    <row r="62" spans="1:1024">
      <c r="D62" s="108"/>
      <c r="G62" s="17"/>
      <c r="K62" s="16"/>
      <c r="L62" s="109"/>
      <c r="M62" s="109"/>
      <c r="N62" s="109"/>
      <c r="O62" s="16"/>
      <c r="P62" s="16"/>
      <c r="Q62" s="16"/>
      <c r="R62" s="16"/>
      <c r="S62" s="16"/>
      <c r="T62" s="16"/>
      <c r="U62" s="16"/>
      <c r="V62" s="16"/>
    </row>
    <row r="63" spans="1:1024" ht="34.35" customHeight="1">
      <c r="G63" s="17"/>
      <c r="K63" s="18"/>
      <c r="O63" s="18"/>
      <c r="P63" s="18"/>
      <c r="Q63" s="18"/>
      <c r="R63" s="18"/>
      <c r="S63" s="122" t="s">
        <v>237</v>
      </c>
      <c r="T63" s="122"/>
      <c r="U63" s="122"/>
      <c r="V63" s="122"/>
      <c r="W63" s="122"/>
      <c r="X63" s="122"/>
      <c r="Y63" s="122"/>
      <c r="Z63" s="122"/>
      <c r="AA63" s="122"/>
      <c r="AB63" s="122"/>
    </row>
    <row r="64" spans="1:1024" ht="29.25" customHeight="1">
      <c r="G64" s="17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</row>
    <row r="65" spans="19:28" ht="28.5" customHeight="1">
      <c r="S65" s="21"/>
      <c r="T65" s="123" t="s">
        <v>236</v>
      </c>
      <c r="U65" s="123"/>
      <c r="V65" s="123"/>
      <c r="W65" s="123"/>
      <c r="X65" s="123"/>
      <c r="Y65" s="123"/>
      <c r="Z65" s="123"/>
      <c r="AA65" s="123"/>
      <c r="AB65" s="110"/>
    </row>
  </sheetData>
  <mergeCells count="78">
    <mergeCell ref="A60:G60"/>
    <mergeCell ref="S63:AB64"/>
    <mergeCell ref="T65:AA65"/>
    <mergeCell ref="O42:P42"/>
    <mergeCell ref="Q42:R42"/>
    <mergeCell ref="S42:T42"/>
    <mergeCell ref="A58:G58"/>
    <mergeCell ref="A59:G59"/>
    <mergeCell ref="W41:W42"/>
    <mergeCell ref="X41:Y41"/>
    <mergeCell ref="Z41:AB42"/>
    <mergeCell ref="AC41:AC43"/>
    <mergeCell ref="AD41:AD43"/>
    <mergeCell ref="A38:G38"/>
    <mergeCell ref="A39:AD39"/>
    <mergeCell ref="A40:A43"/>
    <mergeCell ref="B40:B43"/>
    <mergeCell ref="C40:C43"/>
    <mergeCell ref="D40:D43"/>
    <mergeCell ref="E40:E43"/>
    <mergeCell ref="F40:F43"/>
    <mergeCell ref="G40:G43"/>
    <mergeCell ref="H40:I42"/>
    <mergeCell ref="J40:AD40"/>
    <mergeCell ref="J41:J42"/>
    <mergeCell ref="K41:L42"/>
    <mergeCell ref="M41:N42"/>
    <mergeCell ref="O41:T41"/>
    <mergeCell ref="U41:V42"/>
    <mergeCell ref="X21:Y21"/>
    <mergeCell ref="Z21:AB22"/>
    <mergeCell ref="AC21:AC23"/>
    <mergeCell ref="AD21:AD23"/>
    <mergeCell ref="O22:P22"/>
    <mergeCell ref="Q22:R22"/>
    <mergeCell ref="S22:T22"/>
    <mergeCell ref="A19:AD19"/>
    <mergeCell ref="A20:A23"/>
    <mergeCell ref="B20:B23"/>
    <mergeCell ref="C20:C23"/>
    <mergeCell ref="D20:D23"/>
    <mergeCell ref="E20:E23"/>
    <mergeCell ref="F20:F23"/>
    <mergeCell ref="G20:G23"/>
    <mergeCell ref="H20:I22"/>
    <mergeCell ref="J20:AD20"/>
    <mergeCell ref="J21:J22"/>
    <mergeCell ref="K21:L22"/>
    <mergeCell ref="M21:N22"/>
    <mergeCell ref="O21:T21"/>
    <mergeCell ref="U21:V22"/>
    <mergeCell ref="W21:W22"/>
    <mergeCell ref="AD6:AD8"/>
    <mergeCell ref="O7:P7"/>
    <mergeCell ref="Q7:R7"/>
    <mergeCell ref="S7:T7"/>
    <mergeCell ref="A18:F18"/>
    <mergeCell ref="U6:V7"/>
    <mergeCell ref="W6:W7"/>
    <mergeCell ref="X6:Y6"/>
    <mergeCell ref="Z6:AB7"/>
    <mergeCell ref="AC6:AC8"/>
    <mergeCell ref="A2:AD2"/>
    <mergeCell ref="A3:AD3"/>
    <mergeCell ref="A4:AD4"/>
    <mergeCell ref="A5:A8"/>
    <mergeCell ref="B5:B8"/>
    <mergeCell ref="C5:C8"/>
    <mergeCell ref="D5:D8"/>
    <mergeCell ref="E5:E8"/>
    <mergeCell ref="F5:F8"/>
    <mergeCell ref="G5:G8"/>
    <mergeCell ref="H5:I7"/>
    <mergeCell ref="J5:AD5"/>
    <mergeCell ref="J6:J7"/>
    <mergeCell ref="K6:L7"/>
    <mergeCell ref="M6:N7"/>
    <mergeCell ref="O6:T6"/>
  </mergeCells>
  <pageMargins left="0.7" right="0.7" top="0.75" bottom="0.75" header="0.51180555555555496" footer="0.51180555555555496"/>
  <pageSetup paperSize="8" scale="51" firstPageNumber="0" fitToHeight="0" orientation="landscape" horizontalDpi="300" verticalDpi="300" r:id="rId1"/>
  <rowBreaks count="2" manualBreakCount="2">
    <brk id="32" max="16383" man="1"/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87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całość</vt:lpstr>
      <vt:lpstr>całość!Obszar_wydruku</vt:lpstr>
      <vt:lpstr>całość!Print_Area_0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kwroblew</dc:creator>
  <dc:description/>
  <cp:lastModifiedBy>Sławomir Sadowski</cp:lastModifiedBy>
  <cp:revision>4</cp:revision>
  <cp:lastPrinted>2018-02-14T10:58:11Z</cp:lastPrinted>
  <dcterms:created xsi:type="dcterms:W3CDTF">2014-10-24T08:24:21Z</dcterms:created>
  <dcterms:modified xsi:type="dcterms:W3CDTF">2020-04-30T08:43:10Z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