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1400" yWindow="45" windowWidth="12555" windowHeight="1458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T431" i="1" l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S431" i="1"/>
  <c r="T432" i="1" l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U431" i="1" l="1"/>
  <c r="V431" i="1" s="1"/>
  <c r="U423" i="1"/>
  <c r="V423" i="1" s="1"/>
  <c r="U419" i="1"/>
  <c r="V419" i="1" s="1"/>
  <c r="U427" i="1"/>
  <c r="V427" i="1" s="1"/>
  <c r="U430" i="1"/>
  <c r="V430" i="1" s="1"/>
  <c r="U426" i="1"/>
  <c r="V426" i="1" s="1"/>
  <c r="U422" i="1"/>
  <c r="V422" i="1" s="1"/>
  <c r="U418" i="1"/>
  <c r="V418" i="1" s="1"/>
  <c r="U421" i="1"/>
  <c r="V421" i="1" s="1"/>
  <c r="U429" i="1"/>
  <c r="V429" i="1" s="1"/>
  <c r="U425" i="1"/>
  <c r="V425" i="1" s="1"/>
  <c r="U417" i="1"/>
  <c r="U428" i="1"/>
  <c r="V428" i="1" s="1"/>
  <c r="U424" i="1"/>
  <c r="V424" i="1" s="1"/>
  <c r="U420" i="1"/>
  <c r="V420" i="1" s="1"/>
  <c r="J259" i="1"/>
  <c r="V260" i="1" l="1"/>
  <c r="S260" i="1"/>
  <c r="P260" i="1"/>
  <c r="M260" i="1"/>
  <c r="J260" i="1"/>
  <c r="O25" i="1" l="1"/>
  <c r="S25" i="1" s="1"/>
  <c r="I23" i="1" l="1"/>
  <c r="M23" i="1" s="1"/>
  <c r="O22" i="1"/>
  <c r="S22" i="1" s="1"/>
  <c r="T156" i="1" l="1"/>
  <c r="T157" i="1"/>
  <c r="T158" i="1"/>
  <c r="T159" i="1"/>
  <c r="T160" i="1"/>
  <c r="T155" i="1"/>
  <c r="R156" i="1"/>
  <c r="R157" i="1"/>
  <c r="R158" i="1"/>
  <c r="R159" i="1"/>
  <c r="R160" i="1"/>
  <c r="R155" i="1"/>
  <c r="P156" i="1"/>
  <c r="P157" i="1"/>
  <c r="P158" i="1"/>
  <c r="P159" i="1"/>
  <c r="P160" i="1"/>
  <c r="P155" i="1"/>
  <c r="M156" i="1"/>
  <c r="M157" i="1"/>
  <c r="M158" i="1"/>
  <c r="M159" i="1"/>
  <c r="M160" i="1"/>
  <c r="M155" i="1"/>
  <c r="H156" i="1"/>
  <c r="H157" i="1"/>
  <c r="H158" i="1"/>
  <c r="H159" i="1"/>
  <c r="H160" i="1"/>
  <c r="F156" i="1"/>
  <c r="F157" i="1"/>
  <c r="F158" i="1"/>
  <c r="F159" i="1"/>
  <c r="F160" i="1"/>
  <c r="D156" i="1"/>
  <c r="D157" i="1"/>
  <c r="D158" i="1"/>
  <c r="D159" i="1"/>
  <c r="D160" i="1"/>
  <c r="A156" i="1"/>
  <c r="A157" i="1"/>
  <c r="A158" i="1"/>
  <c r="A159" i="1"/>
  <c r="A160" i="1"/>
  <c r="R161" i="1" l="1"/>
  <c r="T161" i="1"/>
  <c r="P161" i="1"/>
  <c r="G524" i="1"/>
  <c r="G515" i="1"/>
  <c r="M336" i="1"/>
  <c r="L415" i="1"/>
  <c r="M303" i="1"/>
  <c r="G181" i="1"/>
  <c r="G19" i="1"/>
  <c r="G193" i="1"/>
  <c r="M152" i="1"/>
  <c r="A152" i="1"/>
  <c r="G51" i="1"/>
  <c r="E9" i="1"/>
  <c r="P528" i="1"/>
  <c r="M528" i="1"/>
  <c r="J528" i="1"/>
  <c r="G528" i="1"/>
  <c r="P527" i="1"/>
  <c r="M527" i="1"/>
  <c r="J527" i="1"/>
  <c r="G527" i="1"/>
  <c r="P526" i="1"/>
  <c r="M526" i="1"/>
  <c r="M529" i="1" s="1"/>
  <c r="J526" i="1"/>
  <c r="J529" i="1" s="1"/>
  <c r="G529" i="1"/>
  <c r="P519" i="1"/>
  <c r="M519" i="1"/>
  <c r="J519" i="1"/>
  <c r="G519" i="1"/>
  <c r="J518" i="1"/>
  <c r="M518" i="1"/>
  <c r="P518" i="1"/>
  <c r="G518" i="1"/>
  <c r="P517" i="1"/>
  <c r="M517" i="1"/>
  <c r="J517" i="1"/>
  <c r="G517" i="1"/>
  <c r="Q457" i="1"/>
  <c r="N457" i="1"/>
  <c r="L457" i="1"/>
  <c r="L417" i="1"/>
  <c r="Q367" i="1"/>
  <c r="O367" i="1"/>
  <c r="Q366" i="1"/>
  <c r="O366" i="1"/>
  <c r="Q365" i="1"/>
  <c r="O365" i="1"/>
  <c r="Q364" i="1"/>
  <c r="O364" i="1"/>
  <c r="Q340" i="1"/>
  <c r="O340" i="1"/>
  <c r="M340" i="1"/>
  <c r="K340" i="1"/>
  <c r="Q339" i="1"/>
  <c r="O339" i="1"/>
  <c r="M339" i="1"/>
  <c r="K339" i="1"/>
  <c r="Q338" i="1"/>
  <c r="O338" i="1"/>
  <c r="M338" i="1"/>
  <c r="M341" i="1" s="1"/>
  <c r="K338" i="1"/>
  <c r="Q307" i="1"/>
  <c r="O307" i="1"/>
  <c r="M307" i="1"/>
  <c r="K307" i="1"/>
  <c r="Q306" i="1"/>
  <c r="O306" i="1"/>
  <c r="M306" i="1"/>
  <c r="K306" i="1"/>
  <c r="Q305" i="1"/>
  <c r="O305" i="1"/>
  <c r="M305" i="1"/>
  <c r="K305" i="1"/>
  <c r="Q332" i="1"/>
  <c r="O332" i="1"/>
  <c r="Q331" i="1"/>
  <c r="O331" i="1"/>
  <c r="Q330" i="1"/>
  <c r="O330" i="1"/>
  <c r="Q329" i="1"/>
  <c r="O329" i="1"/>
  <c r="V259" i="1"/>
  <c r="S259" i="1"/>
  <c r="P259" i="1"/>
  <c r="M259" i="1"/>
  <c r="V258" i="1"/>
  <c r="S258" i="1"/>
  <c r="P258" i="1"/>
  <c r="M258" i="1"/>
  <c r="J258" i="1"/>
  <c r="V257" i="1"/>
  <c r="S257" i="1"/>
  <c r="P257" i="1"/>
  <c r="M257" i="1"/>
  <c r="J257" i="1"/>
  <c r="V256" i="1"/>
  <c r="S256" i="1"/>
  <c r="P256" i="1"/>
  <c r="M256" i="1"/>
  <c r="J256" i="1"/>
  <c r="V255" i="1"/>
  <c r="S255" i="1"/>
  <c r="P255" i="1"/>
  <c r="M255" i="1"/>
  <c r="J255" i="1"/>
  <c r="S196" i="1"/>
  <c r="S197" i="1"/>
  <c r="S198" i="1"/>
  <c r="S199" i="1"/>
  <c r="S200" i="1"/>
  <c r="S195" i="1"/>
  <c r="P196" i="1"/>
  <c r="P197" i="1"/>
  <c r="P198" i="1"/>
  <c r="P199" i="1"/>
  <c r="P200" i="1"/>
  <c r="P195" i="1"/>
  <c r="M196" i="1"/>
  <c r="M197" i="1"/>
  <c r="M198" i="1"/>
  <c r="M199" i="1"/>
  <c r="M200" i="1"/>
  <c r="M195" i="1"/>
  <c r="J196" i="1"/>
  <c r="J197" i="1"/>
  <c r="J198" i="1"/>
  <c r="J199" i="1"/>
  <c r="J200" i="1"/>
  <c r="J195" i="1"/>
  <c r="G196" i="1"/>
  <c r="G197" i="1"/>
  <c r="G198" i="1"/>
  <c r="G199" i="1"/>
  <c r="G200" i="1"/>
  <c r="G195" i="1"/>
  <c r="C196" i="1"/>
  <c r="C197" i="1"/>
  <c r="C198" i="1"/>
  <c r="C199" i="1"/>
  <c r="C200" i="1"/>
  <c r="C195" i="1"/>
  <c r="S184" i="1"/>
  <c r="S185" i="1"/>
  <c r="S186" i="1"/>
  <c r="S187" i="1"/>
  <c r="S188" i="1"/>
  <c r="S183" i="1"/>
  <c r="P184" i="1"/>
  <c r="P185" i="1"/>
  <c r="P186" i="1"/>
  <c r="P187" i="1"/>
  <c r="P188" i="1"/>
  <c r="P183" i="1"/>
  <c r="M184" i="1"/>
  <c r="M185" i="1"/>
  <c r="M186" i="1"/>
  <c r="M187" i="1"/>
  <c r="M188" i="1"/>
  <c r="M183" i="1"/>
  <c r="J184" i="1"/>
  <c r="J185" i="1"/>
  <c r="J186" i="1"/>
  <c r="J187" i="1"/>
  <c r="J188" i="1"/>
  <c r="J183" i="1"/>
  <c r="G184" i="1"/>
  <c r="G185" i="1"/>
  <c r="G186" i="1"/>
  <c r="G187" i="1"/>
  <c r="G188" i="1"/>
  <c r="G183" i="1"/>
  <c r="C184" i="1"/>
  <c r="C185" i="1"/>
  <c r="C186" i="1"/>
  <c r="C187" i="1"/>
  <c r="C188" i="1"/>
  <c r="C183" i="1"/>
  <c r="H155" i="1"/>
  <c r="F155" i="1"/>
  <c r="D155" i="1"/>
  <c r="A155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M520" i="1" l="1"/>
  <c r="Q341" i="1"/>
  <c r="P529" i="1"/>
  <c r="M28" i="1"/>
  <c r="K341" i="1"/>
  <c r="J261" i="1"/>
  <c r="V261" i="1"/>
  <c r="S261" i="1"/>
  <c r="V417" i="1"/>
  <c r="P261" i="1"/>
  <c r="M261" i="1"/>
  <c r="O341" i="1"/>
  <c r="G520" i="1"/>
  <c r="J520" i="1"/>
  <c r="Q368" i="1"/>
  <c r="S201" i="1"/>
  <c r="P520" i="1"/>
  <c r="G189" i="1"/>
  <c r="M189" i="1"/>
  <c r="S189" i="1"/>
  <c r="F161" i="1"/>
  <c r="O368" i="1"/>
  <c r="J201" i="1"/>
  <c r="P201" i="1"/>
  <c r="G201" i="1"/>
  <c r="M201" i="1"/>
  <c r="P189" i="1"/>
  <c r="J189" i="1"/>
  <c r="D161" i="1"/>
  <c r="H161" i="1"/>
  <c r="S432" i="1"/>
  <c r="R432" i="1"/>
  <c r="Q432" i="1"/>
  <c r="P432" i="1"/>
  <c r="O432" i="1"/>
  <c r="N432" i="1"/>
  <c r="L432" i="1"/>
  <c r="Q333" i="1"/>
  <c r="O333" i="1"/>
  <c r="Q308" i="1"/>
  <c r="O308" i="1"/>
  <c r="M308" i="1"/>
  <c r="K308" i="1"/>
  <c r="Q60" i="1"/>
  <c r="O60" i="1"/>
  <c r="M60" i="1"/>
  <c r="K60" i="1"/>
  <c r="I60" i="1"/>
  <c r="G60" i="1"/>
  <c r="Q28" i="1"/>
  <c r="O28" i="1"/>
  <c r="I28" i="1"/>
  <c r="G28" i="1"/>
  <c r="W201" i="1" l="1"/>
  <c r="U432" i="1"/>
  <c r="V432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<sst xmlns="http://schemas.openxmlformats.org/spreadsheetml/2006/main" count="986" uniqueCount="174">
  <si>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</si>
  <si>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</si>
  <si>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</si>
  <si>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</si>
  <si>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</si>
  <si>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</si>
  <si>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</si>
  <si>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</si>
  <si>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</si>
  <si>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</si>
  <si>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</si>
  <si>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</si>
  <si>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</si>
  <si>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</si>
  <si>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</si>
  <si>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</si>
  <si>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</si>
  <si>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</si>
  <si>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</si>
  <si>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</si>
  <si>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</si>
  <si>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</si>
  <si>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</si>
  <si>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</si>
  <si>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</si>
  <si>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</si>
  <si>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</si>
  <si>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</si>
  <si>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</si>
  <si>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</si>
  <si>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</si>
  <si>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</si>
  <si>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</si>
  <si>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</si>
  <si>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</si>
  <si>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</si>
  <si>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</si>
  <si>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</si>
  <si>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</si>
  <si>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</si>
  <si>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</si>
  <si>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</si>
  <si>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</si>
  <si>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</si>
  <si>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</si>
  <si>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</si>
  <si>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</si>
  <si>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</si>
  <si>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</si>
  <si>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</si>
  <si>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</si>
  <si>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</si>
  <si>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</si>
  <si>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</si>
  <si>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</si>
  <si>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</si>
  <si>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</si>
  <si>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</si>
  <si>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</si>
  <si>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</si>
  <si>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</si>
  <si>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</si>
  <si>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</si>
  <si>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</si>
  <si>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</si>
  <si>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</si>
  <si>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</si>
  <si>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</si>
  <si>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</si>
  <si>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</si>
  <si>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</si>
  <si>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</si>
  <si>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</si>
  <si>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</si>
  <si>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</si>
  <si>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</si>
  <si>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</si>
  <si>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</si>
  <si>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</si>
  <si>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</si>
  <si>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</si>
  <si>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</si>
  <si>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</si>
  <si>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</si>
  <si>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</si>
  <si>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</si>
  <si>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</si>
  <si>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</si>
  <si>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</si>
  <si>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</si>
  <si>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</si>
  <si>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</si>
  <si>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</si>
  <si>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</si>
  <si>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</si>
  <si>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</si>
  <si>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</si>
  <si>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</si>
  <si>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</si>
  <si>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</si>
  <si>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</si>
  <si>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</si>
  <si>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</si>
  <si>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</si>
  <si>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</si>
  <si>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</si>
  <si>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</si>
  <si>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</si>
  <si>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</si>
  <si>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</si>
  <si>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</si>
  <si>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</si>
  <si>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</si>
  <si>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</si>
  <si>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</si>
  <si>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</si>
  <si>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</si>
  <si>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</si>
  <si>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</si>
  <si>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</si>
  <si>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</si>
  <si>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</si>
  <si>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</si>
  <si>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</si>
  <si>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</si>
  <si>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</si>
  <si>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</si>
  <si>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</si>
  <si>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</si>
  <si>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</si>
  <si>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</si>
  <si>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</si>
  <si>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</si>
  <si>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</si>
  <si>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</si>
  <si>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</si>
  <si>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</si>
  <si>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</si>
  <si>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</si>
  <si>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</si>
  <si>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</si>
  <si>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</si>
  <si>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SZWECJA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</si>
  <si>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</si>
  <si>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</si>
  <si>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</si>
  <si>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t>01.09.2017</t>
  </si>
  <si>
    <t>30.09.2017</t>
  </si>
  <si>
    <t>01.01.2017</t>
  </si>
  <si>
    <t>ARMENIA</t>
  </si>
  <si>
    <t>NIDERLANDY</t>
  </si>
  <si>
    <t>BUŁGARIA</t>
  </si>
  <si>
    <t>LITWA</t>
  </si>
  <si>
    <t>RUMUNIA</t>
  </si>
  <si>
    <t>KAZACHSTAN</t>
  </si>
  <si>
    <t>24.09.2017 - 30.09.2017</t>
  </si>
  <si>
    <t>17.09.2017 - 23.09.2017</t>
  </si>
  <si>
    <t>10.09.2017 - 16.09.2017</t>
  </si>
  <si>
    <t>03.09.2017 - 09.09.2017</t>
  </si>
  <si>
    <t>27.08.2017 - 02.09.2017</t>
  </si>
  <si>
    <r>
      <rPr>
        <sz val="11"/>
        <rFont val="Calibri"/>
        <family val="2"/>
        <charset val="238"/>
        <scheme val="minor"/>
      </rPr>
      <t>Szef Urzędu do Spraw Cudzoziemców miał w we wrześniu pod swoją opieką średnio 3 718. os. Od marca br. - w związku ze spadkiem liczby wniosków - widoczna jest tendencja spadkowa (ze śr. 4,2 tys. na 3,7 tys.). Liczba osób pozostających pod opieką Szefa z ostatnich  tygodni września jest najniższa od ponad dwóch lat.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Ponad połowa wnioskodawców przebywa poza ośrodkami dla cudzoziemców. 58% świadczeniobiorców  wynajmuje mieszkania i utrzymuje się ze środków otrzymywanych z Urzędu. Odsetek osób preferujących samodzielne mieszkanie i utrzymanie się zaczyna po trwającym rok spadku zaczyna powoli wzrastać.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przypadku 10 najliczniejszych obywatelstw wnioskodawców można zaobserwować zdecydowane preferencje odnośnie miejsca pobytu na czas trwania postępowania w RP. Na pobyt w ośrodku decydują się głównie obywatele Rosji - 69% i Kazachstanu - 63%. Oczekiwanie na zakończenie procedury poza ośrodkiem preferują pozostałe obywatelstwa TOP 10 osób pozostających pod opieką: obywatele Ukrainy, Tadżykistanu, Gruzji, Armenii, Kirgistanu, Białorusi, Iraku, Turcji (pomiędzy 68% a 91% wnioskodawców z danego kraju).</t>
    </r>
  </si>
  <si>
    <t>VII. Konsultacje wizowe</t>
  </si>
  <si>
    <t>VIII.  Informacja o Małym Ruchu Granicznym</t>
  </si>
  <si>
    <t>IX. Ogólne trendy</t>
  </si>
  <si>
    <t xml:space="preserve">We wrześniu przyjęto ponad 65,8 tys. wniosków w sprawie konsultacji wizowych,  przy czym 93% z nich inicjowało inne państwo. 
W tym samym okresie wydano ponad 69,6 tys. decyzji - 93% z nich wobec wniosków innych państw.  </t>
  </si>
  <si>
    <t>Głównym beneficjentem MRG są obywatele Ukrainy. Brak Rosji w statystykach wydanych pozwoleń MRG związany jest z zawieszeniem MRG w stosunku do obywateli tego kraju. 
Od początku 2017 r.  wszystkie zezwolenia MRG wydano na Ukrainie, 75% we Lwowie,  pozostałe 25% - przez wydział konsularny w Łucku. Wydania zezwoleń MRG odmówiono 164 osobom. Cofnięcie zezwoleń miało miejsce w stosunku do 361 posiadaczy:  w 96% obywateli Ukrainy, 4%- Rosji, a 176 zezwoleń unieważniono.</t>
  </si>
  <si>
    <t>przygotowała: Małgorzata Jankowska</t>
  </si>
  <si>
    <t>Warszawa, 4 października 2017 r.</t>
  </si>
  <si>
    <t xml:space="preserve">W  2017 r. wnioski o udzielenie ochrony międzynarodowej złożyły 4 183 os., z czego 58% stanowiły wnioski pierwsze.  Niemal wszyscy wnioskodawcy (92%)  pochodzili z państw należących do byłego ZSRR (głównie: Rosja, Ukraina, Tadżykistan, Armenia, Gruzja, Białoruś, Kirgistan). 
Dwie największe grupy obywateli ubiegających się ochronę pochodziły z Rosji (2 927 os., 70%) i Ukrainy (574 os., 14%). W gronie pozostałych dominujących wnioskodawców znaleźli się mieszkańcy Azji Centralnej (4%): Tadżykistanu (117 os. 3%) i Kirgistanu (45 os., 1%), Zakaukazia (3%): Armenii (71 os., 2%) i Gruzji (55 os. 1%) i Bliskiego Wschodu (3%): Turcji (49 os., 1%), Syrii (42 os., 1%), Iraku (29 os., 1%). Oprócz wymienionych krajów w zestawieniu państw najliczniej składających wnioski o udzielenie ochrony znajduje się jeszcze Białoruś (39 os., 1%).
Większość wnioskodawców (56%) dostała się na teren RP przez drogowe i kolejowe przejścia graniczne, najczęściej przekraczając wschodnią granicę kraju. Tradycyjnie najwięcej wniosków przyjęła placówka Straży Granicznej w Terespolu (39%). W 2016 r. i 2015 r. to przejście graniczne  także było najczęściej wybierane przez cudzoziemców ubiegających się o ochronę jako miejsce złożenia wniosków, ale ich odsetek był znacznie wyższy i wynosił 68% w 2016 r. i 70% w 2015 r. Kolejne jednostki, cieszące się jednak znacznie mniejszym zainteresowaniem wnioskodawców to:  Placówka SG na lotnisku Okęcie w Warszawie (22%), Placówka Straży Granicznej w Białej Podlaskiej (6%), Placówka SG w Bobrownikach (4%). Należy tu zauważyć, że  Szef Urzędu do Spraw Cudzoziemców wznowił 512 postepowań, co stanowi wysoki odsetek (12%) wszystkich wniosków.
Wartym uwagi jest fakt, że w porównaniu do zeszłego roku cudzoziemcy rzadziej korzystają z drogi lądowej, a coraz częściej składają wnioski o udzielenie ochrony w portach lotniczych.  W 2015 r. tylko 2 wnioski na 100 były składane w porcie lotniczym, w 2016 r. - jeden na 10, a w 2017 r. – więcej niż co czwarty. Drogą powietrzną przybywają w największej liczbie obywatele Rosji i Ukrainy, przy czym, o ile na lotnisku składa wnioski tylko 15% Rosjan (Rosjanie dostają się do Polski w większości przez lądowe przejścia graniczne, głównie w Terespolu), o tyle w przypadku obywateli Ukrainy, jest to droga, którą wybiera 69% wnioskodawców z tego kraju. Spośród obywatelstw TOP 10 na przylot samolotem i złożenie wniosku na lotnisku decydują się w większej liczbie cudzoziemcy z: Gruzji (53%), Turcji (71%), Kirgistanu (69%), Białorusi (69%) i  Syrii (52%).
Zmieniły się także rodzaje składanych wniosków. W całym 2016 r. udział wniosków pierwszych w ogólnej liczbie wniosków wynosił 80%, w 2017 r. - 58%, a udział wniosków kolejnych i wznowień postępowania wzrósł z 20% do 42%. Obywatelstwa charakteryzujące się najwyższym odsetkiem  wniosków kolejnych w 2017 r.  to Gruzja (wzrost z 55% na 71% w 2017 r.), Ukraina  (wzrost z 55% na 62% w 2017 r.), Tadżykistan (wzrost z 5% na 45%) i Rosja (wzrost z 17% na 41%). 
W podziale na płeć i wiek odsetek pełnoletnich wnioskodawców wynosi nieco ponad połowę: 53% (46% kobiety i 54% mężczyźni), a niepełnoletnich - 47% (47% dziewczynki i 53% chłopcy). W przypadku obywatelstw TOP 10 tylko wśród wnioskodawców z Rosji jest więcej osób niepełnoletnich: 55%. Wśród pozostałych obywatelstw TOP5 dominują jednak dorośli (Ukraina - 74%, Tadżykistan - 54%, Armenia - 62%, Gruzja - 60%, Turcja - 76%, Kirgistan 51%, Białoruś - 85%, Syria - 79%, Irak -79%.
W dłuższej perspektywie czasowej widoczny jest spadek liczby wnioskodawców, którego początek miał miejsce w lipcu 2016, a wartości z ostatnich sześciu miesięcy są najniższe od stycznia 2015. Co więcej, liczba wniosków złożonych we wrześniu jest najmniejsza na przestrzeni całego 2017 r.  W porównaniu do pierwszych dziewięciu miesięcy  2016 r. Polska przyjęła 60% mniej wszystkich wniosków i o 72% mniej wniosków pierwszych. Spadek dotyczy wszystkich głównych grup (za wyjątkiem Białorusi), które zazwyczaj ubiegały się w Polsce o ochronę międzynarodową.
Prezentując szczegółowo zmiany w porównaniu do pierwszych 9 miesięcy 2016 r., widoczny jest:
 * 3-krotny spadek liczby wniosków z Rosji. Tradycyjnie Rosja znajduje się na I pozycji pod względem liczby złożonych wniosków. Chociaż liczba wnioskodawców znacznie spadła,  wciąż stanowią ponad 70% ogółu wnioskodawców, podobnie jak w 2016 r.;
* 2-krotny spadek liczby wniosków z Ukrainy. Widoczny jest stały spadek liczby ubiegających się o ochronę z tego kraju. Po nagłym spadku liczby wnioskodawców w czerwcu br. nastąpił powrót do mniej więcej stałej miesięcznej liczby wnioskodawców w 2017 r. (65-90 os/mies.);
*  7-krotny spadek liczby wniosków z Tadżykistanu. Z powodu narastającego konfliktu wewnętrznego w Tadżykistanie, od sierpnia 2015 r. liczba składanych wniosków systematycznie rosła, osiągając szczyt w okresie luty-maj 2016 r, by potem zacząć spadać. W pierwszych dziewięciu miesiącach 2016 r. obywatele Tadżykistanu stanowili 8% wnioskodawców, w tym samym okresie 2017 r. – 3%
*4- krotny spadek liczby wniosków z Armenii. W porównaniu do tego samego okresu zeszłego roku liczba wniosków składanych przez obywateli Armenii spadła, ale odsetek pozostał bez większych zmian;
* 2-krotny spadek liczby wniosków z Gruzji. Wartym zauważenia jest fakt, że 71% ogółu wniosków z 2017 r. z Gruzji stanowią wnioski kolejne, podczas gdy w 2016 r. - 55%;
* liczba wnioskodawców z Syrii i Iraku pozostaje bez zmian (po 1% ogółu);
*  wzrost liczby wniosków z Białorusi (o 39%). Obywatele tego kraju byli  12 na liście w 2016 r., w 2017 - 9
* spadek liczby wniosków z Wietnamu, Kirgistanu i Turcji. W analogicznym okresie 2016 r. obywatele Wietnamu zajmowali  8 pozycję w zestawieniu TOP10, aktualnie opuścili TOP10 i znajdują się na 11 miejscu, obywatele Kirgistanu – 7 pozycja w TOP 10, spadek widoczny jest jedynie w wartościach liczbowych, obywatele Turcji – 6 pozycja w TOP 10, spadek widoczny jest jedynie w wartościach liczbowych.
</t>
  </si>
  <si>
    <r>
      <t xml:space="preserve">Zdecydowaną większość działań związanych ze stosowaniem Procedur Dublińskich stanowią sprawy dotyczące przejęcia odpowiedzialności za </t>
    </r>
    <r>
      <rPr>
        <sz val="11"/>
        <rFont val="Calibri"/>
        <family val="2"/>
        <charset val="238"/>
        <scheme val="minor"/>
      </rPr>
      <t>wniosek o udzielenie ochrony złożony na terytorium innego państwa członkowskiego (tzw. IN). Liczba spraw 35-krotnie przekracza liczbę takich wniosków złożonych przez Polskę. Jest to związane z położeniem geograficznym naszego kraju (zewnętrzne państwo Strefy Schengen) i traktowaniem terytorium RP jako strefy tranzytowej do krajów docelowych UE (Niemcy, Francja, Austria, Niderlandy, Belgia i Szwecja).  58% wniosków IN dotyczyło obywateli Rosji, 9% - Ukrainy.</t>
    </r>
    <r>
      <rPr>
        <sz val="11"/>
        <color theme="1"/>
        <rFont val="Calibri"/>
        <family val="2"/>
        <charset val="238"/>
        <scheme val="minor"/>
      </rPr>
      <t xml:space="preserve">
Liczba cudzoziemców objętych wnioskami IN wyniosła od początku roku 4 557 os. Polska wystąpiła z takim wnioskiem do innych krajów europejskich (OUT) w przypadku 131 os., z czego 85% wniosków IN i 52% wniosków OUT zostało rozpatrzonych pozytywnie. 56% wniosków IN oraz 34% wniosków OUT dotyczy współpracy z Niemcami. Poza tym, osoby, które ubiegały się o ochronę międzynarodową w Polsce składały  kolejne wnioski (oprócz Niemiec) we Francji, Austrii, Szwecji i Niderlandach. Z kolei dalsze wnioski OUT z Polski kierowane były poza Niemcami do Bułgarii, na Litwę, do Rumunii i Austrii.</t>
    </r>
  </si>
  <si>
    <r>
      <rPr>
        <sz val="11"/>
        <rFont val="Calibri"/>
        <family val="2"/>
        <charset val="238"/>
        <scheme val="minor"/>
      </rPr>
      <t>Szef Urzędu do Spraw Cudzoziemców w 2017 r. wydał 4 231 decyzji: udzielił ochrony 355 os. (8% ogółu), 1 659 os. (39% ogółu) uzyskało decyzję negatywną, a 2 217 postępowań (52% ogółu) umorzono. Głównymi beneficjentami decyzji przyznających w 2017 r. ochronę (status uchodźcy, ochrona uzupełniająca i pobyt tolerowany) byli obywatele z grupy TOP 10 wnioskodawców oraz obywatele Afganistanu znajdujący się na 12 pozycji: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Ukraina (57% ogółu; 56 os. - status uchodźcy, 147 os. - ochrona uzupełniająca) uznawalność: 45%,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Rosja (18% ogółu;  14 os. - status uchodźcy, 50 os. - ochrona uzupełniająca), uznawalność: 6%,
* Syria (6% ogółu; 14 os. - status uchodźcy, 7 os. - ochrona uzupełniająca) uznawalność: 100%,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Tadżykistan (5% ogółu; 4 os. - status uchodźcy, 12 os. ochrona uzupełniająca) uznawalność: 12%,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Białoruś (2% ogółu, 5 os. - status uchodźcy, 1 os. pobyt tolerowany) uznawalność: 38%,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* Afganistan (2% ogółu, 1 os. - status uchodźcy, 6 os. - ochrona uzupełniająca) uznawalność: 58%,
* Irak (2% ogółu, 5 os. - status uchodźcy, 1 os. - ochrona uzupełniająca) uznawalność: 60%.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Pozostali wnioskodawcy z grupy TOP 10 otrzymali niewielką liczbę pozytywnych decyzji, co znalazło odbicie w niskiej uznawalności: Armenia - 0%, Gruzja - 5% (1 os. - ochrona uzupełniająca), Turcja - 0%, Kirgistan - 11% (1 os.- ochrona uzupełniająca, 1 os. - status uchodźcy), Wietnam - 0% 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Z kolei państwa z najwyższą uznawalnością w 2017 r. nie znalazły się wśród najliczniejszych obywatelstw wnioskodawców z 2017 r. (z wyjątkiem Syrii, Ukrainy, Białorusi, Iraku i Afganistanu):  Erytrea ( 100%), Kamerun (100%), Kongo (100%), Palestyna (100%), Republika Środkowoafrykańska (100%), bezpaństwowcy (100%), Luksemburg (100%), Mali (100%), Egipt (67%), Nigeria (50%).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Całkowita uznawalność w 2017 r. to 17% (18% z pobytem tolerowanym), w analogicznym okresie zeszłego roku: 10% (12% z pobytem tolerowanym).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Ponadto decyzje o udzieleniu ochrony kolejnym 48 osobom wydała Rada do Spraw Uchodźców (ochrona uzupełniająca dla 22 obywateli Ukrainy, 6 obywateli Kirgistanu i 1 Gruzji, 17 pobytów tolerowanych dla Rosji i 1 - Sudanu). 
Podsumowując, w RP organy obydwu instancji wydały wnioskodawcom w 2017 r. w sumie 403 decyzje o udzieleniu jednej z form ochrony: 88% z nich wydał  Szef Urzędu do Spraw Cudzoziemców, 12% Rada do Spraw Uchodźców.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Rozstrzygnięcia merytoryczne stanowiły jednak tylko niespełna połowę wydanych decyzji (48%). Nieco ponad połowa decyzji wydanych przez Szefa Urzędu to umorzenia (52%) wydane w związku z brakiem zainteresowania kontynuacją postępowania ze strony cudzoziemca, z czego 78% z nich dotyczyło Rosjan (1 731 os.), 9% (196 os.) - obywateli Ukrainy.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Warto zwrócić uwagę na fakt, że choć liczba decyzji w 2017 r. jest znacznie niższa niż w 2016 r., to jednocześnie liczba pozytywnych decyzji wydanych przez Szefa Urzędu (status uchodźcy, ochrona i pobyt tolerowany) jest o 63% dwukrotnie wyższa niż w pierwszych 9 miesiącach 2016 r. Za wzrost tej liczby w dużej mierze odpowiadają pozytywne decyzje wydane obywatelom Ukrainy (56 os. status uchodźcy i 147 os. ochrona uzupełniająca). W zeszłym roku przez pierwsze 9 miesięcy obywatelom Ukrainy wydano 31 pozytywnych decyzji, w 2017 r. - 203. Dane te znalazły odbicie w wysokości odsetka uznawalności: w 2017 r. uznawalność decyzji dla obywateli Ukrainy wynosi 45%, podczas gdy analogicznym okresie 2016 r. - 5%.</t>
    </r>
  </si>
  <si>
    <t>Zdecydowanie większy napływ cudzoziemców do Polski obserwujemy od 2014 r. 
* Sytuację migracyjną w Polsce nadal cechuje zwiększony napływ obywateli Ukrainy starających się o zalegalizowanie pobytu, 
* Liczba wniosków o udzielenie ochronny międzynarodowej składanych przez obywateli Rosji (głównie narodowości czeczeńskiej), Tadżykistanu oraz Ukrainy spada. 
* Napływ obywateli tych państw jest stale monitorowany. Większość postępowań o udzielenie ochrony międzynarodowej prowadzonych w stosunku Czeczenów, Gruzinów oraz obywateli Tadżykistanu jest umarzana wkrótce po złożeniu wniosku.
* Zdecydowana większość obywateli Ukrainy przybywających do Polski preferuje legalizację pobytu umożliwiającą podjęcie pracy (nie ma takiej możliwości w trakcie pierwszych 6 miesięcy procedury uchodźczej) i samodzielne utrzymanie rodziny. 
* O zezwolenie na pobyt stały występują głównie cudzoziemcy, którzy od lat przedłużali swój pobyt czasowy w Polsce. Zdecydowana większość z nich to osoby polskiego pochodzenia, w tym legitymujące się Kartą Polaka, ewentualnie małżonkowie obywateli RP. 
* Wśród pobytów czasowych największym zainteresowaniem cieszą się te uzasadniane podjęciem pracy, w tym tzw. jednolite zezwolenia na pobyt i pracę (w 2016 roku 67% wniosków o pobyt czasowy uzasadnionych chęcią podjęcia pracy).
* Dominują migracje czasowe (wydawanych jest 6,5 razy więcej decyzji pozytywnych na pobyt czasowy niż stały i rezydenta UE).
* W 2017 roku szczególnie dużym zainteresowaniem wśród cudzoziemców cieszy się imigracja zarobkowa do Polski (około 67% wniosków pobyt czasowy uzasadnionych chęcią podjęcia pracy).
* Wnioski o udzielenie ochrony międzynarodowej stanowiły w 2016 r. ok 7% ogółu wszystkich wniosków cudzoziemców, w 2017 roku - ok. 3%.</t>
  </si>
  <si>
    <r>
      <t xml:space="preserve">Liczba składanych wniosków legalizacyjnych charakteryzuje się tendencją wzrostową, a liczba wniosków złożonych we wrześniu (18,3 tys.) jest  rekordowo wysoka (najwyższa w 2017 r.)
We wrześniu liczba złożonych wniosków wyniosła prawie 137 tys. 88% dotyczyło otrzymania zezwolenia na pobyt czasowy, 10% zezwolenia na </t>
    </r>
    <r>
      <rPr>
        <sz val="11"/>
        <rFont val="Calibri"/>
        <family val="2"/>
        <charset val="238"/>
        <scheme val="minor"/>
      </rPr>
      <t>pobyt stały, a 2% zezwolenia na pobyt rezydenta UE. W sprawie zezwolenia na pobyt czasowy spośród ponad 120,2 tys. wniosków 66% (79,4 tys.) złożyli obywatele Ukrainy, 5% - Hindusi, po 3% - Chińczycy, Wietnamczycy, po 2% - Białorusini, Turcy i Rosjanie. O zezwolenie na pobyt stały ubiegało się 14,1 tys. cudzoziemców, w tym 59% (8,3 tys.) to obywatele Ukrainy, 28% - Białorusini, 4% - Rosjanie. Wnioski o zezwolenie na pobyt rezydenta długoterminowego UE, (ponad 2,6 tys. wniosków) zdominowali również obywatele Ukrainy (1192) - złożyli 45% wniosków, 13% - Wietnamczycy, 9% -  Chińczycy, 5% - Białorusini, po 4% -  Rosjanie i Ormianie. 
W podziale na obywatelstwo wnioskodawców w 2017 r. o legalizację pobytu (ww. zezwolenia) najczęściej ubiegali się obywatele Ukrainy: 65% - (89 tys. Ukraińców na 137 tys. ogółu wnioskujących), w pierwszych ośmiu miesiącach 2016 r. odsetek ten był podobny, ale liczba złożonych wniosków o 31% niższa w porównaniu do 2017 r. (89 tys. w 2017 r., 67,6 tys. w 2016 r.). Za opisany wzrost w 2017 r. odpowiedzialna jest zwiększona - w porównaniu z zeszłym rokiem - liczba wniosków o zezwolenie na pobyt czasowy składanych przez obywateli Ukrainy, (+29% - z 61,6 tys. w 2016 r. na 79,4 tys. w 2017 r.) oraz pobytem stałym (+57% z 5,3 tys. w 2016 r. na 8,3 tys. w 2017 r.).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Wzrost zainteresowania legalizacją pobytu zanotowano także w stosunku do obywateli Białorusi (+108%, głównie pobyt stały), Indii (+104%, głównie pobyt czasowy).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porównaniu do zestawienia najliczniejszych obywatelstw z okresu styczeń-wrzesień 2016 r., w 2017 miały miejsce zmiany kolejności. Ukraina pozostała niekwestionowanym liderem, w zakresie liczby złożonych wniosków z obszaru legalizacji pobytu, ale drugie obywatelstwo z 2016 r., czyli Chiny zostało wyprzedzone przez Białoruś, Indie i Wietnam. Zdecydowana większość obywatelstw, które zaczęły w większej liczbie składać wnioski zdecydowała się na przyjazd do Polski w celach zarobkowych, ale w przypadku obywateli Indii, oprócz wzrostu liczby osób zainteresowanych aktywnością zawodową widoczny jest dwukrotny wzrost osób, które jako cel pobytu podały podjęcie lub kontynuację studiow.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Ogółem w 2017 r. złożono łącznie 37% wniosków legalizacyjnych więcej (+34% wniosków na pobyt czasowy, +74% wniosków na pobyt stały, +39% wniosków na pobyt rezydenta długoterminowego UE). 85% wszystkich procedur zakończyło się decyzją przyznającą zezwolenie pobytowe), 10% odmową wydania zezwolenia, a 4% umorzeniem sprawy.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Analiza celu pobytu podawanego przez cudzoziemców podczas składania wniosków na pobyt czasowy wykazała, że zdecydowanie najczęstszym powodem przyjazdu do RP jest aktywność zawodowa (72%): wykonywanie pracy (70% ogółu), prowadzenie działalności gospodarczej (1%), praca w zawodzie wymagającym wysokich kwalifikacji (1%), delegowanie pracownika na terytorium RP (poniżej 1%). Dalsze 10% wnioskodawców przyjechało do Polski w związku z podjęciem lub kontynuacją studiów, kolejne 5% - w związku z pobytem z cudzoziemcem (łączenie rodzin).</t>
    </r>
    <r>
      <rPr>
        <sz val="11"/>
        <color theme="1"/>
        <rFont val="Calibri"/>
        <family val="2"/>
        <charset val="238"/>
        <scheme val="minor"/>
      </rPr>
      <t xml:space="preserve">
Biorąc pod uwagę rozmieszczenie wnioskodawców na terenie RP, najwięcej wniosków przyjęli: Wojewoda Mazowiecki (34%) i Wojewodowie Dolnośląski (10%) oraz Małopolski i Wielkopolski (po 9%). Najmniejsze zainteresowanie legalizacją pobytu miało miejsce w Województwach Podlaskim i Świętokrzyskim.</t>
    </r>
  </si>
  <si>
    <t xml:space="preserve">Liczba odwołań od decyzji wojewodów systematycznie rośnie od 2015 r. i od tej pory utrzymuje się na poziomie trzykrotnie wyższym niż w poprzednich latach. 
Przez pierwsze dziewieć miesięcy 2017 r. cudzoziemcy złożyli  5,2 tys. odwołań od decyzji organów pierwszej instancji, z czego 71% odwołań dotyczyło pobytu czasowego, 18% - zobowiązania do powrotu, 9% - pobytu stałego. Cudzoziemcy uzyskali w tym samym czasie niemal 4,2 tys. decyzji Szefa UdSC w sprawach o legalizację pobytu na terytorium RP, z czego 28% stanowiło utrzymanie decyzji, od której się odwołano. 15% decyzji uchylono i przekazano do ponownego rozpatrzenia, a 17% postępowań odwoławczych zakończyło się uchyleniem decyzji organu pierwszej instancji i udzieleniem zezwolenia.
Uwzględniając obywatelstwo osób składających odwołania, najwięcej - bo połowę odwołań - złożyli obywatele Ukrainy, głównie w sprawach zezwolenia na pobyt czasowy  oraz zobowiązania cudzoziemca do powrotu. Kolejne 9% stanowili obywatele Rosji, odwołujący się najczęściej w sprawach zobowiązania do powrotu i zezwolenia na pobyt czasowy. Kolejne 4 obywatelstwa licznie składające odwołania to Indie (6% ogółu), Białoruś (3%), Wietnam (4% ogółu) i Uzbekistan (4% ogółu).  Obywatele Indii i Uzbekistanu odwoływali się w sprawach zezwolenia na pobyt czasowy i zobowiązania do powrotu, obywatele Białorusi - w sprawach zezwolenia na pobyt stały i czasowy, a obywatele Wietnamu - w sprawach zezwolenia na pobyt czasowy i pobyt rezydenta długoterminowego UE.
W porównaniu z analogicznym okresem zeszłego roku liczba składanych odwołań jest wyższa o 23%, a widoczny wzrost liczby odwołań wystąpił tylko w przypadku pobytu stałego (+60%).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</si>
</sst>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4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5" borderId="0" xfId="0" applyFont="1" applyFill="1" applyBorder="1" applyAlignment="1" applyProtection="1">
      <alignment horizontal="center" vertical="center"/>
      <protection locked="0"/>
    </xf>
    <xf numFmtId="3" fontId="36" fillId="35" borderId="0" xfId="0" applyNumberFormat="1" applyFont="1" applyFill="1" applyBorder="1" applyAlignment="1" applyProtection="1">
      <alignment horizontal="center" vertical="center"/>
      <protection locked="0"/>
    </xf>
    <xf numFmtId="3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6" fillId="0" borderId="0" xfId="24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/>
    </xf>
    <xf numFmtId="0" fontId="36" fillId="36" borderId="0" xfId="10" applyFont="1" applyFill="1" applyBorder="1" applyAlignment="1" applyProtection="1">
      <alignment horizontal="center" vertical="center"/>
      <protection locked="0"/>
    </xf>
    <xf numFmtId="3" fontId="36" fillId="36" borderId="0" xfId="10" applyNumberFormat="1" applyFont="1" applyFill="1" applyBorder="1" applyAlignment="1" applyProtection="1">
      <alignment horizontal="center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0" borderId="0" xfId="10" applyFont="1" applyFill="1" applyBorder="1" applyAlignment="1" applyProtection="1">
      <alignment horizontal="left" vertical="center"/>
      <protection locked="0"/>
    </xf>
    <xf numFmtId="0" fontId="36" fillId="0" borderId="0" xfId="1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3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6" fillId="33" borderId="0" xfId="10" applyFont="1" applyFill="1" applyBorder="1" applyAlignment="1" applyProtection="1">
      <alignment horizontal="center" vertical="center"/>
      <protection locked="0"/>
    </xf>
    <xf numFmtId="3" fontId="36" fillId="33" borderId="0" xfId="1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47" xfId="24" applyNumberFormat="1" applyFont="1" applyFill="1" applyBorder="1" applyAlignment="1" applyProtection="1">
      <alignment horizontal="center" vertical="center" wrapText="1"/>
    </xf>
    <xf numFmtId="3" fontId="36" fillId="35" borderId="49" xfId="24" applyNumberFormat="1" applyFont="1" applyFill="1" applyBorder="1" applyAlignment="1" applyProtection="1">
      <alignment horizontal="center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3" fontId="36" fillId="35" borderId="45" xfId="0" applyNumberFormat="1" applyFont="1" applyFill="1" applyBorder="1" applyAlignment="1" applyProtection="1">
      <alignment horizontal="center" vertical="center"/>
    </xf>
    <xf numFmtId="3" fontId="36" fillId="35" borderId="46" xfId="0" applyNumberFormat="1" applyFont="1" applyFill="1" applyBorder="1" applyAlignment="1" applyProtection="1">
      <alignment horizontal="center" vertical="center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0" fillId="0" borderId="40" xfId="0" applyFont="1" applyBorder="1" applyAlignment="1" applyProtection="1">
      <alignment horizontal="center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3" fontId="37" fillId="35" borderId="10" xfId="0" applyNumberFormat="1" applyFont="1" applyFill="1" applyBorder="1" applyAlignment="1" applyProtection="1">
      <alignment horizontal="right" vertical="center"/>
    </xf>
    <xf numFmtId="3" fontId="37" fillId="35" borderId="42" xfId="0" applyNumberFormat="1" applyFont="1" applyFill="1" applyBorder="1" applyAlignment="1" applyProtection="1">
      <alignment horizontal="right" vertical="center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3" fontId="37" fillId="0" borderId="32" xfId="0" applyNumberFormat="1" applyFont="1" applyBorder="1" applyAlignment="1" applyProtection="1">
      <alignment horizontal="right" vertical="center" wrapText="1"/>
    </xf>
    <xf numFmtId="3" fontId="36" fillId="36" borderId="45" xfId="10" applyNumberFormat="1" applyFont="1" applyFill="1" applyBorder="1" applyAlignment="1" applyProtection="1">
      <alignment horizontal="center" vertical="center"/>
    </xf>
    <xf numFmtId="3" fontId="36" fillId="36" borderId="46" xfId="10" applyNumberFormat="1" applyFont="1" applyFill="1" applyBorder="1" applyAlignment="1" applyProtection="1">
      <alignment horizontal="center" vertical="center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0" fontId="36" fillId="35" borderId="44" xfId="0" applyFont="1" applyFill="1" applyBorder="1" applyAlignment="1" applyProtection="1">
      <alignment horizontal="center" vertical="center"/>
    </xf>
    <xf numFmtId="0" fontId="36" fillId="35" borderId="45" xfId="0" applyFont="1" applyFill="1" applyBorder="1" applyAlignment="1" applyProtection="1">
      <alignment horizontal="center" vertical="center"/>
    </xf>
    <xf numFmtId="3" fontId="37" fillId="0" borderId="42" xfId="0" applyNumberFormat="1" applyFont="1" applyFill="1" applyBorder="1" applyAlignment="1" applyProtection="1">
      <alignment horizontal="right" vertical="center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20" fillId="0" borderId="0" xfId="0" applyFont="1" applyAlignment="1" applyProtection="1">
      <alignment horizontal="left" vertical="center" wrapText="1"/>
      <protection locked="0"/>
    </xf>
    <xf numFmtId="0" fontId="37" fillId="35" borderId="42" xfId="0" applyFont="1" applyFill="1" applyBorder="1" applyAlignment="1" applyProtection="1">
      <alignment horizontal="right" vertical="center"/>
    </xf>
    <xf numFmtId="0" fontId="37" fillId="35" borderId="43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right" vertical="center"/>
    </xf>
    <xf numFmtId="0" fontId="37" fillId="34" borderId="32" xfId="0" applyFont="1" applyFill="1" applyBorder="1" applyAlignment="1" applyProtection="1">
      <alignment horizontal="right" vertical="center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4" borderId="44" xfId="0" applyFont="1" applyFill="1" applyBorder="1" applyAlignment="1" applyProtection="1">
      <alignment horizontal="left" vertical="center"/>
    </xf>
    <xf numFmtId="0" fontId="37" fillId="34" borderId="45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3" fontId="37" fillId="0" borderId="10" xfId="0" applyNumberFormat="1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vertical="center" wrapText="1"/>
    </xf>
    <xf numFmtId="0" fontId="36" fillId="36" borderId="45" xfId="10" applyFont="1" applyFill="1" applyBorder="1" applyAlignment="1" applyProtection="1">
      <alignment vertical="center" wrapText="1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6" fillId="36" borderId="45" xfId="10" applyFont="1" applyFill="1" applyBorder="1" applyAlignment="1" applyProtection="1">
      <alignment horizontal="center" vertical="center"/>
    </xf>
    <xf numFmtId="0" fontId="36" fillId="36" borderId="46" xfId="10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7" fillId="35" borderId="32" xfId="0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horizontal="left" vertical="center" indent="1"/>
    </xf>
    <xf numFmtId="0" fontId="36" fillId="36" borderId="45" xfId="10" applyFont="1" applyFill="1" applyBorder="1" applyAlignment="1" applyProtection="1">
      <alignment horizontal="left" vertical="center" indent="1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7" fillId="35" borderId="10" xfId="43" applyFont="1" applyFill="1" applyBorder="1" applyAlignment="1" applyProtection="1">
      <alignment horizontal="right" vertical="center"/>
    </xf>
    <xf numFmtId="0" fontId="37" fillId="34" borderId="10" xfId="43" applyFont="1" applyFill="1" applyBorder="1" applyAlignment="1" applyProtection="1">
      <alignment horizontal="right" vertical="center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0" fillId="0" borderId="0" xfId="0" applyProtection="1">
      <protection locked="0"/>
    </xf>
    <xf numFmtId="0" fontId="36" fillId="36" borderId="47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center" vertical="center"/>
    </xf>
    <xf numFmtId="164" fontId="29" fillId="0" borderId="0" xfId="2" applyNumberFormat="1" applyFont="1" applyBorder="1" applyAlignment="1" applyProtection="1">
      <alignment horizontal="center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6" fillId="36" borderId="44" xfId="10" applyFont="1" applyFill="1" applyBorder="1" applyAlignment="1" applyProtection="1">
      <alignment horizontal="left" vertical="center"/>
    </xf>
    <xf numFmtId="0" fontId="36" fillId="36" borderId="45" xfId="10" applyFont="1" applyFill="1" applyBorder="1" applyAlignment="1" applyProtection="1">
      <alignment horizontal="left" vertical="center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37" fillId="35" borderId="42" xfId="43" applyFont="1" applyFill="1" applyBorder="1" applyAlignment="1" applyProtection="1">
      <alignment horizontal="right" vertical="center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6" borderId="49" xfId="10" applyFont="1" applyFill="1" applyBorder="1" applyAlignment="1" applyProtection="1">
      <alignment horizontal="center" vertical="center"/>
    </xf>
    <xf numFmtId="0" fontId="35" fillId="35" borderId="21" xfId="0" applyFont="1" applyFill="1" applyBorder="1" applyAlignment="1" applyProtection="1">
      <alignment horizontal="center" vertical="center" wrapText="1"/>
    </xf>
    <xf numFmtId="0" fontId="35" fillId="35" borderId="31" xfId="0" applyFont="1" applyFill="1" applyBorder="1" applyAlignment="1" applyProtection="1">
      <alignment horizontal="center" vertical="center" wrapText="1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3" fontId="37" fillId="0" borderId="42" xfId="0" applyNumberFormat="1" applyFont="1" applyBorder="1" applyAlignment="1" applyProtection="1">
      <alignment horizontal="right" vertical="center" wrapText="1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3" fontId="36" fillId="34" borderId="45" xfId="0" applyNumberFormat="1" applyFont="1" applyFill="1" applyBorder="1" applyAlignment="1" applyProtection="1">
      <alignment horizontal="center" vertical="center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  <xf numFmtId="3" fontId="36" fillId="34" borderId="46" xfId="0" applyNumberFormat="1" applyFont="1" applyFill="1" applyBorder="1" applyAlignment="1" applyProtection="1">
      <alignment horizontal="center" vertical="center"/>
    </xf>
    <xf numFmtId="3" fontId="36" fillId="36" borderId="45" xfId="0" applyNumberFormat="1" applyFont="1" applyFill="1" applyBorder="1" applyAlignment="1" applyProtection="1">
      <alignment horizontal="center" vertical="center"/>
    </xf>
    <xf numFmtId="3" fontId="36" fillId="36" borderId="46" xfId="0" applyNumberFormat="1" applyFont="1" applyFill="1" applyBorder="1" applyAlignment="1" applyProtection="1">
      <alignment horizontal="center" vertical="center"/>
    </xf>
    <xf numFmtId="0" fontId="36" fillId="34" borderId="44" xfId="24" applyFont="1" applyFill="1" applyBorder="1" applyAlignment="1" applyProtection="1">
      <alignment horizontal="center" vertical="center" wrapText="1"/>
      <protection locked="0"/>
    </xf>
    <xf numFmtId="0" fontId="36" fillId="34" borderId="45" xfId="24" applyFont="1" applyFill="1" applyBorder="1" applyAlignment="1" applyProtection="1">
      <alignment horizontal="center" vertical="center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0" fontId="14" fillId="33" borderId="0" xfId="0" applyFont="1" applyFill="1" applyAlignment="1" applyProtection="1">
      <alignment horizontal="left" vertical="top" wrapText="1"/>
      <protection locked="0"/>
    </xf>
    <xf numFmtId="0" fontId="36" fillId="36" borderId="44" xfId="0" applyFont="1" applyFill="1" applyBorder="1" applyAlignment="1" applyProtection="1">
      <alignment horizontal="center" vertical="center"/>
    </xf>
    <xf numFmtId="0" fontId="36" fillId="36" borderId="45" xfId="0" applyFont="1" applyFill="1" applyBorder="1" applyAlignment="1" applyProtection="1">
      <alignment horizontal="center" vertical="center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3" fontId="37" fillId="0" borderId="10" xfId="24" applyNumberFormat="1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horizontal="center" vertical="center"/>
      <protection locked="0"/>
    </xf>
    <xf numFmtId="0" fontId="36" fillId="36" borderId="45" xfId="10" applyFont="1" applyFill="1" applyBorder="1" applyAlignment="1" applyProtection="1">
      <alignment horizontal="center" vertical="center"/>
      <protection locked="0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3" fontId="36" fillId="33" borderId="45" xfId="10" applyNumberFormat="1" applyFont="1" applyFill="1" applyBorder="1" applyAlignment="1" applyProtection="1">
      <alignment horizontal="center" vertical="center"/>
    </xf>
    <xf numFmtId="3" fontId="36" fillId="33" borderId="46" xfId="10" applyNumberFormat="1" applyFont="1" applyFill="1" applyBorder="1" applyAlignment="1" applyProtection="1">
      <alignment horizontal="center" vertical="center"/>
    </xf>
    <xf numFmtId="3" fontId="37" fillId="0" borderId="42" xfId="24" applyNumberFormat="1" applyFont="1" applyFill="1" applyBorder="1" applyAlignment="1" applyProtection="1">
      <alignment horizontal="right" vertical="center"/>
    </xf>
    <xf numFmtId="0" fontId="36" fillId="33" borderId="44" xfId="10" applyFont="1" applyFill="1" applyBorder="1" applyAlignment="1" applyProtection="1">
      <alignment horizontal="center" vertical="center"/>
      <protection locked="0"/>
    </xf>
    <xf numFmtId="0" fontId="36" fillId="33" borderId="45" xfId="10" applyFont="1" applyFill="1" applyBorder="1" applyAlignment="1" applyProtection="1">
      <alignment horizontal="center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0" fontId="36" fillId="35" borderId="44" xfId="10" applyFont="1" applyFill="1" applyBorder="1" applyAlignment="1" applyProtection="1">
      <alignment horizontal="center" vertical="center" wrapText="1"/>
      <protection locked="0"/>
    </xf>
    <xf numFmtId="0" fontId="36" fillId="35" borderId="45" xfId="10" applyFont="1" applyFill="1" applyBorder="1" applyAlignment="1" applyProtection="1">
      <alignment horizontal="center" vertical="center" wrapText="1"/>
      <protection locked="0"/>
    </xf>
    <xf numFmtId="3" fontId="36" fillId="35" borderId="46" xfId="10" applyNumberFormat="1" applyFont="1" applyFill="1" applyBorder="1" applyAlignment="1" applyProtection="1">
      <alignment horizontal="center" vertical="center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553</c:v>
                </c:pt>
                <c:pt idx="2">
                  <c:v>1720</c:v>
                </c:pt>
                <c:pt idx="4">
                  <c:v>256</c:v>
                </c:pt>
                <c:pt idx="6">
                  <c:v>736</c:v>
                </c:pt>
                <c:pt idx="8">
                  <c:v>157</c:v>
                </c:pt>
                <c:pt idx="10">
                  <c:v>471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163</c:v>
                </c:pt>
                <c:pt idx="2">
                  <c:v>219</c:v>
                </c:pt>
                <c:pt idx="4">
                  <c:v>195</c:v>
                </c:pt>
                <c:pt idx="6">
                  <c:v>334</c:v>
                </c:pt>
                <c:pt idx="8">
                  <c:v>21</c:v>
                </c:pt>
                <c:pt idx="10">
                  <c:v>21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32</c:v>
                </c:pt>
                <c:pt idx="2">
                  <c:v>64</c:v>
                </c:pt>
                <c:pt idx="4">
                  <c:v>12</c:v>
                </c:pt>
                <c:pt idx="6">
                  <c:v>33</c:v>
                </c:pt>
                <c:pt idx="8">
                  <c:v>9</c:v>
                </c:pt>
                <c:pt idx="10">
                  <c:v>20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26</c:v>
                </c:pt>
                <c:pt idx="2">
                  <c:v>56</c:v>
                </c:pt>
                <c:pt idx="4">
                  <c:v>6</c:v>
                </c:pt>
                <c:pt idx="6">
                  <c:v>9</c:v>
                </c:pt>
                <c:pt idx="8">
                  <c:v>3</c:v>
                </c:pt>
                <c:pt idx="10">
                  <c:v>6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11</c:v>
                </c:pt>
                <c:pt idx="2">
                  <c:v>16</c:v>
                </c:pt>
                <c:pt idx="4">
                  <c:v>13</c:v>
                </c:pt>
                <c:pt idx="6">
                  <c:v>33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276</c:v>
                </c:pt>
                <c:pt idx="2">
                  <c:v>338</c:v>
                </c:pt>
                <c:pt idx="4">
                  <c:v>57</c:v>
                </c:pt>
                <c:pt idx="6">
                  <c:v>80</c:v>
                </c:pt>
                <c:pt idx="8">
                  <c:v>14</c:v>
                </c:pt>
                <c:pt idx="10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91278464"/>
        <c:axId val="191362176"/>
        <c:axId val="0"/>
      </c:bar3DChart>
      <c:catAx>
        <c:axId val="19127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91362176"/>
        <c:crosses val="autoZero"/>
        <c:auto val="1"/>
        <c:lblAlgn val="ctr"/>
        <c:lblOffset val="100"/>
        <c:noMultiLvlLbl val="0"/>
      </c:catAx>
      <c:valAx>
        <c:axId val="191362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9127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tygodniowy'!$B$256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tygodniowy'!$J$255,'Meldunek tygodniowy'!$M$255,'Meldunek tygodniowy'!$P$255,'Meldunek tygodniowy'!$S$255,'Meldunek tygodniowy'!$V$255)</c:f>
              <c:strCache>
                <c:ptCount val="5"/>
                <c:pt idx="0">
                  <c:v>27.08.2017 - 02.09.2017</c:v>
                </c:pt>
                <c:pt idx="1">
                  <c:v>03.09.2017 - 09.09.2017</c:v>
                </c:pt>
                <c:pt idx="2">
                  <c:v>10.09.2017 - 16.09.2017</c:v>
                </c:pt>
                <c:pt idx="3">
                  <c:v>17.09.2017 - 23.09.2017</c:v>
                </c:pt>
                <c:pt idx="4">
                  <c:v>24.09.2017 - 30.09.2017</c:v>
                </c:pt>
              </c:strCache>
            </c:strRef>
          </c:cat>
          <c:val>
            <c:numRef>
              <c:f>('Meldunek tygodniowy'!$J$256,'Meldunek tygodniowy'!$M$256,'Meldunek tygodniowy'!$P$256,'Meldunek tygodniowy'!$S$256,'Meldunek tygodniowy'!$V$256)</c:f>
              <c:numCache>
                <c:formatCode>#,##0</c:formatCode>
                <c:ptCount val="5"/>
                <c:pt idx="0">
                  <c:v>1585</c:v>
                </c:pt>
                <c:pt idx="1">
                  <c:v>1601</c:v>
                </c:pt>
                <c:pt idx="2">
                  <c:v>1573</c:v>
                </c:pt>
                <c:pt idx="3">
                  <c:v>1552</c:v>
                </c:pt>
                <c:pt idx="4">
                  <c:v>1541</c:v>
                </c:pt>
              </c:numCache>
            </c:numRef>
          </c:val>
        </c:ser>
        <c:ser>
          <c:idx val="1"/>
          <c:order val="1"/>
          <c:tx>
            <c:strRef>
              <c:f>'Meldunek tygodniowy'!$B$257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tygodniowy'!$J$255,'Meldunek tygodniowy'!$M$255,'Meldunek tygodniowy'!$P$255,'Meldunek tygodniowy'!$S$255,'Meldunek tygodniowy'!$V$255)</c:f>
              <c:strCache>
                <c:ptCount val="5"/>
                <c:pt idx="0">
                  <c:v>27.08.2017 - 02.09.2017</c:v>
                </c:pt>
                <c:pt idx="1">
                  <c:v>03.09.2017 - 09.09.2017</c:v>
                </c:pt>
                <c:pt idx="2">
                  <c:v>10.09.2017 - 16.09.2017</c:v>
                </c:pt>
                <c:pt idx="3">
                  <c:v>17.09.2017 - 23.09.2017</c:v>
                </c:pt>
                <c:pt idx="4">
                  <c:v>24.09.2017 - 30.09.2017</c:v>
                </c:pt>
              </c:strCache>
            </c:strRef>
          </c:cat>
          <c:val>
            <c:numRef>
              <c:f>('Meldunek tygodniowy'!$J$257,'Meldunek tygodniowy'!$M$257,'Meldunek tygodniowy'!$P$257,'Meldunek tygodniowy'!$S$257,'Meldunek tygodniowy'!$V$257)</c:f>
              <c:numCache>
                <c:formatCode>#,##0</c:formatCode>
                <c:ptCount val="5"/>
                <c:pt idx="0">
                  <c:v>2124</c:v>
                </c:pt>
                <c:pt idx="1">
                  <c:v>2157</c:v>
                </c:pt>
                <c:pt idx="2">
                  <c:v>2146</c:v>
                </c:pt>
                <c:pt idx="3">
                  <c:v>2145</c:v>
                </c:pt>
                <c:pt idx="4">
                  <c:v>2154</c:v>
                </c:pt>
              </c:numCache>
            </c:numRef>
          </c:val>
        </c:ser>
        <c:ser>
          <c:idx val="5"/>
          <c:order val="2"/>
          <c:tx>
            <c:strRef>
              <c:f>'Meldunek tygodniowy'!$B$260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tygodniowy'!$J$255,'Meldunek tygodniowy'!$M$255,'Meldunek tygodniowy'!$P$255,'Meldunek tygodniowy'!$S$255,'Meldunek tygodniowy'!$V$255)</c:f>
              <c:strCache>
                <c:ptCount val="5"/>
                <c:pt idx="0">
                  <c:v>27.08.2017 - 02.09.2017</c:v>
                </c:pt>
                <c:pt idx="1">
                  <c:v>03.09.2017 - 09.09.2017</c:v>
                </c:pt>
                <c:pt idx="2">
                  <c:v>10.09.2017 - 16.09.2017</c:v>
                </c:pt>
                <c:pt idx="3">
                  <c:v>17.09.2017 - 23.09.2017</c:v>
                </c:pt>
                <c:pt idx="4">
                  <c:v>24.09.2017 - 30.09.2017</c:v>
                </c:pt>
              </c:strCache>
            </c:strRef>
          </c:cat>
          <c:val>
            <c:numRef>
              <c:f>('Meldunek tygodniowy'!$J$260,'Meldunek tygodniowy'!$M$260,'Meldunek tygodniowy'!$P$260,'Meldunek tygodniowy'!$S$260,'Meldunek tygodniowy'!$V$260)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91734912"/>
        <c:axId val="191736448"/>
        <c:axId val="0"/>
      </c:bar3DChart>
      <c:catAx>
        <c:axId val="191734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1736448"/>
        <c:crosses val="autoZero"/>
        <c:auto val="1"/>
        <c:lblAlgn val="ctr"/>
        <c:lblOffset val="100"/>
        <c:noMultiLvlLbl val="0"/>
      </c:catAx>
      <c:valAx>
        <c:axId val="1917364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91734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tygodniowy'!$C$417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tygodniowy'!$L$417:$U$417</c:f>
              <c:numCache>
                <c:formatCode>#,##0</c:formatCode>
                <c:ptCount val="10"/>
                <c:pt idx="0">
                  <c:v>3699</c:v>
                </c:pt>
                <c:pt idx="2">
                  <c:v>719</c:v>
                </c:pt>
                <c:pt idx="3">
                  <c:v>595</c:v>
                </c:pt>
                <c:pt idx="4">
                  <c:v>497</c:v>
                </c:pt>
                <c:pt idx="5">
                  <c:v>52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1089</c:v>
                </c:pt>
              </c:numCache>
            </c:numRef>
          </c:val>
        </c:ser>
        <c:ser>
          <c:idx val="0"/>
          <c:order val="1"/>
          <c:tx>
            <c:strRef>
              <c:f>'Meldunek tygodniowy'!$C$418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tygodniowy'!$L$418:$U$418</c:f>
              <c:numCache>
                <c:formatCode>#,##0</c:formatCode>
                <c:ptCount val="10"/>
                <c:pt idx="0">
                  <c:v>477</c:v>
                </c:pt>
                <c:pt idx="2">
                  <c:v>119</c:v>
                </c:pt>
                <c:pt idx="3">
                  <c:v>57</c:v>
                </c:pt>
                <c:pt idx="4">
                  <c:v>39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73</c:v>
                </c:pt>
              </c:numCache>
            </c:numRef>
          </c:val>
        </c:ser>
        <c:ser>
          <c:idx val="1"/>
          <c:order val="2"/>
          <c:tx>
            <c:strRef>
              <c:f>'Meldunek tygodniowy'!$C$419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tygodniowy'!$L$419:$U$419</c:f>
              <c:numCache>
                <c:formatCode>#,##0</c:formatCode>
                <c:ptCount val="10"/>
                <c:pt idx="0">
                  <c:v>85</c:v>
                </c:pt>
                <c:pt idx="2">
                  <c:v>33</c:v>
                </c:pt>
                <c:pt idx="3">
                  <c:v>9</c:v>
                </c:pt>
                <c:pt idx="4">
                  <c:v>9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</c:numCache>
            </c:numRef>
          </c:val>
        </c:ser>
        <c:ser>
          <c:idx val="2"/>
          <c:order val="3"/>
          <c:tx>
            <c:strRef>
              <c:f>'Meldunek tygodniowy'!$C$420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tygodniowy'!$L$420:$U$420</c:f>
              <c:numCache>
                <c:formatCode>#,##0</c:formatCode>
                <c:ptCount val="10"/>
                <c:pt idx="0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</c:ser>
        <c:ser>
          <c:idx val="3"/>
          <c:order val="4"/>
          <c:tx>
            <c:strRef>
              <c:f>'Meldunek tygodniowy'!$C$421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tygodniowy'!$L$421:$U$421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tygodniowy'!$C$422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tygodniowy'!$L$422:$U$422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5"/>
          <c:order val="6"/>
          <c:tx>
            <c:strRef>
              <c:f>'Meldunek tygodniowy'!$C$423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tygodniowy'!$L$423:$U$423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tygodniowy'!$C$424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tygodniowy'!$L$424:$U$424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tygodniowy'!$C$425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tygodniowy'!$L$425:$U$425</c:f>
              <c:numCache>
                <c:formatCode>#,##0</c:formatCode>
                <c:ptCount val="10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tygodniowy'!$C$426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tygodniowy'!$L$426:$U$426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tygodniowy'!$C$427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tygodniowy'!$L$427:$U$427</c:f>
              <c:numCache>
                <c:formatCode>#,##0</c:formatCode>
                <c:ptCount val="10"/>
                <c:pt idx="0">
                  <c:v>944</c:v>
                </c:pt>
                <c:pt idx="2">
                  <c:v>280</c:v>
                </c:pt>
                <c:pt idx="3">
                  <c:v>49</c:v>
                </c:pt>
                <c:pt idx="4">
                  <c:v>70</c:v>
                </c:pt>
                <c:pt idx="5">
                  <c:v>113</c:v>
                </c:pt>
                <c:pt idx="6">
                  <c:v>33</c:v>
                </c:pt>
                <c:pt idx="7">
                  <c:v>0</c:v>
                </c:pt>
                <c:pt idx="8">
                  <c:v>133</c:v>
                </c:pt>
                <c:pt idx="9">
                  <c:v>176</c:v>
                </c:pt>
              </c:numCache>
            </c:numRef>
          </c:val>
        </c:ser>
        <c:ser>
          <c:idx val="11"/>
          <c:order val="11"/>
          <c:tx>
            <c:strRef>
              <c:f>'Meldunek tygodniowy'!$C$428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tygodniowy'!$L$428:$U$428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</c:ser>
        <c:ser>
          <c:idx val="12"/>
          <c:order val="12"/>
          <c:tx>
            <c:strRef>
              <c:f>'Meldunek tygodniowy'!$C$429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tygodniowy'!$L$429:$U$429</c:f>
              <c:numCache>
                <c:formatCode>#,##0</c:formatCode>
                <c:ptCount val="10"/>
                <c:pt idx="0">
                  <c:v>10</c:v>
                </c:pt>
                <c:pt idx="2">
                  <c:v>10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tygodniowy'!$C$430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tygodniowy'!$L$430:$U$430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tygodniowy'!$C$431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tygodniowy'!$L$416:$U$416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tygodniowy'!$L$431:$U$431</c:f>
              <c:numCache>
                <c:formatCode>#,##0</c:formatCode>
                <c:ptCount val="10"/>
                <c:pt idx="0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92382848"/>
        <c:axId val="192384384"/>
        <c:axId val="0"/>
      </c:bar3DChart>
      <c:catAx>
        <c:axId val="19238284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384384"/>
        <c:crosses val="autoZero"/>
        <c:auto val="1"/>
        <c:lblAlgn val="ctr"/>
        <c:lblOffset val="100"/>
        <c:noMultiLvlLbl val="0"/>
      </c:catAx>
      <c:valAx>
        <c:axId val="1923843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38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45</c:v>
                </c:pt>
                <c:pt idx="2">
                  <c:v>121</c:v>
                </c:pt>
                <c:pt idx="4">
                  <c:v>24</c:v>
                </c:pt>
                <c:pt idx="6">
                  <c:v>65</c:v>
                </c:pt>
                <c:pt idx="8">
                  <c:v>20</c:v>
                </c:pt>
                <c:pt idx="10">
                  <c:v>64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13</c:v>
                </c:pt>
                <c:pt idx="2">
                  <c:v>19</c:v>
                </c:pt>
                <c:pt idx="4">
                  <c:v>11</c:v>
                </c:pt>
                <c:pt idx="6">
                  <c:v>16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6</c:v>
                </c:pt>
                <c:pt idx="2">
                  <c:v>12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3</c:v>
                </c:pt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1</c:v>
                </c:pt>
                <c:pt idx="10">
                  <c:v>2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32</c:v>
                </c:pt>
                <c:pt idx="2">
                  <c:v>41</c:v>
                </c:pt>
                <c:pt idx="4">
                  <c:v>4</c:v>
                </c:pt>
                <c:pt idx="6">
                  <c:v>4</c:v>
                </c:pt>
                <c:pt idx="8">
                  <c:v>4</c:v>
                </c:pt>
                <c:pt idx="1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92440192"/>
        <c:axId val="192441728"/>
        <c:axId val="0"/>
      </c:bar3DChart>
      <c:catAx>
        <c:axId val="19244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92441728"/>
        <c:crosses val="autoZero"/>
        <c:auto val="1"/>
        <c:lblAlgn val="ctr"/>
        <c:lblOffset val="100"/>
        <c:noMultiLvlLbl val="0"/>
      </c:catAx>
      <c:valAx>
        <c:axId val="19244172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9244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tygodniowy'!$G$305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tygodniowy'!$K$303:$K$304,'Meldunek tygodniowy'!$M$303:$M$304,'Meldunek tygodniowy'!$O$303:$O$304,'Meldunek tygodniowy'!$Q$303:$Q$304)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01.09.2017 - 30.09.2017 r.</c:v>
                  </c:pt>
                </c:lvl>
              </c:multiLvlStrCache>
            </c:multiLvlStrRef>
          </c:cat>
          <c:val>
            <c:numRef>
              <c:f>('Meldunek tygodniowy'!$K$305,'Meldunek tygodniowy'!$M$305,'Meldunek tygodniowy'!$O$305,'Meldunek tygodniowy'!$Q$305)</c:f>
              <c:numCache>
                <c:formatCode>#,##0</c:formatCode>
                <c:ptCount val="4"/>
                <c:pt idx="0">
                  <c:v>16432</c:v>
                </c:pt>
                <c:pt idx="1">
                  <c:v>7794</c:v>
                </c:pt>
                <c:pt idx="2">
                  <c:v>1165</c:v>
                </c:pt>
                <c:pt idx="3">
                  <c:v>448</c:v>
                </c:pt>
              </c:numCache>
            </c:numRef>
          </c:val>
        </c:ser>
        <c:ser>
          <c:idx val="2"/>
          <c:order val="1"/>
          <c:tx>
            <c:strRef>
              <c:f>'Meldunek tygodniowy'!$G$306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tygodniowy'!$K$303:$K$304,'Meldunek tygodniowy'!$M$303:$M$304,'Meldunek tygodniowy'!$O$303:$O$304,'Meldunek tygodniowy'!$Q$303:$Q$304)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01.09.2017 - 30.09.2017 r.</c:v>
                  </c:pt>
                </c:lvl>
              </c:multiLvlStrCache>
            </c:multiLvlStrRef>
          </c:cat>
          <c:val>
            <c:numRef>
              <c:f>('Meldunek tygodniowy'!$K$306,'Meldunek tygodniowy'!$M$306,'Meldunek tygodniowy'!$O$306,'Meldunek tygodniowy'!$Q$306)</c:f>
              <c:numCache>
                <c:formatCode>#,##0</c:formatCode>
                <c:ptCount val="4"/>
                <c:pt idx="0">
                  <c:v>1544</c:v>
                </c:pt>
                <c:pt idx="1">
                  <c:v>928</c:v>
                </c:pt>
                <c:pt idx="2">
                  <c:v>169</c:v>
                </c:pt>
                <c:pt idx="3">
                  <c:v>43</c:v>
                </c:pt>
              </c:numCache>
            </c:numRef>
          </c:val>
        </c:ser>
        <c:ser>
          <c:idx val="4"/>
          <c:order val="2"/>
          <c:tx>
            <c:strRef>
              <c:f>'Meldunek tygodniowy'!$G$307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tygodniowy'!$K$303:$K$304,'Meldunek tygodniowy'!$M$303:$M$304,'Meldunek tygodniowy'!$O$303:$O$304,'Meldunek tygodniowy'!$Q$303:$Q$304)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01.09.2017 - 30.09.2017 r.</c:v>
                  </c:pt>
                </c:lvl>
              </c:multiLvlStrCache>
            </c:multiLvlStrRef>
          </c:cat>
          <c:val>
            <c:numRef>
              <c:f>('Meldunek tygodniowy'!$K$307,'Meldunek tygodniowy'!$M$307,'Meldunek tygodniowy'!$O$307,'Meldunek tygodniowy'!$Q$307)</c:f>
              <c:numCache>
                <c:formatCode>#,##0</c:formatCode>
                <c:ptCount val="4"/>
                <c:pt idx="0">
                  <c:v>300</c:v>
                </c:pt>
                <c:pt idx="1">
                  <c:v>182</c:v>
                </c:pt>
                <c:pt idx="2">
                  <c:v>34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685184"/>
        <c:axId val="192686720"/>
        <c:axId val="0"/>
      </c:bar3DChart>
      <c:catAx>
        <c:axId val="19268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686720"/>
        <c:crosses val="autoZero"/>
        <c:auto val="1"/>
        <c:lblAlgn val="ctr"/>
        <c:lblOffset val="100"/>
        <c:noMultiLvlLbl val="0"/>
      </c:catAx>
      <c:valAx>
        <c:axId val="192686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26851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tygodniowy'!$D$483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tygodniowy'!$H$482:$K$482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tygodniowy'!$H$483:$K$483</c:f>
              <c:numCache>
                <c:formatCode>#,##0</c:formatCode>
                <c:ptCount val="4"/>
                <c:pt idx="0">
                  <c:v>61199</c:v>
                </c:pt>
                <c:pt idx="3">
                  <c:v>64838</c:v>
                </c:pt>
              </c:numCache>
            </c:numRef>
          </c:val>
        </c:ser>
        <c:ser>
          <c:idx val="1"/>
          <c:order val="1"/>
          <c:tx>
            <c:strRef>
              <c:f>'Meldunek tygodniowy'!$D$484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tygodniowy'!$H$482:$K$482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tygodniowy'!$H$484:$K$484</c:f>
              <c:numCache>
                <c:formatCode>#,##0</c:formatCode>
                <c:ptCount val="4"/>
                <c:pt idx="0">
                  <c:v>2234</c:v>
                </c:pt>
                <c:pt idx="3">
                  <c:v>2333</c:v>
                </c:pt>
              </c:numCache>
            </c:numRef>
          </c:val>
        </c:ser>
        <c:ser>
          <c:idx val="0"/>
          <c:order val="2"/>
          <c:tx>
            <c:strRef>
              <c:f>'Meldunek tygodniowy'!$D$485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tygodniowy'!$H$482:$K$482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tygodniowy'!$H$485:$K$485</c:f>
              <c:numCache>
                <c:formatCode>#,##0</c:formatCode>
                <c:ptCount val="4"/>
                <c:pt idx="0">
                  <c:v>2413</c:v>
                </c:pt>
                <c:pt idx="3">
                  <c:v>2462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778624"/>
        <c:axId val="192780160"/>
        <c:axId val="192704512"/>
      </c:bar3DChart>
      <c:catAx>
        <c:axId val="19277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80160"/>
        <c:crosses val="autoZero"/>
        <c:auto val="1"/>
        <c:lblAlgn val="ctr"/>
        <c:lblOffset val="100"/>
        <c:noMultiLvlLbl val="0"/>
      </c:catAx>
      <c:valAx>
        <c:axId val="19278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78624"/>
        <c:crosses val="autoZero"/>
        <c:crossBetween val="between"/>
      </c:valAx>
      <c:serAx>
        <c:axId val="192704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8016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tygodniowy'!$G$338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tygodniowy'!$K$336:$K$337,'Meldunek tygodniowy'!$M$336:$M$337,'Meldunek tygodniowy'!$O$336:$O$337,'Meldunek tygodniowy'!$Q$336:$Q$337)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01.01.2017 - 30.09.2017 r.</c:v>
                  </c:pt>
                </c:lvl>
              </c:multiLvlStrCache>
            </c:multiLvlStrRef>
          </c:cat>
          <c:val>
            <c:numRef>
              <c:f>('Meldunek tygodniowy'!$K$338,'Meldunek tygodniowy'!$M$338,'Meldunek tygodniowy'!$O$338,'Meldunek tygodniowy'!$Q$338)</c:f>
              <c:numCache>
                <c:formatCode>#,##0</c:formatCode>
                <c:ptCount val="4"/>
                <c:pt idx="0">
                  <c:v>120213</c:v>
                </c:pt>
                <c:pt idx="1">
                  <c:v>78181</c:v>
                </c:pt>
                <c:pt idx="2">
                  <c:v>9453</c:v>
                </c:pt>
                <c:pt idx="3">
                  <c:v>3869</c:v>
                </c:pt>
              </c:numCache>
            </c:numRef>
          </c:val>
        </c:ser>
        <c:ser>
          <c:idx val="2"/>
          <c:order val="1"/>
          <c:tx>
            <c:strRef>
              <c:f>'Meldunek tygodniowy'!$G$339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tygodniowy'!$K$336:$K$337,'Meldunek tygodniowy'!$M$336:$M$337,'Meldunek tygodniowy'!$O$336:$O$337,'Meldunek tygodniowy'!$Q$336:$Q$337)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01.01.2017 - 30.09.2017 r.</c:v>
                  </c:pt>
                </c:lvl>
              </c:multiLvlStrCache>
            </c:multiLvlStrRef>
          </c:cat>
          <c:val>
            <c:numRef>
              <c:f>('Meldunek tygodniowy'!$K$339,'Meldunek tygodniowy'!$M$339,'Meldunek tygodniowy'!$O$339,'Meldunek tygodniowy'!$Q$339)</c:f>
              <c:numCache>
                <c:formatCode>#,##0</c:formatCode>
                <c:ptCount val="4"/>
                <c:pt idx="0">
                  <c:v>14095</c:v>
                </c:pt>
                <c:pt idx="1">
                  <c:v>10054</c:v>
                </c:pt>
                <c:pt idx="2">
                  <c:v>1088</c:v>
                </c:pt>
                <c:pt idx="3">
                  <c:v>540</c:v>
                </c:pt>
              </c:numCache>
            </c:numRef>
          </c:val>
        </c:ser>
        <c:ser>
          <c:idx val="4"/>
          <c:order val="2"/>
          <c:tx>
            <c:strRef>
              <c:f>'Meldunek tygodniowy'!$G$340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tygodniowy'!$K$336:$K$337,'Meldunek tygodniowy'!$M$336:$M$337,'Meldunek tygodniowy'!$O$336:$O$337,'Meldunek tygodniowy'!$Q$336:$Q$337)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01.01.2017 - 30.09.2017 r.</c:v>
                  </c:pt>
                </c:lvl>
              </c:multiLvlStrCache>
            </c:multiLvlStrRef>
          </c:cat>
          <c:val>
            <c:numRef>
              <c:f>('Meldunek tygodniowy'!$K$340,'Meldunek tygodniowy'!$M$340,'Meldunek tygodniowy'!$O$340,'Meldunek tygodniowy'!$Q$340)</c:f>
              <c:numCache>
                <c:formatCode>#,##0</c:formatCode>
                <c:ptCount val="4"/>
                <c:pt idx="0">
                  <c:v>2640</c:v>
                </c:pt>
                <c:pt idx="1">
                  <c:v>1365</c:v>
                </c:pt>
                <c:pt idx="2">
                  <c:v>229</c:v>
                </c:pt>
                <c:pt idx="3">
                  <c:v>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819968"/>
        <c:axId val="192821504"/>
        <c:axId val="0"/>
      </c:bar3DChart>
      <c:catAx>
        <c:axId val="19281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821504"/>
        <c:crosses val="autoZero"/>
        <c:auto val="1"/>
        <c:lblAlgn val="ctr"/>
        <c:lblOffset val="100"/>
        <c:noMultiLvlLbl val="0"/>
      </c:catAx>
      <c:valAx>
        <c:axId val="192821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28199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72</xdr:row>
      <xdr:rowOff>52389</xdr:rowOff>
    </xdr:from>
    <xdr:to>
      <xdr:col>24</xdr:col>
      <xdr:colOff>19051</xdr:colOff>
      <xdr:row>91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264</xdr:row>
      <xdr:rowOff>65086</xdr:rowOff>
    </xdr:from>
    <xdr:to>
      <xdr:col>23</xdr:col>
      <xdr:colOff>9525</xdr:colOff>
      <xdr:row>278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432</xdr:row>
      <xdr:rowOff>69397</xdr:rowOff>
    </xdr:from>
    <xdr:to>
      <xdr:col>23</xdr:col>
      <xdr:colOff>1</xdr:colOff>
      <xdr:row>454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309</xdr:row>
      <xdr:rowOff>9526</xdr:rowOff>
    </xdr:from>
    <xdr:to>
      <xdr:col>23</xdr:col>
      <xdr:colOff>9525</xdr:colOff>
      <xdr:row>323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489</xdr:row>
      <xdr:rowOff>1</xdr:rowOff>
    </xdr:from>
    <xdr:to>
      <xdr:col>21</xdr:col>
      <xdr:colOff>238125</xdr:colOff>
      <xdr:row>504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174</xdr:row>
      <xdr:rowOff>0</xdr:rowOff>
    </xdr:from>
    <xdr:to>
      <xdr:col>20</xdr:col>
      <xdr:colOff>234084</xdr:colOff>
      <xdr:row>174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346</xdr:row>
      <xdr:rowOff>0</xdr:rowOff>
    </xdr:from>
    <xdr:to>
      <xdr:col>22</xdr:col>
      <xdr:colOff>266700</xdr:colOff>
      <xdr:row>359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91</xdr:row>
      <xdr:rowOff>31751</xdr:rowOff>
    </xdr:from>
    <xdr:to>
      <xdr:col>25</xdr:col>
      <xdr:colOff>0</xdr:colOff>
      <xdr:row>144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164</xdr:row>
      <xdr:rowOff>0</xdr:rowOff>
    </xdr:from>
    <xdr:to>
      <xdr:col>25</xdr:col>
      <xdr:colOff>0</xdr:colOff>
      <xdr:row>174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208</xdr:row>
      <xdr:rowOff>190499</xdr:rowOff>
    </xdr:from>
    <xdr:to>
      <xdr:col>25</xdr:col>
      <xdr:colOff>0</xdr:colOff>
      <xdr:row>246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281</xdr:row>
      <xdr:rowOff>0</xdr:rowOff>
    </xdr:from>
    <xdr:to>
      <xdr:col>25</xdr:col>
      <xdr:colOff>0</xdr:colOff>
      <xdr:row>293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369</xdr:row>
      <xdr:rowOff>190499</xdr:rowOff>
    </xdr:from>
    <xdr:to>
      <xdr:col>25</xdr:col>
      <xdr:colOff>0</xdr:colOff>
      <xdr:row>408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458</xdr:row>
      <xdr:rowOff>0</xdr:rowOff>
    </xdr:from>
    <xdr:to>
      <xdr:col>25</xdr:col>
      <xdr:colOff>0</xdr:colOff>
      <xdr:row>474</xdr:row>
      <xdr:rowOff>0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507</xdr:row>
      <xdr:rowOff>0</xdr:rowOff>
    </xdr:from>
    <xdr:to>
      <xdr:col>25</xdr:col>
      <xdr:colOff>0</xdr:colOff>
      <xdr:row>510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531</xdr:row>
      <xdr:rowOff>0</xdr:rowOff>
    </xdr:from>
    <xdr:to>
      <xdr:col>25</xdr:col>
      <xdr:colOff>0</xdr:colOff>
      <xdr:row>537</xdr:row>
      <xdr:rowOff>0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550</xdr:row>
      <xdr:rowOff>0</xdr:rowOff>
    </xdr:from>
    <xdr:to>
      <xdr:col>25</xdr:col>
      <xdr:colOff>0</xdr:colOff>
      <xdr:row>568</xdr:row>
      <xdr:rowOff>0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Y582"/>
  <sheetViews>
    <sheetView showGridLines="0" tabSelected="1" topLeftCell="A55" zoomScale="85" zoomScaleNormal="85" zoomScaleSheetLayoutView="85" zoomScalePageLayoutView="70" workbookViewId="0">
      <selection activeCell="AB559" sqref="AB559"/>
    </sheetView>
  </sheetViews>
  <sheetFormatPr defaultColWidth="4.140625" defaultRowHeight="15" x14ac:dyDescent="0.25"/>
  <cols>
    <col min="1" max="13" width="5" style="3" customWidth="1"/>
    <col min="14" max="14" width="6.7109375" style="3" customWidth="1"/>
    <col min="15" max="20" width="5" style="3" customWidth="1"/>
    <col min="21" max="21" width="7.42578125" style="3" customWidth="1"/>
    <col min="22" max="22" width="5" style="3" customWidth="1"/>
    <col min="23" max="23" width="6.140625" style="3" customWidth="1"/>
    <col min="24" max="24" width="5" style="3" customWidth="1"/>
    <col min="25" max="25" width="3.85546875" style="6" customWidth="1"/>
    <col min="26" max="16384" width="4.140625" style="3"/>
  </cols>
  <sheetData>
    <row r="1" spans="1:25" x14ac:dyDescent="0.25">
      <c r="T1" s="53"/>
      <c r="U1" s="54"/>
      <c r="V1" s="54"/>
      <c r="W1" s="54"/>
      <c r="X1" s="54"/>
      <c r="Y1" s="54"/>
    </row>
    <row r="2" spans="1:25" x14ac:dyDescent="0.25">
      <c r="Q2" s="5"/>
      <c r="T2" s="54"/>
      <c r="U2" s="54"/>
      <c r="V2" s="54"/>
      <c r="W2" s="54"/>
      <c r="X2" s="54"/>
      <c r="Y2" s="54"/>
    </row>
    <row r="3" spans="1:25" x14ac:dyDescent="0.25">
      <c r="T3" s="54"/>
      <c r="U3" s="54"/>
      <c r="V3" s="54"/>
      <c r="W3" s="54"/>
      <c r="X3" s="54"/>
      <c r="Y3" s="54"/>
    </row>
    <row r="4" spans="1:25" x14ac:dyDescent="0.25">
      <c r="T4" s="54"/>
      <c r="U4" s="54"/>
      <c r="V4" s="54"/>
      <c r="W4" s="54"/>
      <c r="X4" s="54"/>
      <c r="Y4" s="54"/>
    </row>
    <row r="5" spans="1:25" x14ac:dyDescent="0.25">
      <c r="E5" s="237" t="s">
        <v>65</v>
      </c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T5" s="54"/>
      <c r="U5" s="54"/>
      <c r="V5" s="54"/>
      <c r="W5" s="54"/>
      <c r="X5" s="54"/>
      <c r="Y5" s="54"/>
    </row>
    <row r="6" spans="1:25" x14ac:dyDescent="0.25"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T6" s="54"/>
      <c r="U6" s="54"/>
      <c r="V6" s="54"/>
      <c r="W6" s="54"/>
      <c r="X6" s="54"/>
      <c r="Y6" s="54"/>
    </row>
    <row r="7" spans="1:25" x14ac:dyDescent="0.25"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T7" s="54"/>
      <c r="U7" s="54"/>
      <c r="V7" s="54"/>
      <c r="W7" s="54"/>
      <c r="X7" s="54"/>
      <c r="Y7" s="54"/>
    </row>
    <row r="8" spans="1:25" x14ac:dyDescent="0.25"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T8" s="54"/>
      <c r="U8" s="54"/>
      <c r="V8" s="54"/>
      <c r="W8" s="54"/>
      <c r="X8" s="54"/>
      <c r="Y8" s="54"/>
    </row>
    <row r="9" spans="1:25" ht="19.5" x14ac:dyDescent="0.3">
      <c r="E9" s="228" t="str">
        <f>CONCATENATE("w okresie ",Arkusz18!A2," - ",Arkusz18!B2," r.")</f>
        <v>w okresie 01.09.2017 - 30.09.2017 r.</v>
      </c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T9" s="54"/>
      <c r="U9" s="54"/>
      <c r="V9" s="54"/>
      <c r="W9" s="54"/>
      <c r="X9" s="54"/>
      <c r="Y9" s="54"/>
    </row>
    <row r="10" spans="1:25" x14ac:dyDescent="0.25">
      <c r="T10" s="54"/>
      <c r="U10" s="54"/>
      <c r="V10" s="54"/>
      <c r="W10" s="54"/>
      <c r="X10" s="54"/>
      <c r="Y10" s="54"/>
    </row>
    <row r="11" spans="1:25" x14ac:dyDescent="0.25">
      <c r="T11" s="54"/>
      <c r="U11" s="54"/>
      <c r="V11" s="54"/>
      <c r="W11" s="54"/>
      <c r="X11" s="54"/>
      <c r="Y11" s="54"/>
    </row>
    <row r="12" spans="1:25" x14ac:dyDescent="0.25">
      <c r="T12" s="54"/>
      <c r="U12" s="54"/>
      <c r="V12" s="54"/>
      <c r="W12" s="54"/>
      <c r="X12" s="54"/>
      <c r="Y12" s="54"/>
    </row>
    <row r="13" spans="1:25" x14ac:dyDescent="0.25">
      <c r="T13" s="54"/>
      <c r="U13" s="54"/>
      <c r="V13" s="54"/>
      <c r="W13" s="54"/>
      <c r="X13" s="54"/>
      <c r="Y13" s="54"/>
    </row>
    <row r="14" spans="1:25" ht="18" x14ac:dyDescent="0.25">
      <c r="A14" s="8" t="s">
        <v>66</v>
      </c>
      <c r="F14" s="9"/>
      <c r="T14" s="54"/>
      <c r="U14" s="54"/>
      <c r="V14" s="54"/>
      <c r="W14" s="54"/>
      <c r="X14" s="54"/>
      <c r="Y14" s="54"/>
    </row>
    <row r="15" spans="1:25" x14ac:dyDescent="0.25">
      <c r="F15" s="9"/>
      <c r="T15" s="54"/>
      <c r="U15" s="54"/>
      <c r="V15" s="54"/>
      <c r="W15" s="54"/>
      <c r="X15" s="54"/>
      <c r="Y15" s="54"/>
    </row>
    <row r="16" spans="1:25" x14ac:dyDescent="0.25">
      <c r="A16" s="238" t="s">
        <v>143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37" t="s">
        <v>0</v>
      </c>
      <c r="D19" s="138"/>
      <c r="E19" s="138"/>
      <c r="F19" s="138"/>
      <c r="G19" s="131" t="str">
        <f>CONCATENATE(Arkusz18!A2," - ",Arkusz18!B2," r.")</f>
        <v>01.09.2017 - 30.09.2017 r.</v>
      </c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3"/>
    </row>
    <row r="20" spans="1:22" x14ac:dyDescent="0.25">
      <c r="C20" s="139"/>
      <c r="D20" s="140"/>
      <c r="E20" s="140"/>
      <c r="F20" s="140"/>
      <c r="G20" s="127" t="s">
        <v>30</v>
      </c>
      <c r="H20" s="128"/>
      <c r="I20" s="128"/>
      <c r="J20" s="130"/>
      <c r="K20" s="127" t="s">
        <v>31</v>
      </c>
      <c r="L20" s="128"/>
      <c r="M20" s="128"/>
      <c r="N20" s="130"/>
      <c r="O20" s="127" t="s">
        <v>104</v>
      </c>
      <c r="P20" s="128"/>
      <c r="Q20" s="128"/>
      <c r="R20" s="130"/>
      <c r="S20" s="127" t="s">
        <v>53</v>
      </c>
      <c r="T20" s="128"/>
      <c r="U20" s="128"/>
      <c r="V20" s="129"/>
    </row>
    <row r="21" spans="1:22" ht="15" customHeight="1" x14ac:dyDescent="0.25">
      <c r="C21" s="139"/>
      <c r="D21" s="140"/>
      <c r="E21" s="140"/>
      <c r="F21" s="140"/>
      <c r="G21" s="147" t="s">
        <v>29</v>
      </c>
      <c r="H21" s="148"/>
      <c r="I21" s="127" t="s">
        <v>9</v>
      </c>
      <c r="J21" s="130"/>
      <c r="K21" s="147" t="s">
        <v>32</v>
      </c>
      <c r="L21" s="148"/>
      <c r="M21" s="127" t="s">
        <v>9</v>
      </c>
      <c r="N21" s="130"/>
      <c r="O21" s="147" t="s">
        <v>29</v>
      </c>
      <c r="P21" s="148"/>
      <c r="Q21" s="127" t="s">
        <v>9</v>
      </c>
      <c r="R21" s="130"/>
      <c r="S21" s="147" t="s">
        <v>29</v>
      </c>
      <c r="T21" s="148"/>
      <c r="U21" s="127" t="s">
        <v>9</v>
      </c>
      <c r="V21" s="129"/>
    </row>
    <row r="22" spans="1:22" x14ac:dyDescent="0.25">
      <c r="C22" s="174" t="str">
        <f>Arkusz2!B2</f>
        <v>ROSJA</v>
      </c>
      <c r="D22" s="175"/>
      <c r="E22" s="175"/>
      <c r="F22" s="175"/>
      <c r="G22" s="144">
        <f>Arkusz2!F2</f>
        <v>45</v>
      </c>
      <c r="H22" s="146"/>
      <c r="I22" s="144">
        <f>Arkusz2!F8</f>
        <v>121</v>
      </c>
      <c r="J22" s="146"/>
      <c r="K22" s="144">
        <f>SUM(Arkusz2!F14,-G22)</f>
        <v>24</v>
      </c>
      <c r="L22" s="146"/>
      <c r="M22" s="144">
        <f>SUM(Arkusz2!F20,-I22)</f>
        <v>65</v>
      </c>
      <c r="N22" s="146"/>
      <c r="O22" s="144">
        <f>Arkusz2!F26</f>
        <v>20</v>
      </c>
      <c r="P22" s="146"/>
      <c r="Q22" s="144">
        <f>Arkusz2!F32</f>
        <v>64</v>
      </c>
      <c r="R22" s="146"/>
      <c r="S22" s="144">
        <f>SUM(Arkusz2!F14,O22)</f>
        <v>89</v>
      </c>
      <c r="T22" s="146"/>
      <c r="U22" s="144">
        <f>SUM(Arkusz2!F20,Q22)</f>
        <v>250</v>
      </c>
      <c r="V22" s="145"/>
    </row>
    <row r="23" spans="1:22" x14ac:dyDescent="0.25">
      <c r="C23" s="85" t="str">
        <f>Arkusz2!B3</f>
        <v>UKRAINA</v>
      </c>
      <c r="D23" s="86"/>
      <c r="E23" s="86"/>
      <c r="F23" s="86"/>
      <c r="G23" s="141">
        <f>Arkusz2!F3</f>
        <v>13</v>
      </c>
      <c r="H23" s="143"/>
      <c r="I23" s="141">
        <f>Arkusz2!F9</f>
        <v>19</v>
      </c>
      <c r="J23" s="143"/>
      <c r="K23" s="141">
        <f>SUM(Arkusz2!F15,-G23)</f>
        <v>11</v>
      </c>
      <c r="L23" s="143"/>
      <c r="M23" s="141">
        <f>SUM(Arkusz2!F21,-I23)</f>
        <v>16</v>
      </c>
      <c r="N23" s="143"/>
      <c r="O23" s="141">
        <f>Arkusz2!F27</f>
        <v>2</v>
      </c>
      <c r="P23" s="143"/>
      <c r="Q23" s="141">
        <f>Arkusz2!F33</f>
        <v>2</v>
      </c>
      <c r="R23" s="143"/>
      <c r="S23" s="141">
        <f>SUM(Arkusz2!F15,O23)</f>
        <v>26</v>
      </c>
      <c r="T23" s="143"/>
      <c r="U23" s="141">
        <f>SUM(Arkusz2!F21,Q23)</f>
        <v>37</v>
      </c>
      <c r="V23" s="142"/>
    </row>
    <row r="24" spans="1:22" x14ac:dyDescent="0.25">
      <c r="C24" s="174" t="str">
        <f>Arkusz2!B4</f>
        <v>TADŻYKISTAN</v>
      </c>
      <c r="D24" s="175"/>
      <c r="E24" s="175"/>
      <c r="F24" s="175"/>
      <c r="G24" s="144">
        <f>Arkusz2!F4</f>
        <v>6</v>
      </c>
      <c r="H24" s="146"/>
      <c r="I24" s="144">
        <f>Arkusz2!F10</f>
        <v>12</v>
      </c>
      <c r="J24" s="146"/>
      <c r="K24" s="144">
        <f>SUM(Arkusz2!F16,-G24)</f>
        <v>1</v>
      </c>
      <c r="L24" s="146"/>
      <c r="M24" s="144">
        <f>SUM(Arkusz2!F22,-I24)</f>
        <v>1</v>
      </c>
      <c r="N24" s="146"/>
      <c r="O24" s="144">
        <f>Arkusz2!F28</f>
        <v>0</v>
      </c>
      <c r="P24" s="146"/>
      <c r="Q24" s="144">
        <f>Arkusz2!F34</f>
        <v>0</v>
      </c>
      <c r="R24" s="146"/>
      <c r="S24" s="144">
        <f>SUM(Arkusz2!F16,O24)</f>
        <v>7</v>
      </c>
      <c r="T24" s="146"/>
      <c r="U24" s="144">
        <f>SUM(Arkusz2!F22,Q24)</f>
        <v>13</v>
      </c>
      <c r="V24" s="145"/>
    </row>
    <row r="25" spans="1:22" x14ac:dyDescent="0.25">
      <c r="C25" s="85" t="str">
        <f>Arkusz2!B5</f>
        <v>ARMENIA</v>
      </c>
      <c r="D25" s="86"/>
      <c r="E25" s="86"/>
      <c r="F25" s="86"/>
      <c r="G25" s="141">
        <f>Arkusz2!F5</f>
        <v>3</v>
      </c>
      <c r="H25" s="143"/>
      <c r="I25" s="141">
        <f>Arkusz2!F11</f>
        <v>3</v>
      </c>
      <c r="J25" s="143"/>
      <c r="K25" s="141">
        <f>SUM(Arkusz2!F17,-G25)</f>
        <v>0</v>
      </c>
      <c r="L25" s="143"/>
      <c r="M25" s="141">
        <f>SUM(Arkusz2!F23,-I25)</f>
        <v>0</v>
      </c>
      <c r="N25" s="143"/>
      <c r="O25" s="141">
        <f>Arkusz2!F29</f>
        <v>0</v>
      </c>
      <c r="P25" s="143"/>
      <c r="Q25" s="141">
        <f>Arkusz2!F35</f>
        <v>0</v>
      </c>
      <c r="R25" s="143"/>
      <c r="S25" s="141">
        <f>SUM(Arkusz2!F17,O25)</f>
        <v>3</v>
      </c>
      <c r="T25" s="143"/>
      <c r="U25" s="141">
        <f>SUM(Arkusz2!F23,Q25)</f>
        <v>3</v>
      </c>
      <c r="V25" s="142"/>
    </row>
    <row r="26" spans="1:22" x14ac:dyDescent="0.25">
      <c r="C26" s="174" t="str">
        <f>Arkusz2!B6</f>
        <v>GRUZJA</v>
      </c>
      <c r="D26" s="175"/>
      <c r="E26" s="175"/>
      <c r="F26" s="175"/>
      <c r="G26" s="144">
        <f>Arkusz2!F6</f>
        <v>0</v>
      </c>
      <c r="H26" s="146"/>
      <c r="I26" s="144">
        <f>Arkusz2!F12</f>
        <v>0</v>
      </c>
      <c r="J26" s="146"/>
      <c r="K26" s="144">
        <f>SUM(Arkusz2!F18,-G26)</f>
        <v>0</v>
      </c>
      <c r="L26" s="146"/>
      <c r="M26" s="144">
        <f>SUM(Arkusz2!F24,-I26)</f>
        <v>0</v>
      </c>
      <c r="N26" s="146"/>
      <c r="O26" s="144">
        <f>Arkusz2!F30</f>
        <v>1</v>
      </c>
      <c r="P26" s="146"/>
      <c r="Q26" s="144">
        <f>Arkusz2!F36</f>
        <v>2</v>
      </c>
      <c r="R26" s="146"/>
      <c r="S26" s="144">
        <f>SUM(Arkusz2!F18,O26)</f>
        <v>1</v>
      </c>
      <c r="T26" s="146"/>
      <c r="U26" s="144">
        <f>SUM(Arkusz2!F24,Q26)</f>
        <v>2</v>
      </c>
      <c r="V26" s="145"/>
    </row>
    <row r="27" spans="1:22" ht="15.75" thickBot="1" x14ac:dyDescent="0.3">
      <c r="C27" s="178" t="str">
        <f>Arkusz2!B7</f>
        <v>Pozostałe</v>
      </c>
      <c r="D27" s="179"/>
      <c r="E27" s="179"/>
      <c r="F27" s="179"/>
      <c r="G27" s="134">
        <f>Arkusz2!F7</f>
        <v>32</v>
      </c>
      <c r="H27" s="136"/>
      <c r="I27" s="134">
        <f>Arkusz2!F13</f>
        <v>41</v>
      </c>
      <c r="J27" s="136"/>
      <c r="K27" s="134">
        <f>SUM(Arkusz2!F19,-G27)</f>
        <v>4</v>
      </c>
      <c r="L27" s="136"/>
      <c r="M27" s="134">
        <f>SUM(Arkusz2!F25,-I27)</f>
        <v>4</v>
      </c>
      <c r="N27" s="136"/>
      <c r="O27" s="134">
        <f>Arkusz2!F31</f>
        <v>4</v>
      </c>
      <c r="P27" s="136"/>
      <c r="Q27" s="134">
        <f>Arkusz2!F37</f>
        <v>7</v>
      </c>
      <c r="R27" s="136"/>
      <c r="S27" s="134">
        <f>SUM(Arkusz2!F19,O27)</f>
        <v>40</v>
      </c>
      <c r="T27" s="136"/>
      <c r="U27" s="134">
        <f>SUM(Arkusz2!F25,Q27)</f>
        <v>52</v>
      </c>
      <c r="V27" s="135"/>
    </row>
    <row r="28" spans="1:22" ht="15.75" thickBot="1" x14ac:dyDescent="0.3">
      <c r="C28" s="176" t="s">
        <v>1</v>
      </c>
      <c r="D28" s="177"/>
      <c r="E28" s="177"/>
      <c r="F28" s="177"/>
      <c r="G28" s="226">
        <f>SUM(G22:G27)</f>
        <v>99</v>
      </c>
      <c r="H28" s="227"/>
      <c r="I28" s="226">
        <f>SUM(I22:I27)</f>
        <v>196</v>
      </c>
      <c r="J28" s="227"/>
      <c r="K28" s="226">
        <f>SUM(K22:K27)</f>
        <v>40</v>
      </c>
      <c r="L28" s="227"/>
      <c r="M28" s="226">
        <f>SUM(M22:M27)</f>
        <v>86</v>
      </c>
      <c r="N28" s="227"/>
      <c r="O28" s="226">
        <f>SUM(O22:O27)</f>
        <v>27</v>
      </c>
      <c r="P28" s="227"/>
      <c r="Q28" s="226">
        <f>SUM(Q22:Q27)</f>
        <v>75</v>
      </c>
      <c r="R28" s="227"/>
      <c r="S28" s="226">
        <f>SUM(S22:S27)</f>
        <v>166</v>
      </c>
      <c r="T28" s="227"/>
      <c r="U28" s="226">
        <f>SUM(U22:U27)</f>
        <v>357</v>
      </c>
      <c r="V28" s="239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25"/>
      <c r="E40" s="225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5" ht="15.75" thickBot="1" x14ac:dyDescent="0.3"/>
    <row r="51" spans="1:25" x14ac:dyDescent="0.25">
      <c r="C51" s="137" t="s">
        <v>0</v>
      </c>
      <c r="D51" s="138"/>
      <c r="E51" s="138"/>
      <c r="F51" s="138"/>
      <c r="G51" s="125" t="str">
        <f>CONCATENATE(Arkusz18!C2," - ",Arkusz18!B2," r.")</f>
        <v>01.01.2017 - 30.09.2017 r.</v>
      </c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6"/>
    </row>
    <row r="52" spans="1:25" x14ac:dyDescent="0.25">
      <c r="C52" s="139"/>
      <c r="D52" s="140"/>
      <c r="E52" s="140"/>
      <c r="F52" s="140"/>
      <c r="G52" s="140" t="s">
        <v>30</v>
      </c>
      <c r="H52" s="140"/>
      <c r="I52" s="140"/>
      <c r="J52" s="140"/>
      <c r="K52" s="140" t="s">
        <v>31</v>
      </c>
      <c r="L52" s="140"/>
      <c r="M52" s="140"/>
      <c r="N52" s="140"/>
      <c r="O52" s="140" t="s">
        <v>141</v>
      </c>
      <c r="P52" s="140"/>
      <c r="Q52" s="140"/>
      <c r="R52" s="140"/>
      <c r="S52" s="140" t="s">
        <v>53</v>
      </c>
      <c r="T52" s="140"/>
      <c r="U52" s="140"/>
      <c r="V52" s="229"/>
    </row>
    <row r="53" spans="1:25" x14ac:dyDescent="0.25">
      <c r="C53" s="139"/>
      <c r="D53" s="140"/>
      <c r="E53" s="140"/>
      <c r="F53" s="140"/>
      <c r="G53" s="230" t="s">
        <v>29</v>
      </c>
      <c r="H53" s="230"/>
      <c r="I53" s="140" t="s">
        <v>9</v>
      </c>
      <c r="J53" s="140"/>
      <c r="K53" s="230" t="s">
        <v>32</v>
      </c>
      <c r="L53" s="230"/>
      <c r="M53" s="140" t="s">
        <v>9</v>
      </c>
      <c r="N53" s="140"/>
      <c r="O53" s="230" t="s">
        <v>29</v>
      </c>
      <c r="P53" s="230"/>
      <c r="Q53" s="140" t="s">
        <v>9</v>
      </c>
      <c r="R53" s="140"/>
      <c r="S53" s="230" t="s">
        <v>29</v>
      </c>
      <c r="T53" s="230"/>
      <c r="U53" s="140" t="s">
        <v>9</v>
      </c>
      <c r="V53" s="229"/>
    </row>
    <row r="54" spans="1:25" x14ac:dyDescent="0.25">
      <c r="C54" s="174" t="str">
        <f>Arkusz3!B2</f>
        <v>ROSJA</v>
      </c>
      <c r="D54" s="175"/>
      <c r="E54" s="175"/>
      <c r="F54" s="175"/>
      <c r="G54" s="216">
        <f>Arkusz3!F2</f>
        <v>553</v>
      </c>
      <c r="H54" s="216"/>
      <c r="I54" s="216">
        <f>Arkusz3!F8</f>
        <v>1720</v>
      </c>
      <c r="J54" s="216"/>
      <c r="K54" s="216">
        <f>SUM(Arkusz3!F14,-G54)</f>
        <v>256</v>
      </c>
      <c r="L54" s="216"/>
      <c r="M54" s="216">
        <f>SUM(Arkusz3!F20,-I54)</f>
        <v>736</v>
      </c>
      <c r="N54" s="216"/>
      <c r="O54" s="216">
        <f>Arkusz3!F26</f>
        <v>157</v>
      </c>
      <c r="P54" s="216"/>
      <c r="Q54" s="216">
        <f>Arkusz3!F32</f>
        <v>471</v>
      </c>
      <c r="R54" s="216"/>
      <c r="S54" s="216">
        <f>SUM(Arkusz3!F14,O54)</f>
        <v>966</v>
      </c>
      <c r="T54" s="216"/>
      <c r="U54" s="216">
        <f>SUM(Arkusz3!F20,Q54)</f>
        <v>2927</v>
      </c>
      <c r="V54" s="242"/>
    </row>
    <row r="55" spans="1:25" x14ac:dyDescent="0.25">
      <c r="C55" s="85" t="str">
        <f>Arkusz3!B3</f>
        <v>UKRAINA</v>
      </c>
      <c r="D55" s="86"/>
      <c r="E55" s="86"/>
      <c r="F55" s="86"/>
      <c r="G55" s="215">
        <f>Arkusz3!F3</f>
        <v>163</v>
      </c>
      <c r="H55" s="215"/>
      <c r="I55" s="215">
        <f>Arkusz3!F9</f>
        <v>219</v>
      </c>
      <c r="J55" s="215"/>
      <c r="K55" s="215">
        <f>SUM(Arkusz3!F15,-G55)</f>
        <v>195</v>
      </c>
      <c r="L55" s="215"/>
      <c r="M55" s="215">
        <f>SUM(Arkusz3!F21,-I55)</f>
        <v>334</v>
      </c>
      <c r="N55" s="215"/>
      <c r="O55" s="215">
        <f>Arkusz3!F27</f>
        <v>21</v>
      </c>
      <c r="P55" s="215"/>
      <c r="Q55" s="215">
        <f>Arkusz3!F33</f>
        <v>21</v>
      </c>
      <c r="R55" s="215"/>
      <c r="S55" s="215">
        <f>SUM(Arkusz3!F15,O55)</f>
        <v>379</v>
      </c>
      <c r="T55" s="215"/>
      <c r="U55" s="215">
        <f>SUM(Arkusz3!F21,Q55)</f>
        <v>574</v>
      </c>
      <c r="V55" s="243"/>
    </row>
    <row r="56" spans="1:25" x14ac:dyDescent="0.25">
      <c r="C56" s="174" t="str">
        <f>Arkusz3!B4</f>
        <v>TADŻYKISTAN</v>
      </c>
      <c r="D56" s="175"/>
      <c r="E56" s="175"/>
      <c r="F56" s="175"/>
      <c r="G56" s="216">
        <f>Arkusz3!F4</f>
        <v>32</v>
      </c>
      <c r="H56" s="216"/>
      <c r="I56" s="216">
        <f>Arkusz3!F10</f>
        <v>64</v>
      </c>
      <c r="J56" s="216"/>
      <c r="K56" s="216">
        <f>SUM(Arkusz3!F16,-G56)</f>
        <v>12</v>
      </c>
      <c r="L56" s="216"/>
      <c r="M56" s="216">
        <f>SUM(Arkusz3!F22,-I56)</f>
        <v>33</v>
      </c>
      <c r="N56" s="216"/>
      <c r="O56" s="216">
        <f>Arkusz3!F28</f>
        <v>9</v>
      </c>
      <c r="P56" s="216"/>
      <c r="Q56" s="216">
        <f>Arkusz3!F34</f>
        <v>20</v>
      </c>
      <c r="R56" s="216"/>
      <c r="S56" s="216">
        <f>SUM(Arkusz3!F16,O56)</f>
        <v>53</v>
      </c>
      <c r="T56" s="216"/>
      <c r="U56" s="216">
        <f>SUM(Arkusz3!F22,Q56)</f>
        <v>117</v>
      </c>
      <c r="V56" s="242"/>
    </row>
    <row r="57" spans="1:25" x14ac:dyDescent="0.25">
      <c r="C57" s="85" t="str">
        <f>Arkusz3!B5</f>
        <v>ARMENIA</v>
      </c>
      <c r="D57" s="86"/>
      <c r="E57" s="86"/>
      <c r="F57" s="86"/>
      <c r="G57" s="215">
        <f>Arkusz3!F5</f>
        <v>26</v>
      </c>
      <c r="H57" s="215"/>
      <c r="I57" s="215">
        <f>Arkusz3!F11</f>
        <v>56</v>
      </c>
      <c r="J57" s="215"/>
      <c r="K57" s="215">
        <f>SUM(Arkusz3!F17,-G57)</f>
        <v>6</v>
      </c>
      <c r="L57" s="215"/>
      <c r="M57" s="215">
        <f>SUM(Arkusz3!F23,-I57)</f>
        <v>9</v>
      </c>
      <c r="N57" s="215"/>
      <c r="O57" s="215">
        <f>Arkusz3!F29</f>
        <v>3</v>
      </c>
      <c r="P57" s="215"/>
      <c r="Q57" s="215">
        <f>Arkusz3!F35</f>
        <v>6</v>
      </c>
      <c r="R57" s="215"/>
      <c r="S57" s="215">
        <f>SUM(Arkusz3!F17,O57)</f>
        <v>35</v>
      </c>
      <c r="T57" s="215"/>
      <c r="U57" s="215">
        <f>SUM(Arkusz3!F23,Q57)</f>
        <v>71</v>
      </c>
      <c r="V57" s="243"/>
    </row>
    <row r="58" spans="1:25" x14ac:dyDescent="0.25">
      <c r="C58" s="174" t="str">
        <f>Arkusz3!B6</f>
        <v>GRUZJA</v>
      </c>
      <c r="D58" s="175"/>
      <c r="E58" s="175"/>
      <c r="F58" s="175"/>
      <c r="G58" s="216">
        <f>Arkusz3!F6</f>
        <v>11</v>
      </c>
      <c r="H58" s="216"/>
      <c r="I58" s="216">
        <f>Arkusz3!F12</f>
        <v>16</v>
      </c>
      <c r="J58" s="216"/>
      <c r="K58" s="216">
        <f>SUM(Arkusz3!F18,-G58)</f>
        <v>13</v>
      </c>
      <c r="L58" s="216"/>
      <c r="M58" s="216">
        <f>SUM(Arkusz3!F24,-I58)</f>
        <v>33</v>
      </c>
      <c r="N58" s="216"/>
      <c r="O58" s="216">
        <f>Arkusz3!F30</f>
        <v>2</v>
      </c>
      <c r="P58" s="216"/>
      <c r="Q58" s="216">
        <f>Arkusz3!F36</f>
        <v>6</v>
      </c>
      <c r="R58" s="216"/>
      <c r="S58" s="216">
        <f>SUM(Arkusz3!F18,O58)</f>
        <v>26</v>
      </c>
      <c r="T58" s="216"/>
      <c r="U58" s="216">
        <f>SUM(Arkusz3!F24,Q58)</f>
        <v>55</v>
      </c>
      <c r="V58" s="242"/>
    </row>
    <row r="59" spans="1:25" ht="15.75" thickBot="1" x14ac:dyDescent="0.3">
      <c r="C59" s="178" t="str">
        <f>Arkusz3!B7</f>
        <v>Pozostałe</v>
      </c>
      <c r="D59" s="179"/>
      <c r="E59" s="179"/>
      <c r="F59" s="179"/>
      <c r="G59" s="236">
        <f>Arkusz3!F7</f>
        <v>276</v>
      </c>
      <c r="H59" s="236"/>
      <c r="I59" s="236">
        <f>Arkusz3!F13</f>
        <v>338</v>
      </c>
      <c r="J59" s="236"/>
      <c r="K59" s="236">
        <f>SUM(Arkusz3!F19,-G59)</f>
        <v>57</v>
      </c>
      <c r="L59" s="236"/>
      <c r="M59" s="236">
        <f>SUM(Arkusz3!F25,-I59)</f>
        <v>80</v>
      </c>
      <c r="N59" s="236"/>
      <c r="O59" s="236">
        <f>Arkusz3!F31</f>
        <v>14</v>
      </c>
      <c r="P59" s="236"/>
      <c r="Q59" s="236">
        <f>Arkusz3!F37</f>
        <v>21</v>
      </c>
      <c r="R59" s="236"/>
      <c r="S59" s="236">
        <f>SUM(Arkusz3!F19,O59)</f>
        <v>347</v>
      </c>
      <c r="T59" s="236"/>
      <c r="U59" s="236">
        <f>SUM(Arkusz3!F25,Q59)</f>
        <v>439</v>
      </c>
      <c r="V59" s="244"/>
    </row>
    <row r="60" spans="1:25" ht="15.75" thickBot="1" x14ac:dyDescent="0.3">
      <c r="C60" s="231" t="s">
        <v>1</v>
      </c>
      <c r="D60" s="232"/>
      <c r="E60" s="232"/>
      <c r="F60" s="232"/>
      <c r="G60" s="203">
        <f>SUM(G54:G59)</f>
        <v>1061</v>
      </c>
      <c r="H60" s="203"/>
      <c r="I60" s="203">
        <f>SUM(I54:I59)</f>
        <v>2413</v>
      </c>
      <c r="J60" s="203"/>
      <c r="K60" s="203">
        <f>SUM(K54:K59)</f>
        <v>539</v>
      </c>
      <c r="L60" s="203"/>
      <c r="M60" s="203">
        <f>SUM(M54:M59)</f>
        <v>1225</v>
      </c>
      <c r="N60" s="203"/>
      <c r="O60" s="203">
        <f>SUM(O54:O59)</f>
        <v>206</v>
      </c>
      <c r="P60" s="203"/>
      <c r="Q60" s="203">
        <f>SUM(Q54:Q59)</f>
        <v>545</v>
      </c>
      <c r="R60" s="203"/>
      <c r="S60" s="203">
        <f>SUM(S54:S59)</f>
        <v>1806</v>
      </c>
      <c r="T60" s="203"/>
      <c r="U60" s="203">
        <f>SUM(U54:U59)</f>
        <v>4183</v>
      </c>
      <c r="V60" s="204"/>
    </row>
    <row r="61" spans="1:25" x14ac:dyDescent="0.25">
      <c r="A61" s="4"/>
      <c r="B61" s="49"/>
      <c r="C61" s="50"/>
      <c r="D61" s="50"/>
      <c r="E61" s="50"/>
      <c r="F61" s="50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49"/>
    </row>
    <row r="62" spans="1:25" ht="15" customHeight="1" x14ac:dyDescent="0.25">
      <c r="A62" s="205" t="s">
        <v>67</v>
      </c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205"/>
      <c r="Y62" s="205"/>
    </row>
    <row r="63" spans="1:25" s="56" customFormat="1" ht="15" customHeight="1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  <row r="64" spans="1:25" s="56" customFormat="1" ht="15" customHeight="1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</row>
    <row r="65" spans="1:25" s="56" customFormat="1" ht="15" customHeight="1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</row>
    <row r="66" spans="1:25" s="56" customFormat="1" ht="15" customHeight="1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</row>
    <row r="67" spans="1:25" s="56" customFormat="1" ht="15" customHeight="1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  <row r="68" spans="1:25" s="56" customFormat="1" ht="15" customHeight="1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</row>
    <row r="69" spans="1:25" s="56" customFormat="1" ht="15" customHeight="1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</row>
    <row r="70" spans="1:25" s="56" customFormat="1" ht="15" customHeight="1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</row>
    <row r="71" spans="1:25" s="56" customFormat="1" ht="15" customHeight="1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</row>
    <row r="72" spans="1:25" s="56" customFormat="1" ht="15" customHeight="1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</row>
    <row r="76" spans="1:25" x14ac:dyDescent="0.25">
      <c r="M76" s="11"/>
      <c r="N76" s="11"/>
      <c r="O76" s="11"/>
      <c r="P76" s="11"/>
      <c r="Q76" s="11"/>
      <c r="R76" s="11"/>
      <c r="S76" s="11"/>
    </row>
    <row r="77" spans="1:25" x14ac:dyDescent="0.25">
      <c r="M77" s="11"/>
      <c r="N77" s="11"/>
      <c r="O77" s="11"/>
      <c r="P77" s="11"/>
      <c r="Q77" s="11"/>
      <c r="R77" s="11"/>
      <c r="S77" s="11"/>
    </row>
    <row r="78" spans="1:25" x14ac:dyDescent="0.25">
      <c r="M78" s="11"/>
      <c r="N78" s="11"/>
      <c r="O78" s="11"/>
      <c r="P78" s="11"/>
      <c r="Q78" s="11"/>
      <c r="R78" s="11"/>
      <c r="S78" s="11"/>
    </row>
    <row r="79" spans="1:25" x14ac:dyDescent="0.25">
      <c r="M79" s="11"/>
      <c r="N79" s="11"/>
      <c r="O79" s="11"/>
      <c r="P79" s="11"/>
      <c r="Q79" s="11"/>
      <c r="R79" s="11"/>
      <c r="S79" s="11"/>
    </row>
    <row r="80" spans="1:25" x14ac:dyDescent="0.25">
      <c r="M80" s="11"/>
      <c r="N80" s="11"/>
      <c r="O80" s="11"/>
      <c r="P80" s="11"/>
      <c r="Q80" s="11"/>
      <c r="R80" s="11"/>
      <c r="S80" s="11"/>
    </row>
    <row r="81" spans="1:25" x14ac:dyDescent="0.25">
      <c r="M81" s="11"/>
      <c r="N81" s="11"/>
      <c r="O81" s="11"/>
      <c r="P81" s="11"/>
      <c r="Q81" s="11"/>
      <c r="R81" s="11"/>
      <c r="S81" s="11"/>
    </row>
    <row r="82" spans="1:25" x14ac:dyDescent="0.25">
      <c r="M82" s="11"/>
      <c r="N82" s="11"/>
      <c r="O82" s="11"/>
      <c r="P82" s="11"/>
      <c r="Q82" s="11"/>
      <c r="R82" s="11"/>
      <c r="S82" s="11"/>
    </row>
    <row r="83" spans="1:25" x14ac:dyDescent="0.25">
      <c r="M83" s="11"/>
      <c r="N83" s="11"/>
      <c r="O83" s="11"/>
      <c r="P83" s="11"/>
      <c r="Q83" s="11"/>
      <c r="R83" s="11"/>
      <c r="S83" s="11"/>
    </row>
    <row r="84" spans="1:25" x14ac:dyDescent="0.25">
      <c r="D84" s="225"/>
      <c r="E84" s="225"/>
    </row>
    <row r="89" spans="1:25" x14ac:dyDescent="0.25">
      <c r="V89" s="12"/>
      <c r="W89" s="12"/>
      <c r="X89" s="12"/>
      <c r="Y89" s="13"/>
    </row>
    <row r="90" spans="1:25" x14ac:dyDescent="0.25">
      <c r="V90" s="12"/>
      <c r="W90" s="12"/>
      <c r="X90" s="12"/>
      <c r="Y90" s="13"/>
    </row>
    <row r="91" spans="1:2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2"/>
      <c r="W91" s="12"/>
      <c r="X91" s="12"/>
      <c r="Y91" s="13"/>
    </row>
    <row r="92" spans="1:25" x14ac:dyDescent="0.25">
      <c r="A92" s="164" t="s">
        <v>168</v>
      </c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</row>
    <row r="93" spans="1:25" s="52" customFormat="1" x14ac:dyDescent="0.25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</row>
    <row r="94" spans="1:25" s="52" customFormat="1" x14ac:dyDescent="0.25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</row>
    <row r="95" spans="1:25" s="52" customFormat="1" x14ac:dyDescent="0.25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</row>
    <row r="96" spans="1:25" s="52" customFormat="1" x14ac:dyDescent="0.25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</row>
    <row r="97" spans="1:25" s="52" customFormat="1" x14ac:dyDescent="0.25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</row>
    <row r="98" spans="1:25" s="52" customFormat="1" x14ac:dyDescent="0.25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</row>
    <row r="99" spans="1:25" s="52" customFormat="1" x14ac:dyDescent="0.25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</row>
    <row r="100" spans="1:25" s="52" customFormat="1" x14ac:dyDescent="0.25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</row>
    <row r="101" spans="1:25" s="52" customFormat="1" x14ac:dyDescent="0.25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</row>
    <row r="102" spans="1:25" s="52" customFormat="1" x14ac:dyDescent="0.25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</row>
    <row r="103" spans="1:25" s="52" customFormat="1" x14ac:dyDescent="0.25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</row>
    <row r="104" spans="1:25" s="52" customFormat="1" x14ac:dyDescent="0.25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</row>
    <row r="105" spans="1:25" s="52" customFormat="1" x14ac:dyDescent="0.25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</row>
    <row r="106" spans="1:25" s="52" customFormat="1" x14ac:dyDescent="0.25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</row>
    <row r="107" spans="1:25" s="52" customFormat="1" x14ac:dyDescent="0.25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</row>
    <row r="108" spans="1:25" s="52" customFormat="1" x14ac:dyDescent="0.25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</row>
    <row r="109" spans="1:25" s="52" customFormat="1" x14ac:dyDescent="0.25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</row>
    <row r="110" spans="1:25" s="52" customFormat="1" x14ac:dyDescent="0.25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</row>
    <row r="111" spans="1:25" s="52" customFormat="1" x14ac:dyDescent="0.25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</row>
    <row r="112" spans="1:25" s="52" customFormat="1" x14ac:dyDescent="0.25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</row>
    <row r="113" spans="1:25" s="52" customFormat="1" x14ac:dyDescent="0.25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</row>
    <row r="114" spans="1:25" s="52" customFormat="1" x14ac:dyDescent="0.25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</row>
    <row r="115" spans="1:25" s="52" customFormat="1" x14ac:dyDescent="0.25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</row>
    <row r="116" spans="1:25" s="52" customFormat="1" x14ac:dyDescent="0.25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</row>
    <row r="117" spans="1:25" s="52" customFormat="1" x14ac:dyDescent="0.2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</row>
    <row r="118" spans="1:25" s="52" customFormat="1" x14ac:dyDescent="0.25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</row>
    <row r="119" spans="1:25" s="52" customFormat="1" x14ac:dyDescent="0.25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</row>
    <row r="120" spans="1:25" s="52" customFormat="1" x14ac:dyDescent="0.25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</row>
    <row r="121" spans="1:25" s="52" customFormat="1" x14ac:dyDescent="0.25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</row>
    <row r="122" spans="1:25" s="52" customFormat="1" x14ac:dyDescent="0.25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</row>
    <row r="123" spans="1:25" s="52" customFormat="1" x14ac:dyDescent="0.25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</row>
    <row r="124" spans="1:25" s="52" customFormat="1" x14ac:dyDescent="0.25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</row>
    <row r="125" spans="1:25" s="52" customFormat="1" x14ac:dyDescent="0.25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</row>
    <row r="126" spans="1:25" s="52" customFormat="1" x14ac:dyDescent="0.25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</row>
    <row r="127" spans="1:25" s="52" customFormat="1" x14ac:dyDescent="0.25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</row>
    <row r="128" spans="1:25" s="52" customFormat="1" x14ac:dyDescent="0.25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</row>
    <row r="129" spans="1:25" s="52" customFormat="1" x14ac:dyDescent="0.25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</row>
    <row r="130" spans="1:25" s="52" customFormat="1" x14ac:dyDescent="0.25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</row>
    <row r="131" spans="1:25" s="52" customFormat="1" x14ac:dyDescent="0.2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</row>
    <row r="132" spans="1:25" s="52" customFormat="1" x14ac:dyDescent="0.25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</row>
    <row r="133" spans="1:25" x14ac:dyDescent="0.25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</row>
    <row r="134" spans="1:25" x14ac:dyDescent="0.25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</row>
    <row r="135" spans="1:25" x14ac:dyDescent="0.25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</row>
    <row r="136" spans="1:25" x14ac:dyDescent="0.25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</row>
    <row r="137" spans="1:25" x14ac:dyDescent="0.25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</row>
    <row r="138" spans="1:25" x14ac:dyDescent="0.25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</row>
    <row r="139" spans="1:25" x14ac:dyDescent="0.25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</row>
    <row r="140" spans="1:25" x14ac:dyDescent="0.25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</row>
    <row r="141" spans="1:25" s="59" customFormat="1" x14ac:dyDescent="0.25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</row>
    <row r="142" spans="1:25" s="59" customFormat="1" x14ac:dyDescent="0.25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</row>
    <row r="143" spans="1:25" s="59" customFormat="1" x14ac:dyDescent="0.25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</row>
    <row r="144" spans="1:25" x14ac:dyDescent="0.25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</row>
    <row r="146" spans="1:25" s="56" customFormat="1" x14ac:dyDescent="0.25">
      <c r="Y146" s="6"/>
    </row>
    <row r="147" spans="1:25" s="56" customFormat="1" x14ac:dyDescent="0.25">
      <c r="Y147" s="6"/>
    </row>
    <row r="148" spans="1:25" s="56" customFormat="1" x14ac:dyDescent="0.25">
      <c r="Y148" s="6"/>
    </row>
    <row r="150" spans="1:25" x14ac:dyDescent="0.25">
      <c r="A150" s="151" t="s">
        <v>68</v>
      </c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</row>
    <row r="151" spans="1:25" ht="15.75" thickBot="1" x14ac:dyDescent="0.3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1:25" x14ac:dyDescent="0.25">
      <c r="A152" s="233" t="str">
        <f>CONCATENATE(Arkusz18!C2," - ",Arkusz18!B2," r.")</f>
        <v>01.01.2017 - 30.09.2017 r.</v>
      </c>
      <c r="B152" s="234"/>
      <c r="C152" s="234"/>
      <c r="D152" s="234"/>
      <c r="E152" s="234"/>
      <c r="F152" s="234"/>
      <c r="G152" s="234"/>
      <c r="H152" s="234"/>
      <c r="I152" s="235"/>
      <c r="M152" s="233" t="str">
        <f>CONCATENATE(Arkusz18!C2," - ",Arkusz18!B2," r.")</f>
        <v>01.01.2017 - 30.09.2017 r.</v>
      </c>
      <c r="N152" s="234"/>
      <c r="O152" s="234"/>
      <c r="P152" s="234"/>
      <c r="Q152" s="234"/>
      <c r="R152" s="234"/>
      <c r="S152" s="234"/>
      <c r="T152" s="234"/>
      <c r="U152" s="235"/>
    </row>
    <row r="153" spans="1:25" ht="15" customHeight="1" x14ac:dyDescent="0.25">
      <c r="A153" s="219" t="s">
        <v>54</v>
      </c>
      <c r="B153" s="220"/>
      <c r="C153" s="221"/>
      <c r="D153" s="211" t="s">
        <v>55</v>
      </c>
      <c r="E153" s="217"/>
      <c r="F153" s="211" t="s">
        <v>56</v>
      </c>
      <c r="G153" s="217"/>
      <c r="H153" s="211" t="s">
        <v>52</v>
      </c>
      <c r="I153" s="212"/>
      <c r="M153" s="219" t="s">
        <v>54</v>
      </c>
      <c r="N153" s="220"/>
      <c r="O153" s="221"/>
      <c r="P153" s="211" t="s">
        <v>57</v>
      </c>
      <c r="Q153" s="217"/>
      <c r="R153" s="211" t="s">
        <v>56</v>
      </c>
      <c r="S153" s="217"/>
      <c r="T153" s="211" t="s">
        <v>52</v>
      </c>
      <c r="U153" s="212"/>
    </row>
    <row r="154" spans="1:25" ht="46.5" customHeight="1" x14ac:dyDescent="0.25">
      <c r="A154" s="222"/>
      <c r="B154" s="223"/>
      <c r="C154" s="224"/>
      <c r="D154" s="213"/>
      <c r="E154" s="218"/>
      <c r="F154" s="213"/>
      <c r="G154" s="218"/>
      <c r="H154" s="213"/>
      <c r="I154" s="214"/>
      <c r="M154" s="222"/>
      <c r="N154" s="223"/>
      <c r="O154" s="224"/>
      <c r="P154" s="213"/>
      <c r="Q154" s="218"/>
      <c r="R154" s="213"/>
      <c r="S154" s="218"/>
      <c r="T154" s="213"/>
      <c r="U154" s="214"/>
    </row>
    <row r="155" spans="1:25" ht="15" customHeight="1" x14ac:dyDescent="0.25">
      <c r="A155" s="149" t="str">
        <f>Arkusz4!B2</f>
        <v>NIEMCY</v>
      </c>
      <c r="B155" s="150"/>
      <c r="C155" s="150"/>
      <c r="D155" s="159">
        <f>Arkusz4!C2</f>
        <v>2566</v>
      </c>
      <c r="E155" s="159"/>
      <c r="F155" s="159">
        <f>Arkusz4!D2</f>
        <v>2273</v>
      </c>
      <c r="G155" s="159"/>
      <c r="H155" s="159">
        <f>Arkusz4!E2</f>
        <v>798</v>
      </c>
      <c r="I155" s="159"/>
      <c r="M155" s="149" t="str">
        <f>Arkusz5!B2</f>
        <v>NIEMCY</v>
      </c>
      <c r="N155" s="150"/>
      <c r="O155" s="150"/>
      <c r="P155" s="159">
        <f>Arkusz5!C2</f>
        <v>44</v>
      </c>
      <c r="Q155" s="159"/>
      <c r="R155" s="159">
        <f>Arkusz5!D2</f>
        <v>29</v>
      </c>
      <c r="S155" s="159"/>
      <c r="T155" s="159">
        <f>Arkusz5!E2</f>
        <v>6</v>
      </c>
      <c r="U155" s="160"/>
    </row>
    <row r="156" spans="1:25" ht="15" customHeight="1" x14ac:dyDescent="0.25">
      <c r="A156" s="154" t="str">
        <f>Arkusz4!B3</f>
        <v>FRANCJA</v>
      </c>
      <c r="B156" s="155"/>
      <c r="C156" s="155"/>
      <c r="D156" s="156">
        <f>Arkusz4!C3</f>
        <v>968</v>
      </c>
      <c r="E156" s="156"/>
      <c r="F156" s="156">
        <f>Arkusz4!D3</f>
        <v>750</v>
      </c>
      <c r="G156" s="156"/>
      <c r="H156" s="156">
        <f>Arkusz4!E3</f>
        <v>46</v>
      </c>
      <c r="I156" s="156"/>
      <c r="M156" s="154" t="str">
        <f>Arkusz5!B3</f>
        <v>BUŁGARIA</v>
      </c>
      <c r="N156" s="155"/>
      <c r="O156" s="155"/>
      <c r="P156" s="156">
        <f>Arkusz5!C3</f>
        <v>11</v>
      </c>
      <c r="Q156" s="156"/>
      <c r="R156" s="156">
        <f>Arkusz5!D3</f>
        <v>6</v>
      </c>
      <c r="S156" s="156"/>
      <c r="T156" s="156">
        <f>Arkusz5!E3</f>
        <v>0</v>
      </c>
      <c r="U156" s="206"/>
    </row>
    <row r="157" spans="1:25" ht="15" customHeight="1" x14ac:dyDescent="0.25">
      <c r="A157" s="149" t="str">
        <f>Arkusz4!B4</f>
        <v>AUSTRIA</v>
      </c>
      <c r="B157" s="150"/>
      <c r="C157" s="150"/>
      <c r="D157" s="159">
        <f>Arkusz4!C4</f>
        <v>282</v>
      </c>
      <c r="E157" s="159"/>
      <c r="F157" s="159">
        <f>Arkusz4!D4</f>
        <v>228</v>
      </c>
      <c r="G157" s="159"/>
      <c r="H157" s="159">
        <f>Arkusz4!E4</f>
        <v>171</v>
      </c>
      <c r="I157" s="159"/>
      <c r="M157" s="149" t="str">
        <f>Arkusz5!B4</f>
        <v>LITWA</v>
      </c>
      <c r="N157" s="150"/>
      <c r="O157" s="150"/>
      <c r="P157" s="159">
        <f>Arkusz5!C4</f>
        <v>10</v>
      </c>
      <c r="Q157" s="159"/>
      <c r="R157" s="159">
        <f>Arkusz5!D4</f>
        <v>1</v>
      </c>
      <c r="S157" s="159"/>
      <c r="T157" s="159">
        <f>Arkusz5!E4</f>
        <v>1</v>
      </c>
      <c r="U157" s="160"/>
    </row>
    <row r="158" spans="1:25" ht="15" customHeight="1" x14ac:dyDescent="0.25">
      <c r="A158" s="154" t="str">
        <f>Arkusz4!B5</f>
        <v>SZWECJA</v>
      </c>
      <c r="B158" s="155"/>
      <c r="C158" s="155"/>
      <c r="D158" s="156">
        <f>Arkusz4!C5</f>
        <v>176</v>
      </c>
      <c r="E158" s="156"/>
      <c r="F158" s="156">
        <f>Arkusz4!D5</f>
        <v>143</v>
      </c>
      <c r="G158" s="156"/>
      <c r="H158" s="156">
        <f>Arkusz4!E5</f>
        <v>63</v>
      </c>
      <c r="I158" s="156"/>
      <c r="M158" s="154" t="str">
        <f>Arkusz5!B5</f>
        <v>RUMUNIA</v>
      </c>
      <c r="N158" s="155"/>
      <c r="O158" s="155"/>
      <c r="P158" s="156">
        <f>Arkusz5!C5</f>
        <v>9</v>
      </c>
      <c r="Q158" s="156"/>
      <c r="R158" s="156">
        <f>Arkusz5!D5</f>
        <v>5</v>
      </c>
      <c r="S158" s="156"/>
      <c r="T158" s="156">
        <f>Arkusz5!E5</f>
        <v>0</v>
      </c>
      <c r="U158" s="206"/>
    </row>
    <row r="159" spans="1:25" ht="15" customHeight="1" x14ac:dyDescent="0.25">
      <c r="A159" s="149" t="str">
        <f>Arkusz4!B6</f>
        <v>NIDERLANDY</v>
      </c>
      <c r="B159" s="150"/>
      <c r="C159" s="150"/>
      <c r="D159" s="159">
        <f>Arkusz4!C6</f>
        <v>173</v>
      </c>
      <c r="E159" s="159"/>
      <c r="F159" s="159">
        <f>Arkusz4!D6</f>
        <v>155</v>
      </c>
      <c r="G159" s="159"/>
      <c r="H159" s="159">
        <f>Arkusz4!E6</f>
        <v>27</v>
      </c>
      <c r="I159" s="159"/>
      <c r="M159" s="149" t="str">
        <f>Arkusz5!B6</f>
        <v>AUSTRIA</v>
      </c>
      <c r="N159" s="150"/>
      <c r="O159" s="150"/>
      <c r="P159" s="159">
        <f>Arkusz5!C6</f>
        <v>8</v>
      </c>
      <c r="Q159" s="159"/>
      <c r="R159" s="159">
        <f>Arkusz5!D6</f>
        <v>3</v>
      </c>
      <c r="S159" s="159"/>
      <c r="T159" s="159">
        <f>Arkusz5!E6</f>
        <v>1</v>
      </c>
      <c r="U159" s="160"/>
    </row>
    <row r="160" spans="1:25" ht="15" customHeight="1" thickBot="1" x14ac:dyDescent="0.3">
      <c r="A160" s="209" t="str">
        <f>Arkusz4!B7</f>
        <v>Pozostałe</v>
      </c>
      <c r="B160" s="210"/>
      <c r="C160" s="210"/>
      <c r="D160" s="152">
        <f>Arkusz4!C7</f>
        <v>392</v>
      </c>
      <c r="E160" s="152"/>
      <c r="F160" s="152">
        <f>Arkusz4!D7</f>
        <v>337</v>
      </c>
      <c r="G160" s="152"/>
      <c r="H160" s="152">
        <f>Arkusz4!E7</f>
        <v>91</v>
      </c>
      <c r="I160" s="152"/>
      <c r="M160" s="209" t="str">
        <f>Arkusz5!B7</f>
        <v>Pozostałe</v>
      </c>
      <c r="N160" s="210"/>
      <c r="O160" s="210"/>
      <c r="P160" s="152">
        <f>Arkusz5!C7</f>
        <v>49</v>
      </c>
      <c r="Q160" s="152"/>
      <c r="R160" s="152">
        <f>Arkusz5!D7</f>
        <v>24</v>
      </c>
      <c r="S160" s="152"/>
      <c r="T160" s="152">
        <f>Arkusz5!E7</f>
        <v>4</v>
      </c>
      <c r="U160" s="153"/>
    </row>
    <row r="161" spans="1:25" ht="15.75" thickBot="1" x14ac:dyDescent="0.3">
      <c r="A161" s="207" t="s">
        <v>70</v>
      </c>
      <c r="B161" s="208"/>
      <c r="C161" s="208"/>
      <c r="D161" s="203">
        <f>SUM(D155:E160)</f>
        <v>4557</v>
      </c>
      <c r="E161" s="203"/>
      <c r="F161" s="203">
        <f>SUM(F155:G160)</f>
        <v>3886</v>
      </c>
      <c r="G161" s="203"/>
      <c r="H161" s="203">
        <f>SUM(H155:I160)</f>
        <v>1196</v>
      </c>
      <c r="I161" s="204"/>
      <c r="M161" s="207" t="s">
        <v>70</v>
      </c>
      <c r="N161" s="208"/>
      <c r="O161" s="208"/>
      <c r="P161" s="203">
        <f>SUM(P155:Q160)</f>
        <v>131</v>
      </c>
      <c r="Q161" s="203"/>
      <c r="R161" s="203">
        <f t="shared" ref="R161" si="0">SUM(R155:S160)</f>
        <v>68</v>
      </c>
      <c r="S161" s="203"/>
      <c r="T161" s="203">
        <f>SUM(T155:U160)</f>
        <v>12</v>
      </c>
      <c r="U161" s="204"/>
    </row>
    <row r="163" spans="1:25" s="56" customFormat="1" x14ac:dyDescent="0.25">
      <c r="Y163" s="6"/>
    </row>
    <row r="164" spans="1:25" s="56" customFormat="1" x14ac:dyDescent="0.25">
      <c r="Y164" s="6"/>
    </row>
    <row r="165" spans="1:25" x14ac:dyDescent="0.25">
      <c r="A165" s="117" t="s">
        <v>169</v>
      </c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</row>
    <row r="166" spans="1:25" s="52" customFormat="1" x14ac:dyDescent="0.25">
      <c r="A166" s="117"/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</row>
    <row r="167" spans="1:25" s="52" customFormat="1" x14ac:dyDescent="0.25">
      <c r="A167" s="117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</row>
    <row r="168" spans="1:25" s="52" customFormat="1" x14ac:dyDescent="0.25">
      <c r="A168" s="117"/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</row>
    <row r="169" spans="1:25" x14ac:dyDescent="0.25">
      <c r="A169" s="118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</row>
    <row r="170" spans="1:25" x14ac:dyDescent="0.25">
      <c r="A170" s="118"/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</row>
    <row r="171" spans="1:25" x14ac:dyDescent="0.25">
      <c r="A171" s="118"/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</row>
    <row r="172" spans="1:25" x14ac:dyDescent="0.25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</row>
    <row r="173" spans="1:25" s="52" customFormat="1" x14ac:dyDescent="0.25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</row>
    <row r="174" spans="1:25" x14ac:dyDescent="0.25">
      <c r="A174" s="118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</row>
    <row r="176" spans="1:25" ht="15" customHeight="1" x14ac:dyDescent="0.25">
      <c r="A176" s="205" t="s">
        <v>69</v>
      </c>
      <c r="B176" s="205"/>
      <c r="C176" s="205"/>
      <c r="D176" s="205"/>
      <c r="E176" s="205"/>
      <c r="F176" s="205"/>
      <c r="G176" s="205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205"/>
      <c r="T176" s="205"/>
      <c r="U176" s="205"/>
      <c r="V176" s="205"/>
      <c r="W176" s="205"/>
      <c r="X176" s="205"/>
      <c r="Y176" s="205"/>
    </row>
    <row r="177" spans="1:2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</row>
    <row r="178" spans="1:21" x14ac:dyDescent="0.25">
      <c r="A178" s="151" t="s">
        <v>144</v>
      </c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</row>
    <row r="179" spans="1:2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</row>
    <row r="180" spans="1:21" ht="15.75" thickBot="1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</row>
    <row r="181" spans="1:21" x14ac:dyDescent="0.25">
      <c r="C181" s="121" t="s">
        <v>0</v>
      </c>
      <c r="D181" s="122"/>
      <c r="E181" s="122"/>
      <c r="F181" s="122"/>
      <c r="G181" s="125" t="str">
        <f>CONCATENATE(Arkusz18!A2," - ",Arkusz18!B2," r.")</f>
        <v>01.09.2017 - 30.09.2017 r.</v>
      </c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6"/>
    </row>
    <row r="182" spans="1:21" ht="72" customHeight="1" x14ac:dyDescent="0.25">
      <c r="C182" s="161"/>
      <c r="D182" s="162"/>
      <c r="E182" s="162"/>
      <c r="F182" s="162"/>
      <c r="G182" s="105" t="s">
        <v>58</v>
      </c>
      <c r="H182" s="106"/>
      <c r="I182" s="107"/>
      <c r="J182" s="105" t="s">
        <v>59</v>
      </c>
      <c r="K182" s="106"/>
      <c r="L182" s="107"/>
      <c r="M182" s="105" t="s">
        <v>60</v>
      </c>
      <c r="N182" s="106"/>
      <c r="O182" s="107"/>
      <c r="P182" s="105" t="s">
        <v>72</v>
      </c>
      <c r="Q182" s="106"/>
      <c r="R182" s="107"/>
      <c r="S182" s="105" t="s">
        <v>61</v>
      </c>
      <c r="T182" s="106"/>
      <c r="U182" s="163"/>
    </row>
    <row r="183" spans="1:21" x14ac:dyDescent="0.25">
      <c r="C183" s="123" t="str">
        <f>Arkusz6!B2</f>
        <v>ROSJA</v>
      </c>
      <c r="D183" s="124"/>
      <c r="E183" s="124"/>
      <c r="F183" s="124"/>
      <c r="G183" s="99">
        <f>Arkusz6!C2</f>
        <v>1</v>
      </c>
      <c r="H183" s="99"/>
      <c r="I183" s="99"/>
      <c r="J183" s="99">
        <f>Arkusz6!D2</f>
        <v>6</v>
      </c>
      <c r="K183" s="99"/>
      <c r="L183" s="99"/>
      <c r="M183" s="99">
        <f>Arkusz6!E2</f>
        <v>0</v>
      </c>
      <c r="N183" s="99"/>
      <c r="O183" s="99"/>
      <c r="P183" s="99">
        <f>Arkusz6!F2</f>
        <v>89</v>
      </c>
      <c r="Q183" s="99"/>
      <c r="R183" s="99"/>
      <c r="S183" s="99">
        <f>Arkusz6!G2</f>
        <v>110</v>
      </c>
      <c r="T183" s="99"/>
      <c r="U183" s="99"/>
    </row>
    <row r="184" spans="1:21" ht="15" customHeight="1" x14ac:dyDescent="0.25">
      <c r="C184" s="157" t="str">
        <f>Arkusz6!B3</f>
        <v>UKRAINA</v>
      </c>
      <c r="D184" s="158"/>
      <c r="E184" s="158"/>
      <c r="F184" s="158"/>
      <c r="G184" s="97">
        <f>Arkusz6!C3</f>
        <v>2</v>
      </c>
      <c r="H184" s="97"/>
      <c r="I184" s="97"/>
      <c r="J184" s="97">
        <f>Arkusz6!D3</f>
        <v>16</v>
      </c>
      <c r="K184" s="97"/>
      <c r="L184" s="97"/>
      <c r="M184" s="97">
        <f>Arkusz6!E3</f>
        <v>0</v>
      </c>
      <c r="N184" s="97"/>
      <c r="O184" s="97"/>
      <c r="P184" s="97">
        <f>Arkusz6!F3</f>
        <v>21</v>
      </c>
      <c r="Q184" s="97"/>
      <c r="R184" s="97"/>
      <c r="S184" s="97">
        <f>Arkusz6!G3</f>
        <v>24</v>
      </c>
      <c r="T184" s="97"/>
      <c r="U184" s="97"/>
    </row>
    <row r="185" spans="1:21" ht="15" customHeight="1" x14ac:dyDescent="0.25">
      <c r="C185" s="123" t="str">
        <f>Arkusz6!B4</f>
        <v>ARMENIA</v>
      </c>
      <c r="D185" s="124"/>
      <c r="E185" s="124"/>
      <c r="F185" s="124"/>
      <c r="G185" s="99">
        <f>Arkusz6!C4</f>
        <v>0</v>
      </c>
      <c r="H185" s="99"/>
      <c r="I185" s="99"/>
      <c r="J185" s="99">
        <f>Arkusz6!D4</f>
        <v>0</v>
      </c>
      <c r="K185" s="99"/>
      <c r="L185" s="99"/>
      <c r="M185" s="99">
        <f>Arkusz6!E4</f>
        <v>0</v>
      </c>
      <c r="N185" s="99"/>
      <c r="O185" s="99"/>
      <c r="P185" s="99">
        <f>Arkusz6!F4</f>
        <v>10</v>
      </c>
      <c r="Q185" s="99"/>
      <c r="R185" s="99"/>
      <c r="S185" s="99">
        <f>Arkusz6!G4</f>
        <v>4</v>
      </c>
      <c r="T185" s="99"/>
      <c r="U185" s="99"/>
    </row>
    <row r="186" spans="1:21" ht="15" customHeight="1" x14ac:dyDescent="0.25">
      <c r="C186" s="157" t="str">
        <f>Arkusz6!B5</f>
        <v>KAZACHSTAN</v>
      </c>
      <c r="D186" s="158"/>
      <c r="E186" s="158"/>
      <c r="F186" s="158"/>
      <c r="G186" s="97">
        <f>Arkusz6!C5</f>
        <v>1</v>
      </c>
      <c r="H186" s="97"/>
      <c r="I186" s="97"/>
      <c r="J186" s="97">
        <f>Arkusz6!D5</f>
        <v>0</v>
      </c>
      <c r="K186" s="97"/>
      <c r="L186" s="97"/>
      <c r="M186" s="97">
        <f>Arkusz6!E5</f>
        <v>0</v>
      </c>
      <c r="N186" s="97"/>
      <c r="O186" s="97"/>
      <c r="P186" s="97">
        <f>Arkusz6!F5</f>
        <v>7</v>
      </c>
      <c r="Q186" s="97"/>
      <c r="R186" s="97"/>
      <c r="S186" s="97">
        <f>Arkusz6!G5</f>
        <v>0</v>
      </c>
      <c r="T186" s="97"/>
      <c r="U186" s="97"/>
    </row>
    <row r="187" spans="1:21" ht="15" customHeight="1" x14ac:dyDescent="0.25">
      <c r="C187" s="123" t="str">
        <f>Arkusz6!B6</f>
        <v>TADŻYKISTAN</v>
      </c>
      <c r="D187" s="124"/>
      <c r="E187" s="124"/>
      <c r="F187" s="124"/>
      <c r="G187" s="99">
        <f>Arkusz6!C6</f>
        <v>0</v>
      </c>
      <c r="H187" s="99"/>
      <c r="I187" s="99"/>
      <c r="J187" s="99">
        <f>Arkusz6!D6</f>
        <v>0</v>
      </c>
      <c r="K187" s="99"/>
      <c r="L187" s="99"/>
      <c r="M187" s="99">
        <f>Arkusz6!E6</f>
        <v>0</v>
      </c>
      <c r="N187" s="99"/>
      <c r="O187" s="99"/>
      <c r="P187" s="99">
        <f>Arkusz6!F6</f>
        <v>0</v>
      </c>
      <c r="Q187" s="99"/>
      <c r="R187" s="99"/>
      <c r="S187" s="99">
        <f>Arkusz6!G6</f>
        <v>5</v>
      </c>
      <c r="T187" s="99"/>
      <c r="U187" s="99"/>
    </row>
    <row r="188" spans="1:21" ht="15" customHeight="1" thickBot="1" x14ac:dyDescent="0.3">
      <c r="C188" s="201" t="str">
        <f>Arkusz6!B7</f>
        <v>Pozostałe</v>
      </c>
      <c r="D188" s="202"/>
      <c r="E188" s="202"/>
      <c r="F188" s="202"/>
      <c r="G188" s="98">
        <f>Arkusz6!C7</f>
        <v>3</v>
      </c>
      <c r="H188" s="98"/>
      <c r="I188" s="98"/>
      <c r="J188" s="98">
        <f>Arkusz6!D7</f>
        <v>0</v>
      </c>
      <c r="K188" s="98"/>
      <c r="L188" s="98"/>
      <c r="M188" s="98">
        <f>Arkusz6!E7</f>
        <v>0</v>
      </c>
      <c r="N188" s="98"/>
      <c r="O188" s="98"/>
      <c r="P188" s="98">
        <f>Arkusz6!F7</f>
        <v>12</v>
      </c>
      <c r="Q188" s="98"/>
      <c r="R188" s="98"/>
      <c r="S188" s="98">
        <f>Arkusz6!G7</f>
        <v>13</v>
      </c>
      <c r="T188" s="98"/>
      <c r="U188" s="98"/>
    </row>
    <row r="189" spans="1:21" ht="15.75" thickBot="1" x14ac:dyDescent="0.3">
      <c r="C189" s="199" t="s">
        <v>1</v>
      </c>
      <c r="D189" s="200"/>
      <c r="E189" s="200"/>
      <c r="F189" s="200"/>
      <c r="G189" s="103">
        <f>SUM(G183:I188)</f>
        <v>7</v>
      </c>
      <c r="H189" s="103"/>
      <c r="I189" s="103"/>
      <c r="J189" s="103">
        <f t="shared" ref="J189" si="1">SUM(J183:L188)</f>
        <v>22</v>
      </c>
      <c r="K189" s="103"/>
      <c r="L189" s="103"/>
      <c r="M189" s="103">
        <f t="shared" ref="M189" si="2">SUM(M183:O188)</f>
        <v>0</v>
      </c>
      <c r="N189" s="103"/>
      <c r="O189" s="103"/>
      <c r="P189" s="103">
        <f t="shared" ref="P189" si="3">SUM(P183:R188)</f>
        <v>139</v>
      </c>
      <c r="Q189" s="103"/>
      <c r="R189" s="103"/>
      <c r="S189" s="103">
        <f>SUM(S183:U188)</f>
        <v>156</v>
      </c>
      <c r="T189" s="103"/>
      <c r="U189" s="104"/>
    </row>
    <row r="192" spans="1:21" ht="15.75" thickBot="1" x14ac:dyDescent="0.3"/>
    <row r="193" spans="3:25" ht="15" customHeight="1" x14ac:dyDescent="0.25">
      <c r="C193" s="121" t="s">
        <v>0</v>
      </c>
      <c r="D193" s="122"/>
      <c r="E193" s="122"/>
      <c r="F193" s="122"/>
      <c r="G193" s="125" t="str">
        <f>CONCATENATE(Arkusz18!C2," - ",Arkusz18!B2," r.")</f>
        <v>01.01.2017 - 30.09.2017 r.</v>
      </c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6"/>
    </row>
    <row r="194" spans="3:25" ht="70.5" customHeight="1" x14ac:dyDescent="0.25">
      <c r="C194" s="161"/>
      <c r="D194" s="162"/>
      <c r="E194" s="162"/>
      <c r="F194" s="162"/>
      <c r="G194" s="105" t="s">
        <v>58</v>
      </c>
      <c r="H194" s="106"/>
      <c r="I194" s="107"/>
      <c r="J194" s="105" t="s">
        <v>59</v>
      </c>
      <c r="K194" s="106"/>
      <c r="L194" s="107"/>
      <c r="M194" s="105" t="s">
        <v>60</v>
      </c>
      <c r="N194" s="106"/>
      <c r="O194" s="107"/>
      <c r="P194" s="105" t="s">
        <v>72</v>
      </c>
      <c r="Q194" s="106"/>
      <c r="R194" s="107"/>
      <c r="S194" s="105" t="s">
        <v>61</v>
      </c>
      <c r="T194" s="106"/>
      <c r="U194" s="163"/>
    </row>
    <row r="195" spans="3:25" ht="15" customHeight="1" x14ac:dyDescent="0.25">
      <c r="C195" s="123" t="str">
        <f>Arkusz7!B2</f>
        <v>ROSJA</v>
      </c>
      <c r="D195" s="124"/>
      <c r="E195" s="124"/>
      <c r="F195" s="124"/>
      <c r="G195" s="99">
        <f>Arkusz7!C2</f>
        <v>14</v>
      </c>
      <c r="H195" s="99"/>
      <c r="I195" s="99"/>
      <c r="J195" s="99">
        <f>Arkusz7!D2</f>
        <v>50</v>
      </c>
      <c r="K195" s="99"/>
      <c r="L195" s="99"/>
      <c r="M195" s="99">
        <f>Arkusz7!E2</f>
        <v>0</v>
      </c>
      <c r="N195" s="99"/>
      <c r="O195" s="99"/>
      <c r="P195" s="99">
        <f>Arkusz7!F2</f>
        <v>1056</v>
      </c>
      <c r="Q195" s="99"/>
      <c r="R195" s="99"/>
      <c r="S195" s="99">
        <f>Arkusz7!G2</f>
        <v>1731</v>
      </c>
      <c r="T195" s="99"/>
      <c r="U195" s="99"/>
    </row>
    <row r="196" spans="3:25" ht="15" customHeight="1" x14ac:dyDescent="0.25">
      <c r="C196" s="157" t="str">
        <f>Arkusz7!B3</f>
        <v>UKRAINA</v>
      </c>
      <c r="D196" s="158"/>
      <c r="E196" s="158"/>
      <c r="F196" s="158"/>
      <c r="G196" s="97">
        <f>Arkusz7!C3</f>
        <v>56</v>
      </c>
      <c r="H196" s="97"/>
      <c r="I196" s="97"/>
      <c r="J196" s="97">
        <f>Arkusz7!D3</f>
        <v>147</v>
      </c>
      <c r="K196" s="97"/>
      <c r="L196" s="97"/>
      <c r="M196" s="97">
        <f>Arkusz7!E3</f>
        <v>0</v>
      </c>
      <c r="N196" s="97"/>
      <c r="O196" s="97"/>
      <c r="P196" s="97">
        <f>Arkusz7!F3</f>
        <v>250</v>
      </c>
      <c r="Q196" s="97"/>
      <c r="R196" s="97"/>
      <c r="S196" s="97">
        <f>Arkusz7!G3</f>
        <v>196</v>
      </c>
      <c r="T196" s="97"/>
      <c r="U196" s="97"/>
    </row>
    <row r="197" spans="3:25" ht="15" customHeight="1" x14ac:dyDescent="0.25">
      <c r="C197" s="123" t="str">
        <f>Arkusz7!B4</f>
        <v>TADŻYKISTAN</v>
      </c>
      <c r="D197" s="124"/>
      <c r="E197" s="124"/>
      <c r="F197" s="124"/>
      <c r="G197" s="99">
        <f>Arkusz7!C4</f>
        <v>4</v>
      </c>
      <c r="H197" s="99"/>
      <c r="I197" s="99"/>
      <c r="J197" s="99">
        <f>Arkusz7!D4</f>
        <v>12</v>
      </c>
      <c r="K197" s="99"/>
      <c r="L197" s="99"/>
      <c r="M197" s="99">
        <f>Arkusz7!E4</f>
        <v>0</v>
      </c>
      <c r="N197" s="99"/>
      <c r="O197" s="99"/>
      <c r="P197" s="99">
        <f>Arkusz7!F4</f>
        <v>120</v>
      </c>
      <c r="Q197" s="99"/>
      <c r="R197" s="99"/>
      <c r="S197" s="99">
        <f>Arkusz7!G4</f>
        <v>56</v>
      </c>
      <c r="T197" s="99"/>
      <c r="U197" s="99"/>
    </row>
    <row r="198" spans="3:25" ht="15" customHeight="1" x14ac:dyDescent="0.25">
      <c r="C198" s="157" t="str">
        <f>Arkusz7!B5</f>
        <v>ARMENIA</v>
      </c>
      <c r="D198" s="158"/>
      <c r="E198" s="158"/>
      <c r="F198" s="158"/>
      <c r="G198" s="97">
        <f>Arkusz7!C5</f>
        <v>0</v>
      </c>
      <c r="H198" s="97"/>
      <c r="I198" s="97"/>
      <c r="J198" s="97">
        <f>Arkusz7!D5</f>
        <v>0</v>
      </c>
      <c r="K198" s="97"/>
      <c r="L198" s="97"/>
      <c r="M198" s="97">
        <f>Arkusz7!E5</f>
        <v>0</v>
      </c>
      <c r="N198" s="97"/>
      <c r="O198" s="97"/>
      <c r="P198" s="97">
        <f>Arkusz7!F5</f>
        <v>55</v>
      </c>
      <c r="Q198" s="97"/>
      <c r="R198" s="97"/>
      <c r="S198" s="97">
        <f>Arkusz7!G5</f>
        <v>28</v>
      </c>
      <c r="T198" s="97"/>
      <c r="U198" s="97"/>
    </row>
    <row r="199" spans="3:25" ht="15" customHeight="1" x14ac:dyDescent="0.25">
      <c r="C199" s="123" t="str">
        <f>Arkusz7!B6</f>
        <v>GRUZJA</v>
      </c>
      <c r="D199" s="124"/>
      <c r="E199" s="124"/>
      <c r="F199" s="124"/>
      <c r="G199" s="99">
        <f>Arkusz7!C6</f>
        <v>0</v>
      </c>
      <c r="H199" s="99"/>
      <c r="I199" s="99"/>
      <c r="J199" s="99">
        <f>Arkusz7!D6</f>
        <v>1</v>
      </c>
      <c r="K199" s="99"/>
      <c r="L199" s="99"/>
      <c r="M199" s="99">
        <f>Arkusz7!E6</f>
        <v>0</v>
      </c>
      <c r="N199" s="99"/>
      <c r="O199" s="99"/>
      <c r="P199" s="99">
        <f>Arkusz7!F6</f>
        <v>21</v>
      </c>
      <c r="Q199" s="99"/>
      <c r="R199" s="99"/>
      <c r="S199" s="99">
        <f>Arkusz7!G6</f>
        <v>25</v>
      </c>
      <c r="T199" s="99"/>
      <c r="U199" s="99"/>
    </row>
    <row r="200" spans="3:25" ht="15" customHeight="1" thickBot="1" x14ac:dyDescent="0.3">
      <c r="C200" s="201" t="str">
        <f>Arkusz7!B7</f>
        <v>Pozostałe</v>
      </c>
      <c r="D200" s="202"/>
      <c r="E200" s="202"/>
      <c r="F200" s="202"/>
      <c r="G200" s="98">
        <f>Arkusz7!C7</f>
        <v>47</v>
      </c>
      <c r="H200" s="98"/>
      <c r="I200" s="98"/>
      <c r="J200" s="98">
        <f>Arkusz7!D7</f>
        <v>21</v>
      </c>
      <c r="K200" s="98"/>
      <c r="L200" s="98"/>
      <c r="M200" s="98">
        <f>Arkusz7!E7</f>
        <v>3</v>
      </c>
      <c r="N200" s="98"/>
      <c r="O200" s="98"/>
      <c r="P200" s="98">
        <f>Arkusz7!F7</f>
        <v>157</v>
      </c>
      <c r="Q200" s="98"/>
      <c r="R200" s="98"/>
      <c r="S200" s="98">
        <f>Arkusz7!G7</f>
        <v>181</v>
      </c>
      <c r="T200" s="98"/>
      <c r="U200" s="98"/>
    </row>
    <row r="201" spans="3:25" ht="15" customHeight="1" thickBot="1" x14ac:dyDescent="0.3">
      <c r="C201" s="199" t="s">
        <v>1</v>
      </c>
      <c r="D201" s="200"/>
      <c r="E201" s="200"/>
      <c r="F201" s="200"/>
      <c r="G201" s="103">
        <f>SUM(G195:I200)</f>
        <v>121</v>
      </c>
      <c r="H201" s="103"/>
      <c r="I201" s="103"/>
      <c r="J201" s="103">
        <f t="shared" ref="J201" si="4">SUM(J195:L200)</f>
        <v>231</v>
      </c>
      <c r="K201" s="103"/>
      <c r="L201" s="103"/>
      <c r="M201" s="103">
        <f t="shared" ref="M201" si="5">SUM(M195:O200)</f>
        <v>3</v>
      </c>
      <c r="N201" s="103"/>
      <c r="O201" s="103"/>
      <c r="P201" s="103">
        <f t="shared" ref="P201" si="6">SUM(P195:R200)</f>
        <v>1659</v>
      </c>
      <c r="Q201" s="103"/>
      <c r="R201" s="103"/>
      <c r="S201" s="103">
        <f>SUM(S195:U200)</f>
        <v>2217</v>
      </c>
      <c r="T201" s="103"/>
      <c r="U201" s="104"/>
      <c r="W201" s="61">
        <f>SUM(G201:V201)</f>
        <v>4231</v>
      </c>
    </row>
    <row r="203" spans="3:25" s="56" customFormat="1" x14ac:dyDescent="0.25">
      <c r="Y203" s="6"/>
    </row>
    <row r="204" spans="3:25" s="56" customFormat="1" x14ac:dyDescent="0.25">
      <c r="Y204" s="6"/>
    </row>
    <row r="205" spans="3:25" s="56" customFormat="1" x14ac:dyDescent="0.25">
      <c r="Y205" s="6"/>
    </row>
    <row r="206" spans="3:25" s="56" customFormat="1" x14ac:dyDescent="0.25">
      <c r="Y206" s="6"/>
    </row>
    <row r="207" spans="3:25" s="56" customFormat="1" x14ac:dyDescent="0.25">
      <c r="Y207" s="6"/>
    </row>
    <row r="208" spans="3:25" s="56" customFormat="1" x14ac:dyDescent="0.25">
      <c r="Y208" s="6"/>
    </row>
    <row r="210" spans="1:25" x14ac:dyDescent="0.25">
      <c r="A210" s="117" t="s">
        <v>170</v>
      </c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</row>
    <row r="211" spans="1:25" s="52" customFormat="1" x14ac:dyDescent="0.25">
      <c r="A211" s="117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</row>
    <row r="212" spans="1:25" s="52" customFormat="1" x14ac:dyDescent="0.25">
      <c r="A212" s="117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</row>
    <row r="213" spans="1:25" s="52" customFormat="1" x14ac:dyDescent="0.25">
      <c r="A213" s="117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</row>
    <row r="214" spans="1:25" s="52" customFormat="1" x14ac:dyDescent="0.25">
      <c r="A214" s="117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</row>
    <row r="215" spans="1:25" s="52" customFormat="1" x14ac:dyDescent="0.25">
      <c r="A215" s="117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</row>
    <row r="216" spans="1:25" s="52" customFormat="1" x14ac:dyDescent="0.25">
      <c r="A216" s="117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</row>
    <row r="217" spans="1:25" s="52" customFormat="1" x14ac:dyDescent="0.25">
      <c r="A217" s="117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</row>
    <row r="218" spans="1:25" s="52" customFormat="1" x14ac:dyDescent="0.25">
      <c r="A218" s="117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</row>
    <row r="219" spans="1:25" s="52" customFormat="1" x14ac:dyDescent="0.25">
      <c r="A219" s="117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</row>
    <row r="220" spans="1:25" s="52" customFormat="1" x14ac:dyDescent="0.25">
      <c r="A220" s="117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</row>
    <row r="221" spans="1:25" s="52" customFormat="1" x14ac:dyDescent="0.25">
      <c r="A221" s="117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</row>
    <row r="222" spans="1:25" s="52" customFormat="1" x14ac:dyDescent="0.25">
      <c r="A222" s="117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</row>
    <row r="223" spans="1:25" s="52" customFormat="1" x14ac:dyDescent="0.25">
      <c r="A223" s="117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</row>
    <row r="224" spans="1:25" s="52" customFormat="1" x14ac:dyDescent="0.25">
      <c r="A224" s="117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</row>
    <row r="225" spans="1:25" s="52" customFormat="1" x14ac:dyDescent="0.25">
      <c r="A225" s="117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</row>
    <row r="226" spans="1:25" s="52" customFormat="1" x14ac:dyDescent="0.25">
      <c r="A226" s="117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</row>
    <row r="227" spans="1:25" s="52" customFormat="1" x14ac:dyDescent="0.25">
      <c r="A227" s="117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</row>
    <row r="228" spans="1:25" s="52" customFormat="1" x14ac:dyDescent="0.25">
      <c r="A228" s="117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</row>
    <row r="229" spans="1:25" s="52" customFormat="1" x14ac:dyDescent="0.25">
      <c r="A229" s="117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</row>
    <row r="230" spans="1:25" s="52" customFormat="1" x14ac:dyDescent="0.25">
      <c r="A230" s="117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</row>
    <row r="231" spans="1:25" s="52" customFormat="1" x14ac:dyDescent="0.25">
      <c r="A231" s="117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</row>
    <row r="232" spans="1:25" s="52" customFormat="1" x14ac:dyDescent="0.25">
      <c r="A232" s="117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</row>
    <row r="233" spans="1:25" s="52" customFormat="1" x14ac:dyDescent="0.25">
      <c r="A233" s="117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</row>
    <row r="234" spans="1:25" s="52" customFormat="1" x14ac:dyDescent="0.25">
      <c r="A234" s="117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</row>
    <row r="235" spans="1:25" s="52" customFormat="1" x14ac:dyDescent="0.25">
      <c r="A235" s="117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</row>
    <row r="236" spans="1:25" s="52" customFormat="1" x14ac:dyDescent="0.25">
      <c r="A236" s="117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</row>
    <row r="237" spans="1:25" s="52" customFormat="1" x14ac:dyDescent="0.25">
      <c r="A237" s="117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</row>
    <row r="238" spans="1:25" x14ac:dyDescent="0.25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</row>
    <row r="239" spans="1:25" x14ac:dyDescent="0.25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</row>
    <row r="240" spans="1:25" x14ac:dyDescent="0.25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</row>
    <row r="241" spans="1:25" x14ac:dyDescent="0.25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</row>
    <row r="242" spans="1:25" x14ac:dyDescent="0.25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</row>
    <row r="243" spans="1:25" x14ac:dyDescent="0.25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</row>
    <row r="244" spans="1:25" x14ac:dyDescent="0.25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</row>
    <row r="245" spans="1:25" x14ac:dyDescent="0.2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</row>
    <row r="246" spans="1:25" x14ac:dyDescent="0.25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</row>
    <row r="247" spans="1:25" x14ac:dyDescent="0.25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</row>
    <row r="251" spans="1:25" ht="15" customHeight="1" x14ac:dyDescent="0.25">
      <c r="A251" s="151" t="s">
        <v>145</v>
      </c>
      <c r="B251" s="151"/>
      <c r="C251" s="151"/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</row>
    <row r="252" spans="1:25" x14ac:dyDescent="0.25">
      <c r="A252" s="151"/>
      <c r="B252" s="151"/>
      <c r="C252" s="151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</row>
    <row r="253" spans="1:25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</row>
    <row r="254" spans="1:25" ht="15.75" thickBot="1" x14ac:dyDescent="0.3"/>
    <row r="255" spans="1:25" ht="27" customHeight="1" x14ac:dyDescent="0.25">
      <c r="B255" s="121" t="s">
        <v>8</v>
      </c>
      <c r="C255" s="122"/>
      <c r="D255" s="122"/>
      <c r="E255" s="122"/>
      <c r="F255" s="122"/>
      <c r="G255" s="122"/>
      <c r="H255" s="122"/>
      <c r="I255" s="122"/>
      <c r="J255" s="240" t="str">
        <f>Arkusz8!C6</f>
        <v>27.08.2017 - 02.09.2017</v>
      </c>
      <c r="K255" s="240"/>
      <c r="L255" s="240"/>
      <c r="M255" s="240" t="str">
        <f>Arkusz8!C10</f>
        <v>03.09.2017 - 09.09.2017</v>
      </c>
      <c r="N255" s="240"/>
      <c r="O255" s="240"/>
      <c r="P255" s="240" t="str">
        <f>Arkusz8!C9</f>
        <v>10.09.2017 - 16.09.2017</v>
      </c>
      <c r="Q255" s="240"/>
      <c r="R255" s="240"/>
      <c r="S255" s="240" t="str">
        <f>Arkusz8!C8</f>
        <v>17.09.2017 - 23.09.2017</v>
      </c>
      <c r="T255" s="240"/>
      <c r="U255" s="240"/>
      <c r="V255" s="240" t="str">
        <f>Arkusz8!C7</f>
        <v>24.09.2017 - 30.09.2017</v>
      </c>
      <c r="W255" s="240"/>
      <c r="X255" s="241"/>
    </row>
    <row r="256" spans="1:25" ht="15" customHeight="1" x14ac:dyDescent="0.25">
      <c r="B256" s="119" t="s">
        <v>28</v>
      </c>
      <c r="C256" s="120"/>
      <c r="D256" s="120"/>
      <c r="E256" s="120"/>
      <c r="F256" s="120"/>
      <c r="G256" s="120"/>
      <c r="H256" s="120"/>
      <c r="I256" s="120"/>
      <c r="J256" s="198">
        <f>Arkusz8!A6</f>
        <v>1585</v>
      </c>
      <c r="K256" s="198"/>
      <c r="L256" s="198"/>
      <c r="M256" s="198">
        <f>Arkusz8!A5</f>
        <v>1601</v>
      </c>
      <c r="N256" s="198"/>
      <c r="O256" s="198"/>
      <c r="P256" s="198">
        <f>Arkusz8!A4</f>
        <v>1573</v>
      </c>
      <c r="Q256" s="198"/>
      <c r="R256" s="198"/>
      <c r="S256" s="198">
        <f>Arkusz8!A3</f>
        <v>1552</v>
      </c>
      <c r="T256" s="198"/>
      <c r="U256" s="198"/>
      <c r="V256" s="198">
        <f>Arkusz8!A2</f>
        <v>1541</v>
      </c>
      <c r="W256" s="198"/>
      <c r="X256" s="198"/>
    </row>
    <row r="257" spans="2:25" x14ac:dyDescent="0.25">
      <c r="B257" s="196" t="s">
        <v>5</v>
      </c>
      <c r="C257" s="197"/>
      <c r="D257" s="197"/>
      <c r="E257" s="197"/>
      <c r="F257" s="197"/>
      <c r="G257" s="197"/>
      <c r="H257" s="197"/>
      <c r="I257" s="197"/>
      <c r="J257" s="99">
        <f>Arkusz8!A11</f>
        <v>2124</v>
      </c>
      <c r="K257" s="99"/>
      <c r="L257" s="99"/>
      <c r="M257" s="99">
        <f>Arkusz8!A10</f>
        <v>2157</v>
      </c>
      <c r="N257" s="99"/>
      <c r="O257" s="99"/>
      <c r="P257" s="99">
        <f>Arkusz8!A9</f>
        <v>2146</v>
      </c>
      <c r="Q257" s="99"/>
      <c r="R257" s="99"/>
      <c r="S257" s="99">
        <f>Arkusz8!A8</f>
        <v>2145</v>
      </c>
      <c r="T257" s="99"/>
      <c r="U257" s="99"/>
      <c r="V257" s="99">
        <f>Arkusz8!A7</f>
        <v>2154</v>
      </c>
      <c r="W257" s="99"/>
      <c r="X257" s="99"/>
    </row>
    <row r="258" spans="2:25" ht="15" customHeight="1" x14ac:dyDescent="0.25">
      <c r="B258" s="119" t="s">
        <v>6</v>
      </c>
      <c r="C258" s="120"/>
      <c r="D258" s="120"/>
      <c r="E258" s="120"/>
      <c r="F258" s="120"/>
      <c r="G258" s="120"/>
      <c r="H258" s="120"/>
      <c r="I258" s="120"/>
      <c r="J258" s="198">
        <f>Arkusz8!A16</f>
        <v>92</v>
      </c>
      <c r="K258" s="198"/>
      <c r="L258" s="198"/>
      <c r="M258" s="198">
        <f>Arkusz8!A15</f>
        <v>27</v>
      </c>
      <c r="N258" s="198"/>
      <c r="O258" s="198"/>
      <c r="P258" s="198">
        <f>Arkusz8!A14</f>
        <v>74</v>
      </c>
      <c r="Q258" s="198"/>
      <c r="R258" s="198"/>
      <c r="S258" s="198">
        <f>Arkusz8!A13</f>
        <v>86</v>
      </c>
      <c r="T258" s="198"/>
      <c r="U258" s="198"/>
      <c r="V258" s="198">
        <f>Arkusz8!A12</f>
        <v>43</v>
      </c>
      <c r="W258" s="198"/>
      <c r="X258" s="198"/>
    </row>
    <row r="259" spans="2:25" ht="15" customHeight="1" x14ac:dyDescent="0.25">
      <c r="B259" s="245" t="s">
        <v>7</v>
      </c>
      <c r="C259" s="246"/>
      <c r="D259" s="246"/>
      <c r="E259" s="246"/>
      <c r="F259" s="246"/>
      <c r="G259" s="246"/>
      <c r="H259" s="246"/>
      <c r="I259" s="246"/>
      <c r="J259" s="99">
        <f>Arkusz8!A21</f>
        <v>47</v>
      </c>
      <c r="K259" s="99"/>
      <c r="L259" s="99"/>
      <c r="M259" s="99">
        <f>Arkusz8!A20</f>
        <v>72</v>
      </c>
      <c r="N259" s="99"/>
      <c r="O259" s="99"/>
      <c r="P259" s="99">
        <f>Arkusz8!A19</f>
        <v>40</v>
      </c>
      <c r="Q259" s="99"/>
      <c r="R259" s="99"/>
      <c r="S259" s="99">
        <f>Arkusz8!A18</f>
        <v>65</v>
      </c>
      <c r="T259" s="99"/>
      <c r="U259" s="99"/>
      <c r="V259" s="99">
        <f>Arkusz8!A17</f>
        <v>36</v>
      </c>
      <c r="W259" s="99"/>
      <c r="X259" s="99"/>
    </row>
    <row r="260" spans="2:25" ht="15" customHeight="1" thickBot="1" x14ac:dyDescent="0.3">
      <c r="B260" s="249" t="s">
        <v>93</v>
      </c>
      <c r="C260" s="250"/>
      <c r="D260" s="250"/>
      <c r="E260" s="250"/>
      <c r="F260" s="250"/>
      <c r="G260" s="250"/>
      <c r="H260" s="250"/>
      <c r="I260" s="250"/>
      <c r="J260" s="115">
        <f>Arkusz8!A26</f>
        <v>1</v>
      </c>
      <c r="K260" s="115"/>
      <c r="L260" s="115"/>
      <c r="M260" s="115">
        <f>Arkusz8!A25</f>
        <v>1</v>
      </c>
      <c r="N260" s="115"/>
      <c r="O260" s="115"/>
      <c r="P260" s="115">
        <f>Arkusz8!A24</f>
        <v>1</v>
      </c>
      <c r="Q260" s="115"/>
      <c r="R260" s="115"/>
      <c r="S260" s="115">
        <f>Arkusz8!A23</f>
        <v>1</v>
      </c>
      <c r="T260" s="115"/>
      <c r="U260" s="115"/>
      <c r="V260" s="115">
        <f>Arkusz8!A22</f>
        <v>1</v>
      </c>
      <c r="W260" s="115"/>
      <c r="X260" s="115"/>
    </row>
    <row r="261" spans="2:25" ht="15" customHeight="1" thickBot="1" x14ac:dyDescent="0.3">
      <c r="B261" s="260" t="s">
        <v>94</v>
      </c>
      <c r="C261" s="261"/>
      <c r="D261" s="261"/>
      <c r="E261" s="261"/>
      <c r="F261" s="261"/>
      <c r="G261" s="261"/>
      <c r="H261" s="261"/>
      <c r="I261" s="261"/>
      <c r="J261" s="254">
        <f>SUM(J256,J257,J260)</f>
        <v>3710</v>
      </c>
      <c r="K261" s="254"/>
      <c r="L261" s="254"/>
      <c r="M261" s="254">
        <f>SUM(M256,M257,M260)</f>
        <v>3759</v>
      </c>
      <c r="N261" s="254"/>
      <c r="O261" s="254"/>
      <c r="P261" s="254">
        <f>SUM(P256,P257,P260)</f>
        <v>3720</v>
      </c>
      <c r="Q261" s="254"/>
      <c r="R261" s="254"/>
      <c r="S261" s="254">
        <f>SUM(S256,S257,S260)</f>
        <v>3698</v>
      </c>
      <c r="T261" s="254"/>
      <c r="U261" s="254"/>
      <c r="V261" s="254">
        <f>SUM(V256,V257,V260)</f>
        <v>3696</v>
      </c>
      <c r="W261" s="254"/>
      <c r="X261" s="257"/>
    </row>
    <row r="262" spans="2:25" s="39" customFormat="1" ht="15" customHeight="1" x14ac:dyDescent="0.25">
      <c r="B262" s="41"/>
      <c r="C262" s="41"/>
      <c r="D262" s="41"/>
      <c r="E262" s="41"/>
      <c r="F262" s="41"/>
      <c r="G262" s="41"/>
      <c r="H262" s="41"/>
      <c r="I262" s="41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6"/>
    </row>
    <row r="263" spans="2:25" s="39" customFormat="1" ht="15" customHeight="1" x14ac:dyDescent="0.25">
      <c r="B263" s="41"/>
      <c r="C263" s="41"/>
      <c r="D263" s="41"/>
      <c r="E263" s="41"/>
      <c r="F263" s="41"/>
      <c r="G263" s="41"/>
      <c r="H263" s="41"/>
      <c r="I263" s="41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6"/>
    </row>
    <row r="264" spans="2:25" s="39" customFormat="1" ht="15" customHeight="1" x14ac:dyDescent="0.25">
      <c r="B264" s="41"/>
      <c r="C264" s="41"/>
      <c r="D264" s="41"/>
      <c r="E264" s="41"/>
      <c r="F264" s="41"/>
      <c r="G264" s="41"/>
      <c r="H264" s="41"/>
      <c r="I264" s="41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6"/>
    </row>
    <row r="279" spans="1:2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5" x14ac:dyDescent="0.25">
      <c r="A282" s="265" t="s">
        <v>160</v>
      </c>
      <c r="B282" s="165"/>
      <c r="C282" s="165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</row>
    <row r="283" spans="1:25" x14ac:dyDescent="0.25">
      <c r="A283" s="165"/>
      <c r="B283" s="165"/>
      <c r="C283" s="165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</row>
    <row r="284" spans="1:25" x14ac:dyDescent="0.25">
      <c r="A284" s="165"/>
      <c r="B284" s="165"/>
      <c r="C284" s="165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</row>
    <row r="285" spans="1:25" s="52" customFormat="1" x14ac:dyDescent="0.25">
      <c r="A285" s="165"/>
      <c r="B285" s="165"/>
      <c r="C285" s="165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</row>
    <row r="286" spans="1:25" s="52" customFormat="1" x14ac:dyDescent="0.25">
      <c r="A286" s="165"/>
      <c r="B286" s="165"/>
      <c r="C286" s="165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</row>
    <row r="287" spans="1:25" s="52" customFormat="1" x14ac:dyDescent="0.25">
      <c r="A287" s="165"/>
      <c r="B287" s="165"/>
      <c r="C287" s="165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</row>
    <row r="288" spans="1:25" x14ac:dyDescent="0.25">
      <c r="A288" s="165"/>
      <c r="B288" s="165"/>
      <c r="C288" s="165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</row>
    <row r="289" spans="1:25" x14ac:dyDescent="0.25">
      <c r="A289" s="165"/>
      <c r="B289" s="165"/>
      <c r="C289" s="165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</row>
    <row r="290" spans="1:25" x14ac:dyDescent="0.25">
      <c r="A290" s="165"/>
      <c r="B290" s="165"/>
      <c r="C290" s="165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</row>
    <row r="291" spans="1:25" x14ac:dyDescent="0.25">
      <c r="A291" s="165"/>
      <c r="B291" s="165"/>
      <c r="C291" s="165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</row>
    <row r="292" spans="1:25" x14ac:dyDescent="0.25">
      <c r="A292" s="165"/>
      <c r="B292" s="165"/>
      <c r="C292" s="165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</row>
    <row r="293" spans="1:25" x14ac:dyDescent="0.25">
      <c r="A293" s="165"/>
      <c r="B293" s="165"/>
      <c r="C293" s="165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</row>
    <row r="296" spans="1:25" ht="18" x14ac:dyDescent="0.25">
      <c r="A296" s="8" t="s">
        <v>71</v>
      </c>
    </row>
    <row r="297" spans="1:25" ht="18" x14ac:dyDescent="0.25">
      <c r="A297" s="8"/>
    </row>
    <row r="299" spans="1:25" x14ac:dyDescent="0.25">
      <c r="A299" s="151" t="s">
        <v>64</v>
      </c>
      <c r="B299" s="151"/>
      <c r="C299" s="151"/>
      <c r="D299" s="151"/>
      <c r="E299" s="151"/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151"/>
      <c r="Q299" s="151"/>
      <c r="R299" s="151"/>
      <c r="S299" s="151"/>
      <c r="T299" s="151"/>
      <c r="U299" s="151"/>
    </row>
    <row r="300" spans="1:25" x14ac:dyDescent="0.25">
      <c r="A300" s="151"/>
      <c r="B300" s="151"/>
      <c r="C300" s="151"/>
      <c r="D300" s="151"/>
      <c r="E300" s="151"/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151"/>
      <c r="Q300" s="151"/>
      <c r="R300" s="151"/>
      <c r="S300" s="151"/>
      <c r="T300" s="151"/>
      <c r="U300" s="151"/>
    </row>
    <row r="301" spans="1:25" x14ac:dyDescent="0.25">
      <c r="A301" s="151"/>
      <c r="B301" s="151"/>
      <c r="C301" s="151"/>
      <c r="D301" s="151"/>
      <c r="E301" s="151"/>
      <c r="F301" s="151"/>
      <c r="G301" s="151"/>
      <c r="H301" s="151"/>
      <c r="I301" s="151"/>
      <c r="J301" s="151"/>
      <c r="K301" s="151"/>
      <c r="L301" s="151"/>
      <c r="M301" s="151"/>
      <c r="N301" s="151"/>
      <c r="O301" s="151"/>
      <c r="P301" s="151"/>
      <c r="Q301" s="151"/>
      <c r="R301" s="151"/>
      <c r="S301" s="151"/>
      <c r="T301" s="151"/>
      <c r="U301" s="151"/>
    </row>
    <row r="302" spans="1:25" ht="15.75" thickBot="1" x14ac:dyDescent="0.3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</row>
    <row r="303" spans="1:25" ht="24.95" customHeight="1" x14ac:dyDescent="0.25">
      <c r="G303" s="91" t="s">
        <v>2</v>
      </c>
      <c r="H303" s="92"/>
      <c r="I303" s="92"/>
      <c r="J303" s="92"/>
      <c r="K303" s="92" t="s">
        <v>3</v>
      </c>
      <c r="L303" s="92"/>
      <c r="M303" s="95" t="str">
        <f>CONCATENATE("decyzje ",Arkusz18!A2," - ",Arkusz18!B2," r.")</f>
        <v>decyzje 01.09.2017 - 30.09.2017 r.</v>
      </c>
      <c r="N303" s="95"/>
      <c r="O303" s="95"/>
      <c r="P303" s="95"/>
      <c r="Q303" s="95"/>
      <c r="R303" s="96"/>
    </row>
    <row r="304" spans="1:25" ht="59.25" customHeight="1" x14ac:dyDescent="0.25">
      <c r="G304" s="93"/>
      <c r="H304" s="94"/>
      <c r="I304" s="94"/>
      <c r="J304" s="94"/>
      <c r="K304" s="94"/>
      <c r="L304" s="94"/>
      <c r="M304" s="100" t="s">
        <v>24</v>
      </c>
      <c r="N304" s="100"/>
      <c r="O304" s="100" t="s">
        <v>25</v>
      </c>
      <c r="P304" s="100"/>
      <c r="Q304" s="100" t="s">
        <v>26</v>
      </c>
      <c r="R304" s="116"/>
    </row>
    <row r="305" spans="7:25" ht="15" customHeight="1" x14ac:dyDescent="0.25">
      <c r="G305" s="247" t="s">
        <v>33</v>
      </c>
      <c r="H305" s="248"/>
      <c r="I305" s="248"/>
      <c r="J305" s="248"/>
      <c r="K305" s="192">
        <f>Arkusz9!B5</f>
        <v>16432</v>
      </c>
      <c r="L305" s="192"/>
      <c r="M305" s="101">
        <f>Arkusz9!B3</f>
        <v>7794</v>
      </c>
      <c r="N305" s="101"/>
      <c r="O305" s="101">
        <f>Arkusz9!B2</f>
        <v>1165</v>
      </c>
      <c r="P305" s="101"/>
      <c r="Q305" s="101">
        <f>Arkusz9!B4</f>
        <v>448</v>
      </c>
      <c r="R305" s="102"/>
    </row>
    <row r="306" spans="7:25" ht="15" customHeight="1" x14ac:dyDescent="0.25">
      <c r="G306" s="263" t="s">
        <v>34</v>
      </c>
      <c r="H306" s="264"/>
      <c r="I306" s="264"/>
      <c r="J306" s="264"/>
      <c r="K306" s="262">
        <f>Arkusz9!B13</f>
        <v>1544</v>
      </c>
      <c r="L306" s="262"/>
      <c r="M306" s="255">
        <f>Arkusz9!B11</f>
        <v>928</v>
      </c>
      <c r="N306" s="255"/>
      <c r="O306" s="255">
        <f>Arkusz9!B10</f>
        <v>169</v>
      </c>
      <c r="P306" s="255"/>
      <c r="Q306" s="255">
        <f>Arkusz9!B12</f>
        <v>43</v>
      </c>
      <c r="R306" s="256"/>
    </row>
    <row r="307" spans="7:25" ht="15.75" thickBot="1" x14ac:dyDescent="0.3">
      <c r="G307" s="108" t="s">
        <v>23</v>
      </c>
      <c r="H307" s="109"/>
      <c r="I307" s="109"/>
      <c r="J307" s="109"/>
      <c r="K307" s="253">
        <f>Arkusz9!B9</f>
        <v>300</v>
      </c>
      <c r="L307" s="253"/>
      <c r="M307" s="251">
        <f>Arkusz9!B7</f>
        <v>182</v>
      </c>
      <c r="N307" s="251"/>
      <c r="O307" s="251">
        <f>Arkusz9!B6</f>
        <v>34</v>
      </c>
      <c r="P307" s="251"/>
      <c r="Q307" s="251">
        <f>Arkusz9!B8</f>
        <v>50</v>
      </c>
      <c r="R307" s="252"/>
    </row>
    <row r="308" spans="7:25" ht="15.75" thickBot="1" x14ac:dyDescent="0.3">
      <c r="G308" s="266" t="s">
        <v>73</v>
      </c>
      <c r="H308" s="267"/>
      <c r="I308" s="267"/>
      <c r="J308" s="267"/>
      <c r="K308" s="258">
        <f>SUM(K305:K307)</f>
        <v>18276</v>
      </c>
      <c r="L308" s="258"/>
      <c r="M308" s="258">
        <f>SUM(M305:M307)</f>
        <v>8904</v>
      </c>
      <c r="N308" s="258"/>
      <c r="O308" s="258">
        <f>SUM(O305:O307)</f>
        <v>1368</v>
      </c>
      <c r="P308" s="258"/>
      <c r="Q308" s="258">
        <f>SUM(Q305:Q307)</f>
        <v>541</v>
      </c>
      <c r="R308" s="259"/>
    </row>
    <row r="312" spans="7:25" x14ac:dyDescent="0.25">
      <c r="V312" s="11"/>
      <c r="W312" s="11"/>
    </row>
    <row r="318" spans="7:25" x14ac:dyDescent="0.25">
      <c r="V318" s="17"/>
      <c r="W318" s="17"/>
      <c r="X318" s="17"/>
      <c r="Y318" s="18"/>
    </row>
    <row r="319" spans="7:25" x14ac:dyDescent="0.25">
      <c r="V319" s="17"/>
      <c r="W319" s="17"/>
      <c r="X319" s="17"/>
      <c r="Y319" s="18"/>
    </row>
    <row r="320" spans="7:25" x14ac:dyDescent="0.25">
      <c r="V320" s="17"/>
      <c r="W320" s="17"/>
      <c r="X320" s="17"/>
      <c r="Y320" s="18"/>
    </row>
    <row r="321" spans="7:25" x14ac:dyDescent="0.25">
      <c r="V321" s="17"/>
      <c r="W321" s="17"/>
      <c r="X321" s="17"/>
      <c r="Y321" s="18"/>
    </row>
    <row r="322" spans="7:25" x14ac:dyDescent="0.25">
      <c r="V322" s="17"/>
      <c r="W322" s="17"/>
      <c r="X322" s="17"/>
      <c r="Y322" s="18"/>
    </row>
    <row r="323" spans="7:25" x14ac:dyDescent="0.25">
      <c r="V323" s="17"/>
      <c r="W323" s="17"/>
      <c r="X323" s="17"/>
      <c r="Y323" s="18"/>
    </row>
    <row r="324" spans="7:25" x14ac:dyDescent="0.25">
      <c r="V324" s="17"/>
      <c r="W324" s="17"/>
      <c r="X324" s="17"/>
      <c r="Y324" s="18"/>
    </row>
    <row r="325" spans="7:25" x14ac:dyDescent="0.25">
      <c r="V325" s="17"/>
      <c r="W325" s="17"/>
      <c r="X325" s="17"/>
      <c r="Y325" s="18"/>
    </row>
    <row r="326" spans="7:25" ht="15.75" thickBot="1" x14ac:dyDescent="0.3">
      <c r="V326" s="17"/>
      <c r="W326" s="17"/>
      <c r="X326" s="17"/>
      <c r="Y326" s="18"/>
    </row>
    <row r="327" spans="7:25" ht="15" customHeight="1" x14ac:dyDescent="0.25">
      <c r="G327" s="79" t="s">
        <v>2</v>
      </c>
      <c r="H327" s="80"/>
      <c r="I327" s="80"/>
      <c r="J327" s="80"/>
      <c r="K327" s="80"/>
      <c r="L327" s="80"/>
      <c r="M327" s="80"/>
      <c r="N327" s="80"/>
      <c r="O327" s="83" t="s">
        <v>3</v>
      </c>
      <c r="P327" s="83"/>
      <c r="Q327" s="74" t="s">
        <v>78</v>
      </c>
      <c r="R327" s="75"/>
      <c r="U327" s="17"/>
      <c r="V327" s="17"/>
      <c r="W327" s="17"/>
      <c r="X327" s="17"/>
      <c r="Y327" s="18"/>
    </row>
    <row r="328" spans="7:25" ht="46.5" customHeight="1" x14ac:dyDescent="0.25">
      <c r="G328" s="81"/>
      <c r="H328" s="82"/>
      <c r="I328" s="82"/>
      <c r="J328" s="82"/>
      <c r="K328" s="82"/>
      <c r="L328" s="82"/>
      <c r="M328" s="82"/>
      <c r="N328" s="82"/>
      <c r="O328" s="84"/>
      <c r="P328" s="84"/>
      <c r="Q328" s="76"/>
      <c r="R328" s="77"/>
      <c r="U328" s="17"/>
      <c r="V328" s="17"/>
      <c r="W328" s="17"/>
      <c r="X328" s="17"/>
      <c r="Y328" s="18"/>
    </row>
    <row r="329" spans="7:25" x14ac:dyDescent="0.25">
      <c r="G329" s="85" t="s">
        <v>74</v>
      </c>
      <c r="H329" s="86"/>
      <c r="I329" s="86"/>
      <c r="J329" s="86"/>
      <c r="K329" s="86"/>
      <c r="L329" s="86"/>
      <c r="M329" s="86"/>
      <c r="N329" s="86"/>
      <c r="O329" s="87">
        <f>Arkusz10!A2</f>
        <v>716</v>
      </c>
      <c r="P329" s="87"/>
      <c r="Q329" s="64">
        <f>Arkusz10!A3</f>
        <v>806</v>
      </c>
      <c r="R329" s="65"/>
      <c r="U329" s="17"/>
      <c r="V329" s="17"/>
      <c r="W329" s="17"/>
      <c r="X329" s="17"/>
      <c r="Y329" s="18"/>
    </row>
    <row r="330" spans="7:25" x14ac:dyDescent="0.25">
      <c r="G330" s="88" t="s">
        <v>75</v>
      </c>
      <c r="H330" s="89"/>
      <c r="I330" s="89"/>
      <c r="J330" s="89"/>
      <c r="K330" s="89"/>
      <c r="L330" s="89"/>
      <c r="M330" s="89"/>
      <c r="N330" s="89"/>
      <c r="O330" s="90">
        <f>Arkusz10!A4</f>
        <v>65</v>
      </c>
      <c r="P330" s="90"/>
      <c r="Q330" s="70">
        <f>Arkusz10!A5</f>
        <v>88</v>
      </c>
      <c r="R330" s="71"/>
      <c r="U330" s="17"/>
      <c r="V330" s="17"/>
      <c r="W330" s="17"/>
      <c r="X330" s="17"/>
      <c r="Y330" s="18"/>
    </row>
    <row r="331" spans="7:25" x14ac:dyDescent="0.25">
      <c r="G331" s="85" t="s">
        <v>76</v>
      </c>
      <c r="H331" s="86"/>
      <c r="I331" s="86"/>
      <c r="J331" s="86"/>
      <c r="K331" s="86"/>
      <c r="L331" s="86"/>
      <c r="M331" s="86"/>
      <c r="N331" s="86"/>
      <c r="O331" s="87">
        <f>Arkusz10!A6</f>
        <v>27</v>
      </c>
      <c r="P331" s="87"/>
      <c r="Q331" s="64">
        <f>Arkusz10!A7</f>
        <v>24</v>
      </c>
      <c r="R331" s="65"/>
      <c r="U331" s="17"/>
      <c r="V331" s="17"/>
      <c r="W331" s="17"/>
      <c r="X331" s="17"/>
      <c r="Y331" s="18"/>
    </row>
    <row r="332" spans="7:25" ht="15.75" thickBot="1" x14ac:dyDescent="0.3">
      <c r="G332" s="111" t="s">
        <v>77</v>
      </c>
      <c r="H332" s="112"/>
      <c r="I332" s="112"/>
      <c r="J332" s="112"/>
      <c r="K332" s="112"/>
      <c r="L332" s="112"/>
      <c r="M332" s="112"/>
      <c r="N332" s="112"/>
      <c r="O332" s="110">
        <f>Arkusz10!A8</f>
        <v>2</v>
      </c>
      <c r="P332" s="110"/>
      <c r="Q332" s="66">
        <f>Arkusz10!A9</f>
        <v>0</v>
      </c>
      <c r="R332" s="67"/>
      <c r="U332" s="17"/>
      <c r="V332" s="17"/>
      <c r="W332" s="17"/>
      <c r="X332" s="17"/>
      <c r="Y332" s="18"/>
    </row>
    <row r="333" spans="7:25" ht="15.75" thickBot="1" x14ac:dyDescent="0.3">
      <c r="G333" s="113" t="s">
        <v>73</v>
      </c>
      <c r="H333" s="114"/>
      <c r="I333" s="114"/>
      <c r="J333" s="114"/>
      <c r="K333" s="114"/>
      <c r="L333" s="114"/>
      <c r="M333" s="114"/>
      <c r="N333" s="114"/>
      <c r="O333" s="72">
        <f>SUM(O329:O332)</f>
        <v>810</v>
      </c>
      <c r="P333" s="72"/>
      <c r="Q333" s="68">
        <f>SUM(Q329:Q332)</f>
        <v>918</v>
      </c>
      <c r="R333" s="69"/>
      <c r="U333" s="17"/>
      <c r="V333" s="17"/>
      <c r="W333" s="17"/>
      <c r="X333" s="17"/>
      <c r="Y333" s="18"/>
    </row>
    <row r="334" spans="7:25" x14ac:dyDescent="0.25">
      <c r="V334" s="17"/>
      <c r="W334" s="17"/>
      <c r="X334" s="17"/>
      <c r="Y334" s="18"/>
    </row>
    <row r="335" spans="7:25" ht="15.75" thickBot="1" x14ac:dyDescent="0.3">
      <c r="V335" s="17"/>
      <c r="W335" s="17"/>
      <c r="X335" s="17"/>
      <c r="Y335" s="18"/>
    </row>
    <row r="336" spans="7:25" ht="24.95" customHeight="1" x14ac:dyDescent="0.25">
      <c r="G336" s="91" t="s">
        <v>2</v>
      </c>
      <c r="H336" s="92"/>
      <c r="I336" s="92"/>
      <c r="J336" s="92"/>
      <c r="K336" s="92" t="s">
        <v>3</v>
      </c>
      <c r="L336" s="92"/>
      <c r="M336" s="95" t="str">
        <f>CONCATENATE("decyzje ",Arkusz18!C2," - ",Arkusz18!B2," r.")</f>
        <v>decyzje 01.01.2017 - 30.09.2017 r.</v>
      </c>
      <c r="N336" s="95"/>
      <c r="O336" s="95"/>
      <c r="P336" s="95"/>
      <c r="Q336" s="95"/>
      <c r="R336" s="96"/>
      <c r="V336" s="17"/>
      <c r="W336" s="17"/>
      <c r="X336" s="17"/>
      <c r="Y336" s="18"/>
    </row>
    <row r="337" spans="7:25" ht="60.75" customHeight="1" x14ac:dyDescent="0.25">
      <c r="G337" s="93"/>
      <c r="H337" s="94"/>
      <c r="I337" s="94"/>
      <c r="J337" s="94"/>
      <c r="K337" s="94"/>
      <c r="L337" s="94"/>
      <c r="M337" s="100" t="s">
        <v>24</v>
      </c>
      <c r="N337" s="100"/>
      <c r="O337" s="100" t="s">
        <v>25</v>
      </c>
      <c r="P337" s="100"/>
      <c r="Q337" s="100" t="s">
        <v>26</v>
      </c>
      <c r="R337" s="116"/>
      <c r="V337" s="17"/>
      <c r="W337" s="17"/>
      <c r="X337" s="17"/>
      <c r="Y337" s="18"/>
    </row>
    <row r="338" spans="7:25" x14ac:dyDescent="0.25">
      <c r="G338" s="247" t="s">
        <v>33</v>
      </c>
      <c r="H338" s="248"/>
      <c r="I338" s="248"/>
      <c r="J338" s="248"/>
      <c r="K338" s="192">
        <f>Arkusz11!B5</f>
        <v>120213</v>
      </c>
      <c r="L338" s="192"/>
      <c r="M338" s="101">
        <f>Arkusz11!B3</f>
        <v>78181</v>
      </c>
      <c r="N338" s="101"/>
      <c r="O338" s="101">
        <f>Arkusz11!B2</f>
        <v>9453</v>
      </c>
      <c r="P338" s="101"/>
      <c r="Q338" s="101">
        <f>Arkusz11!B4</f>
        <v>3869</v>
      </c>
      <c r="R338" s="102"/>
      <c r="V338" s="17"/>
      <c r="W338" s="17"/>
      <c r="X338" s="17"/>
      <c r="Y338" s="18"/>
    </row>
    <row r="339" spans="7:25" x14ac:dyDescent="0.25">
      <c r="G339" s="263" t="s">
        <v>34</v>
      </c>
      <c r="H339" s="264"/>
      <c r="I339" s="264"/>
      <c r="J339" s="264"/>
      <c r="K339" s="262">
        <f>Arkusz11!B13</f>
        <v>14095</v>
      </c>
      <c r="L339" s="262"/>
      <c r="M339" s="255">
        <f>Arkusz11!B11</f>
        <v>10054</v>
      </c>
      <c r="N339" s="255"/>
      <c r="O339" s="255">
        <f>Arkusz11!B10</f>
        <v>1088</v>
      </c>
      <c r="P339" s="255"/>
      <c r="Q339" s="255">
        <f>Arkusz11!B12</f>
        <v>540</v>
      </c>
      <c r="R339" s="256"/>
      <c r="V339" s="17"/>
      <c r="W339" s="17"/>
      <c r="X339" s="17"/>
      <c r="Y339" s="18"/>
    </row>
    <row r="340" spans="7:25" ht="15.75" thickBot="1" x14ac:dyDescent="0.3">
      <c r="G340" s="108" t="s">
        <v>23</v>
      </c>
      <c r="H340" s="109"/>
      <c r="I340" s="109"/>
      <c r="J340" s="109"/>
      <c r="K340" s="253">
        <f>Arkusz11!B9</f>
        <v>2640</v>
      </c>
      <c r="L340" s="253"/>
      <c r="M340" s="251">
        <f>Arkusz11!B7</f>
        <v>1365</v>
      </c>
      <c r="N340" s="251"/>
      <c r="O340" s="251">
        <f>Arkusz11!B6</f>
        <v>229</v>
      </c>
      <c r="P340" s="251"/>
      <c r="Q340" s="251">
        <f>Arkusz11!B8</f>
        <v>229</v>
      </c>
      <c r="R340" s="252"/>
      <c r="V340" s="17"/>
      <c r="W340" s="17"/>
      <c r="X340" s="17"/>
      <c r="Y340" s="18"/>
    </row>
    <row r="341" spans="7:25" ht="15.75" thickBot="1" x14ac:dyDescent="0.3">
      <c r="G341" s="266" t="s">
        <v>73</v>
      </c>
      <c r="H341" s="267"/>
      <c r="I341" s="267"/>
      <c r="J341" s="267"/>
      <c r="K341" s="258">
        <f>SUM(K338:L340)</f>
        <v>136948</v>
      </c>
      <c r="L341" s="258"/>
      <c r="M341" s="258">
        <f t="shared" ref="M341" si="7">SUM(M338:N340)</f>
        <v>89600</v>
      </c>
      <c r="N341" s="258"/>
      <c r="O341" s="258">
        <f t="shared" ref="O341" si="8">SUM(O338:P340)</f>
        <v>10770</v>
      </c>
      <c r="P341" s="258"/>
      <c r="Q341" s="258">
        <f t="shared" ref="Q341" si="9">SUM(Q338:R340)</f>
        <v>4638</v>
      </c>
      <c r="R341" s="259"/>
      <c r="V341" s="17"/>
      <c r="W341" s="17"/>
      <c r="X341" s="17"/>
      <c r="Y341" s="18"/>
    </row>
    <row r="342" spans="7:25" x14ac:dyDescent="0.25">
      <c r="V342" s="17"/>
      <c r="W342" s="17"/>
      <c r="X342" s="17"/>
      <c r="Y342" s="18"/>
    </row>
    <row r="343" spans="7:25" x14ac:dyDescent="0.25">
      <c r="V343" s="17"/>
      <c r="W343" s="17"/>
      <c r="X343" s="17"/>
      <c r="Y343" s="18"/>
    </row>
    <row r="344" spans="7:25" x14ac:dyDescent="0.25">
      <c r="V344" s="17"/>
      <c r="W344" s="17"/>
      <c r="X344" s="17"/>
      <c r="Y344" s="18"/>
    </row>
    <row r="345" spans="7:25" ht="15" customHeight="1" x14ac:dyDescent="0.25"/>
    <row r="346" spans="7:25" x14ac:dyDescent="0.25">
      <c r="N346" s="19"/>
      <c r="O346" s="19"/>
      <c r="P346" s="19"/>
      <c r="Q346" s="19"/>
      <c r="R346" s="19"/>
      <c r="S346" s="19"/>
      <c r="T346" s="19"/>
      <c r="U346" s="19"/>
      <c r="V346" s="20"/>
      <c r="W346" s="19"/>
      <c r="X346" s="21"/>
      <c r="Y346" s="22"/>
    </row>
    <row r="361" spans="7:18" ht="15.75" thickBot="1" x14ac:dyDescent="0.3"/>
    <row r="362" spans="7:18" x14ac:dyDescent="0.25">
      <c r="G362" s="79" t="s">
        <v>2</v>
      </c>
      <c r="H362" s="80"/>
      <c r="I362" s="80"/>
      <c r="J362" s="80"/>
      <c r="K362" s="80"/>
      <c r="L362" s="80"/>
      <c r="M362" s="80"/>
      <c r="N362" s="80"/>
      <c r="O362" s="83" t="s">
        <v>3</v>
      </c>
      <c r="P362" s="83"/>
      <c r="Q362" s="74" t="s">
        <v>78</v>
      </c>
      <c r="R362" s="75"/>
    </row>
    <row r="363" spans="7:18" ht="45.75" customHeight="1" x14ac:dyDescent="0.25">
      <c r="G363" s="81"/>
      <c r="H363" s="82"/>
      <c r="I363" s="82"/>
      <c r="J363" s="82"/>
      <c r="K363" s="82"/>
      <c r="L363" s="82"/>
      <c r="M363" s="82"/>
      <c r="N363" s="82"/>
      <c r="O363" s="84"/>
      <c r="P363" s="84"/>
      <c r="Q363" s="76"/>
      <c r="R363" s="77"/>
    </row>
    <row r="364" spans="7:18" x14ac:dyDescent="0.25">
      <c r="G364" s="85" t="s">
        <v>74</v>
      </c>
      <c r="H364" s="86"/>
      <c r="I364" s="86"/>
      <c r="J364" s="86"/>
      <c r="K364" s="86"/>
      <c r="L364" s="86"/>
      <c r="M364" s="86"/>
      <c r="N364" s="86"/>
      <c r="O364" s="87">
        <f>Arkusz12!A2</f>
        <v>6480</v>
      </c>
      <c r="P364" s="87"/>
      <c r="Q364" s="64">
        <f>Arkusz12!A3</f>
        <v>6715</v>
      </c>
      <c r="R364" s="65"/>
    </row>
    <row r="365" spans="7:18" x14ac:dyDescent="0.25">
      <c r="G365" s="88" t="s">
        <v>75</v>
      </c>
      <c r="H365" s="89"/>
      <c r="I365" s="89"/>
      <c r="J365" s="89"/>
      <c r="K365" s="89"/>
      <c r="L365" s="89"/>
      <c r="M365" s="89"/>
      <c r="N365" s="89"/>
      <c r="O365" s="90">
        <f>Arkusz12!A4</f>
        <v>525</v>
      </c>
      <c r="P365" s="90"/>
      <c r="Q365" s="70">
        <f>Arkusz12!A5</f>
        <v>718</v>
      </c>
      <c r="R365" s="71"/>
    </row>
    <row r="366" spans="7:18" x14ac:dyDescent="0.25">
      <c r="G366" s="85" t="s">
        <v>76</v>
      </c>
      <c r="H366" s="86"/>
      <c r="I366" s="86"/>
      <c r="J366" s="86"/>
      <c r="K366" s="86"/>
      <c r="L366" s="86"/>
      <c r="M366" s="86"/>
      <c r="N366" s="86"/>
      <c r="O366" s="87">
        <f>Arkusz12!A6</f>
        <v>172</v>
      </c>
      <c r="P366" s="87"/>
      <c r="Q366" s="64">
        <f>Arkusz12!A7</f>
        <v>204</v>
      </c>
      <c r="R366" s="65"/>
    </row>
    <row r="367" spans="7:18" ht="15.75" thickBot="1" x14ac:dyDescent="0.3">
      <c r="G367" s="111" t="s">
        <v>77</v>
      </c>
      <c r="H367" s="112"/>
      <c r="I367" s="112"/>
      <c r="J367" s="112"/>
      <c r="K367" s="112"/>
      <c r="L367" s="112"/>
      <c r="M367" s="112"/>
      <c r="N367" s="112"/>
      <c r="O367" s="110">
        <f>Arkusz12!A8</f>
        <v>9</v>
      </c>
      <c r="P367" s="110"/>
      <c r="Q367" s="66">
        <f>Arkusz12!A9</f>
        <v>17</v>
      </c>
      <c r="R367" s="67"/>
    </row>
    <row r="368" spans="7:18" ht="15.75" thickBot="1" x14ac:dyDescent="0.3">
      <c r="G368" s="113" t="s">
        <v>73</v>
      </c>
      <c r="H368" s="114"/>
      <c r="I368" s="114"/>
      <c r="J368" s="114"/>
      <c r="K368" s="114"/>
      <c r="L368" s="114"/>
      <c r="M368" s="114"/>
      <c r="N368" s="114"/>
      <c r="O368" s="72">
        <f>SUM(O364:P367)</f>
        <v>7186</v>
      </c>
      <c r="P368" s="72"/>
      <c r="Q368" s="72">
        <f>SUM(Q364:R367)</f>
        <v>7654</v>
      </c>
      <c r="R368" s="73"/>
    </row>
    <row r="371" spans="1:25" x14ac:dyDescent="0.25">
      <c r="A371" s="164" t="s">
        <v>172</v>
      </c>
      <c r="B371" s="165"/>
      <c r="C371" s="165"/>
      <c r="D371" s="165"/>
      <c r="E371" s="165"/>
      <c r="F371" s="165"/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</row>
    <row r="372" spans="1:25" s="56" customFormat="1" x14ac:dyDescent="0.25">
      <c r="A372" s="164"/>
      <c r="B372" s="165"/>
      <c r="C372" s="165"/>
      <c r="D372" s="165"/>
      <c r="E372" s="165"/>
      <c r="F372" s="165"/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</row>
    <row r="373" spans="1:25" s="56" customFormat="1" x14ac:dyDescent="0.25">
      <c r="A373" s="164"/>
      <c r="B373" s="165"/>
      <c r="C373" s="165"/>
      <c r="D373" s="165"/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</row>
    <row r="374" spans="1:25" s="56" customFormat="1" x14ac:dyDescent="0.25">
      <c r="A374" s="164"/>
      <c r="B374" s="165"/>
      <c r="C374" s="165"/>
      <c r="D374" s="165"/>
      <c r="E374" s="165"/>
      <c r="F374" s="165"/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</row>
    <row r="375" spans="1:25" s="56" customFormat="1" x14ac:dyDescent="0.25">
      <c r="A375" s="164"/>
      <c r="B375" s="165"/>
      <c r="C375" s="165"/>
      <c r="D375" s="165"/>
      <c r="E375" s="165"/>
      <c r="F375" s="165"/>
      <c r="G375" s="165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</row>
    <row r="376" spans="1:25" s="56" customFormat="1" x14ac:dyDescent="0.25">
      <c r="A376" s="164"/>
      <c r="B376" s="165"/>
      <c r="C376" s="165"/>
      <c r="D376" s="165"/>
      <c r="E376" s="165"/>
      <c r="F376" s="165"/>
      <c r="G376" s="165"/>
      <c r="H376" s="165"/>
      <c r="I376" s="165"/>
      <c r="J376" s="165"/>
      <c r="K376" s="165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</row>
    <row r="377" spans="1:25" s="56" customFormat="1" x14ac:dyDescent="0.25">
      <c r="A377" s="164"/>
      <c r="B377" s="165"/>
      <c r="C377" s="165"/>
      <c r="D377" s="165"/>
      <c r="E377" s="165"/>
      <c r="F377" s="165"/>
      <c r="G377" s="165"/>
      <c r="H377" s="165"/>
      <c r="I377" s="165"/>
      <c r="J377" s="165"/>
      <c r="K377" s="165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</row>
    <row r="378" spans="1:25" s="56" customFormat="1" x14ac:dyDescent="0.25">
      <c r="A378" s="164"/>
      <c r="B378" s="165"/>
      <c r="C378" s="165"/>
      <c r="D378" s="165"/>
      <c r="E378" s="165"/>
      <c r="F378" s="165"/>
      <c r="G378" s="165"/>
      <c r="H378" s="165"/>
      <c r="I378" s="165"/>
      <c r="J378" s="165"/>
      <c r="K378" s="165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</row>
    <row r="379" spans="1:25" s="56" customFormat="1" x14ac:dyDescent="0.25">
      <c r="A379" s="164"/>
      <c r="B379" s="165"/>
      <c r="C379" s="165"/>
      <c r="D379" s="165"/>
      <c r="E379" s="165"/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</row>
    <row r="380" spans="1:25" s="56" customFormat="1" x14ac:dyDescent="0.25">
      <c r="A380" s="164"/>
      <c r="B380" s="165"/>
      <c r="C380" s="165"/>
      <c r="D380" s="165"/>
      <c r="E380" s="165"/>
      <c r="F380" s="165"/>
      <c r="G380" s="165"/>
      <c r="H380" s="165"/>
      <c r="I380" s="165"/>
      <c r="J380" s="165"/>
      <c r="K380" s="165"/>
      <c r="L380" s="165"/>
      <c r="M380" s="165"/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</row>
    <row r="381" spans="1:25" s="56" customFormat="1" x14ac:dyDescent="0.25">
      <c r="A381" s="164"/>
      <c r="B381" s="165"/>
      <c r="C381" s="165"/>
      <c r="D381" s="165"/>
      <c r="E381" s="165"/>
      <c r="F381" s="165"/>
      <c r="G381" s="165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</row>
    <row r="382" spans="1:25" s="56" customFormat="1" x14ac:dyDescent="0.25">
      <c r="A382" s="164"/>
      <c r="B382" s="165"/>
      <c r="C382" s="165"/>
      <c r="D382" s="165"/>
      <c r="E382" s="165"/>
      <c r="F382" s="165"/>
      <c r="G382" s="165"/>
      <c r="H382" s="165"/>
      <c r="I382" s="165"/>
      <c r="J382" s="165"/>
      <c r="K382" s="165"/>
      <c r="L382" s="165"/>
      <c r="M382" s="165"/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</row>
    <row r="383" spans="1:25" s="56" customFormat="1" x14ac:dyDescent="0.25">
      <c r="A383" s="164"/>
      <c r="B383" s="165"/>
      <c r="C383" s="165"/>
      <c r="D383" s="165"/>
      <c r="E383" s="165"/>
      <c r="F383" s="165"/>
      <c r="G383" s="165"/>
      <c r="H383" s="165"/>
      <c r="I383" s="165"/>
      <c r="J383" s="165"/>
      <c r="K383" s="165"/>
      <c r="L383" s="165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</row>
    <row r="384" spans="1:25" s="56" customFormat="1" x14ac:dyDescent="0.25">
      <c r="A384" s="164"/>
      <c r="B384" s="165"/>
      <c r="C384" s="165"/>
      <c r="D384" s="165"/>
      <c r="E384" s="165"/>
      <c r="F384" s="165"/>
      <c r="G384" s="165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</row>
    <row r="385" spans="1:25" s="56" customFormat="1" x14ac:dyDescent="0.25">
      <c r="A385" s="164"/>
      <c r="B385" s="165"/>
      <c r="C385" s="165"/>
      <c r="D385" s="165"/>
      <c r="E385" s="165"/>
      <c r="F385" s="165"/>
      <c r="G385" s="165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</row>
    <row r="386" spans="1:25" s="56" customFormat="1" x14ac:dyDescent="0.25">
      <c r="A386" s="164"/>
      <c r="B386" s="165"/>
      <c r="C386" s="165"/>
      <c r="D386" s="165"/>
      <c r="E386" s="165"/>
      <c r="F386" s="165"/>
      <c r="G386" s="165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</row>
    <row r="387" spans="1:25" s="56" customFormat="1" x14ac:dyDescent="0.25">
      <c r="A387" s="164"/>
      <c r="B387" s="165"/>
      <c r="C387" s="165"/>
      <c r="D387" s="165"/>
      <c r="E387" s="165"/>
      <c r="F387" s="165"/>
      <c r="G387" s="165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</row>
    <row r="388" spans="1:25" s="56" customFormat="1" x14ac:dyDescent="0.25">
      <c r="A388" s="164"/>
      <c r="B388" s="165"/>
      <c r="C388" s="165"/>
      <c r="D388" s="165"/>
      <c r="E388" s="165"/>
      <c r="F388" s="165"/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</row>
    <row r="389" spans="1:25" s="56" customFormat="1" x14ac:dyDescent="0.25">
      <c r="A389" s="164"/>
      <c r="B389" s="165"/>
      <c r="C389" s="165"/>
      <c r="D389" s="165"/>
      <c r="E389" s="165"/>
      <c r="F389" s="165"/>
      <c r="G389" s="165"/>
      <c r="H389" s="165"/>
      <c r="I389" s="165"/>
      <c r="J389" s="165"/>
      <c r="K389" s="165"/>
      <c r="L389" s="165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</row>
    <row r="390" spans="1:25" x14ac:dyDescent="0.25">
      <c r="A390" s="165"/>
      <c r="B390" s="165"/>
      <c r="C390" s="165"/>
      <c r="D390" s="165"/>
      <c r="E390" s="165"/>
      <c r="F390" s="165"/>
      <c r="G390" s="165"/>
      <c r="H390" s="165"/>
      <c r="I390" s="165"/>
      <c r="J390" s="165"/>
      <c r="K390" s="165"/>
      <c r="L390" s="165"/>
      <c r="M390" s="165"/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</row>
    <row r="391" spans="1:25" x14ac:dyDescent="0.25">
      <c r="A391" s="165"/>
      <c r="B391" s="165"/>
      <c r="C391" s="165"/>
      <c r="D391" s="165"/>
      <c r="E391" s="165"/>
      <c r="F391" s="165"/>
      <c r="G391" s="165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</row>
    <row r="392" spans="1:25" x14ac:dyDescent="0.25">
      <c r="A392" s="165"/>
      <c r="B392" s="165"/>
      <c r="C392" s="165"/>
      <c r="D392" s="165"/>
      <c r="E392" s="165"/>
      <c r="F392" s="165"/>
      <c r="G392" s="165"/>
      <c r="H392" s="165"/>
      <c r="I392" s="165"/>
      <c r="J392" s="165"/>
      <c r="K392" s="165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</row>
    <row r="393" spans="1:25" x14ac:dyDescent="0.25">
      <c r="A393" s="165"/>
      <c r="B393" s="165"/>
      <c r="C393" s="165"/>
      <c r="D393" s="165"/>
      <c r="E393" s="165"/>
      <c r="F393" s="165"/>
      <c r="G393" s="165"/>
      <c r="H393" s="165"/>
      <c r="I393" s="165"/>
      <c r="J393" s="165"/>
      <c r="K393" s="165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</row>
    <row r="394" spans="1:25" x14ac:dyDescent="0.25">
      <c r="A394" s="165"/>
      <c r="B394" s="165"/>
      <c r="C394" s="165"/>
      <c r="D394" s="165"/>
      <c r="E394" s="165"/>
      <c r="F394" s="165"/>
      <c r="G394" s="165"/>
      <c r="H394" s="165"/>
      <c r="I394" s="165"/>
      <c r="J394" s="165"/>
      <c r="K394" s="165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</row>
    <row r="395" spans="1:25" s="56" customFormat="1" x14ac:dyDescent="0.25">
      <c r="A395" s="165"/>
      <c r="B395" s="165"/>
      <c r="C395" s="165"/>
      <c r="D395" s="165"/>
      <c r="E395" s="165"/>
      <c r="F395" s="165"/>
      <c r="G395" s="165"/>
      <c r="H395" s="165"/>
      <c r="I395" s="165"/>
      <c r="J395" s="165"/>
      <c r="K395" s="165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</row>
    <row r="396" spans="1:25" s="56" customFormat="1" x14ac:dyDescent="0.25">
      <c r="A396" s="165"/>
      <c r="B396" s="165"/>
      <c r="C396" s="165"/>
      <c r="D396" s="165"/>
      <c r="E396" s="165"/>
      <c r="F396" s="165"/>
      <c r="G396" s="165"/>
      <c r="H396" s="165"/>
      <c r="I396" s="165"/>
      <c r="J396" s="165"/>
      <c r="K396" s="165"/>
      <c r="L396" s="165"/>
      <c r="M396" s="165"/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</row>
    <row r="397" spans="1:25" s="56" customFormat="1" x14ac:dyDescent="0.25">
      <c r="A397" s="165"/>
      <c r="B397" s="165"/>
      <c r="C397" s="165"/>
      <c r="D397" s="165"/>
      <c r="E397" s="165"/>
      <c r="F397" s="165"/>
      <c r="G397" s="165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</row>
    <row r="398" spans="1:25" s="56" customFormat="1" x14ac:dyDescent="0.25">
      <c r="A398" s="165"/>
      <c r="B398" s="165"/>
      <c r="C398" s="165"/>
      <c r="D398" s="165"/>
      <c r="E398" s="165"/>
      <c r="F398" s="165"/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</row>
    <row r="399" spans="1:25" s="56" customFormat="1" x14ac:dyDescent="0.25">
      <c r="A399" s="165"/>
      <c r="B399" s="165"/>
      <c r="C399" s="165"/>
      <c r="D399" s="165"/>
      <c r="E399" s="165"/>
      <c r="F399" s="165"/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</row>
    <row r="400" spans="1:25" s="56" customFormat="1" x14ac:dyDescent="0.25">
      <c r="A400" s="165"/>
      <c r="B400" s="165"/>
      <c r="C400" s="165"/>
      <c r="D400" s="165"/>
      <c r="E400" s="165"/>
      <c r="F400" s="165"/>
      <c r="G400" s="165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</row>
    <row r="401" spans="1:25" s="56" customFormat="1" x14ac:dyDescent="0.25">
      <c r="A401" s="165"/>
      <c r="B401" s="165"/>
      <c r="C401" s="165"/>
      <c r="D401" s="165"/>
      <c r="E401" s="165"/>
      <c r="F401" s="165"/>
      <c r="G401" s="165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</row>
    <row r="402" spans="1:25" s="56" customFormat="1" x14ac:dyDescent="0.25">
      <c r="A402" s="165"/>
      <c r="B402" s="165"/>
      <c r="C402" s="165"/>
      <c r="D402" s="165"/>
      <c r="E402" s="165"/>
      <c r="F402" s="165"/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</row>
    <row r="403" spans="1:25" s="56" customFormat="1" x14ac:dyDescent="0.25">
      <c r="A403" s="165"/>
      <c r="B403" s="165"/>
      <c r="C403" s="165"/>
      <c r="D403" s="165"/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</row>
    <row r="404" spans="1:25" s="56" customFormat="1" x14ac:dyDescent="0.25">
      <c r="A404" s="165"/>
      <c r="B404" s="165"/>
      <c r="C404" s="165"/>
      <c r="D404" s="165"/>
      <c r="E404" s="165"/>
      <c r="F404" s="165"/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</row>
    <row r="405" spans="1:25" x14ac:dyDescent="0.25">
      <c r="A405" s="165"/>
      <c r="B405" s="165"/>
      <c r="C405" s="165"/>
      <c r="D405" s="165"/>
      <c r="E405" s="165"/>
      <c r="F405" s="165"/>
      <c r="G405" s="165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</row>
    <row r="406" spans="1:25" x14ac:dyDescent="0.25">
      <c r="A406" s="165"/>
      <c r="B406" s="165"/>
      <c r="C406" s="165"/>
      <c r="D406" s="165"/>
      <c r="E406" s="165"/>
      <c r="F406" s="165"/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</row>
    <row r="407" spans="1:25" s="56" customFormat="1" x14ac:dyDescent="0.25">
      <c r="A407" s="165"/>
      <c r="B407" s="165"/>
      <c r="C407" s="165"/>
      <c r="D407" s="165"/>
      <c r="E407" s="165"/>
      <c r="F407" s="165"/>
      <c r="G407" s="165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</row>
    <row r="408" spans="1:25" s="56" customFormat="1" x14ac:dyDescent="0.25">
      <c r="A408" s="165"/>
      <c r="B408" s="165"/>
      <c r="C408" s="165"/>
      <c r="D408" s="165"/>
      <c r="E408" s="165"/>
      <c r="F408" s="165"/>
      <c r="G408" s="165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</row>
    <row r="413" spans="1:25" ht="15" customHeight="1" x14ac:dyDescent="0.25">
      <c r="A413" s="151" t="s">
        <v>92</v>
      </c>
      <c r="B413" s="151"/>
      <c r="C413" s="151"/>
      <c r="D413" s="151"/>
      <c r="E413" s="151"/>
      <c r="F413" s="151"/>
      <c r="G413" s="151"/>
      <c r="H413" s="151"/>
      <c r="I413" s="151"/>
      <c r="J413" s="151"/>
      <c r="K413" s="151"/>
      <c r="L413" s="151"/>
      <c r="M413" s="151"/>
      <c r="N413" s="151"/>
      <c r="O413" s="151"/>
      <c r="P413" s="151"/>
      <c r="Q413" s="151"/>
      <c r="R413" s="151"/>
      <c r="S413" s="151"/>
      <c r="T413" s="151"/>
      <c r="U413" s="151"/>
    </row>
    <row r="414" spans="1:25" ht="25.5" customHeight="1" x14ac:dyDescent="0.25">
      <c r="A414" s="151"/>
      <c r="B414" s="151"/>
      <c r="C414" s="151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151"/>
      <c r="T414" s="151"/>
      <c r="U414" s="151"/>
    </row>
    <row r="415" spans="1:25" ht="25.5" customHeight="1" thickBot="1" x14ac:dyDescent="0.3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78" t="str">
        <f>CONCATENATE(Arkusz18!C2," - ",Arkusz18!B2," r.")</f>
        <v>01.01.2017 - 30.09.2017 r.</v>
      </c>
      <c r="M415" s="78"/>
      <c r="N415" s="78"/>
      <c r="O415" s="78"/>
      <c r="P415" s="78"/>
      <c r="Q415" s="78"/>
      <c r="R415" s="78"/>
      <c r="S415" s="78"/>
      <c r="T415" s="78"/>
      <c r="U415" s="78"/>
      <c r="V415" s="78"/>
    </row>
    <row r="416" spans="1:25" ht="121.5" customHeight="1" x14ac:dyDescent="0.25">
      <c r="C416" s="184" t="s">
        <v>2</v>
      </c>
      <c r="D416" s="185"/>
      <c r="E416" s="185"/>
      <c r="F416" s="185"/>
      <c r="G416" s="185"/>
      <c r="H416" s="185"/>
      <c r="I416" s="185"/>
      <c r="J416" s="185"/>
      <c r="K416" s="185"/>
      <c r="L416" s="194" t="s">
        <v>80</v>
      </c>
      <c r="M416" s="194"/>
      <c r="N416" s="23" t="s">
        <v>11</v>
      </c>
      <c r="O416" s="23" t="s">
        <v>95</v>
      </c>
      <c r="P416" s="23" t="s">
        <v>85</v>
      </c>
      <c r="Q416" s="23" t="s">
        <v>51</v>
      </c>
      <c r="R416" s="23" t="s">
        <v>38</v>
      </c>
      <c r="S416" s="23" t="s">
        <v>4</v>
      </c>
      <c r="T416" s="45" t="s">
        <v>41</v>
      </c>
      <c r="U416" s="23" t="s">
        <v>84</v>
      </c>
      <c r="V416" s="194" t="s">
        <v>79</v>
      </c>
      <c r="W416" s="195"/>
      <c r="Y416" s="3"/>
    </row>
    <row r="417" spans="3:25" x14ac:dyDescent="0.25">
      <c r="C417" s="182" t="s">
        <v>33</v>
      </c>
      <c r="D417" s="183"/>
      <c r="E417" s="183"/>
      <c r="F417" s="183"/>
      <c r="G417" s="183"/>
      <c r="H417" s="183"/>
      <c r="I417" s="183"/>
      <c r="J417" s="183"/>
      <c r="K417" s="183"/>
      <c r="L417" s="101">
        <f>Arkusz13!C2</f>
        <v>3699</v>
      </c>
      <c r="M417" s="101"/>
      <c r="N417" s="36">
        <f>Arkusz13!C18</f>
        <v>719</v>
      </c>
      <c r="O417" s="36">
        <f>Arkusz13!C34</f>
        <v>595</v>
      </c>
      <c r="P417" s="36">
        <f>Arkusz13!C50</f>
        <v>497</v>
      </c>
      <c r="Q417" s="36">
        <f>Arkusz13!C66</f>
        <v>52</v>
      </c>
      <c r="R417" s="36">
        <f>Arkusz13!C82</f>
        <v>0</v>
      </c>
      <c r="S417" s="36">
        <f>Arkusz13!C98</f>
        <v>0</v>
      </c>
      <c r="T417" s="46">
        <f>Arkusz13!C114</f>
        <v>0</v>
      </c>
      <c r="U417" s="36">
        <f>Arkusz13!C130-SUM(N417:T417)</f>
        <v>1089</v>
      </c>
      <c r="V417" s="192">
        <f t="shared" ref="V417:V431" si="10">SUM(N417:U417)</f>
        <v>2952</v>
      </c>
      <c r="W417" s="193"/>
      <c r="Y417" s="3"/>
    </row>
    <row r="418" spans="3:25" x14ac:dyDescent="0.25">
      <c r="C418" s="180" t="s">
        <v>34</v>
      </c>
      <c r="D418" s="181"/>
      <c r="E418" s="181"/>
      <c r="F418" s="181"/>
      <c r="G418" s="181"/>
      <c r="H418" s="181"/>
      <c r="I418" s="181"/>
      <c r="J418" s="181"/>
      <c r="K418" s="181"/>
      <c r="L418" s="101">
        <f>Arkusz13!C3</f>
        <v>477</v>
      </c>
      <c r="M418" s="101"/>
      <c r="N418" s="38">
        <f>Arkusz13!C19</f>
        <v>119</v>
      </c>
      <c r="O418" s="38">
        <f>Arkusz13!C35</f>
        <v>57</v>
      </c>
      <c r="P418" s="38">
        <f>Arkusz13!C51</f>
        <v>39</v>
      </c>
      <c r="Q418" s="38">
        <f>Arkusz13!C67</f>
        <v>4</v>
      </c>
      <c r="R418" s="38">
        <f>Arkusz13!C83</f>
        <v>0</v>
      </c>
      <c r="S418" s="38">
        <f>Arkusz13!C99</f>
        <v>0</v>
      </c>
      <c r="T418" s="46">
        <f>Arkusz13!C115</f>
        <v>0</v>
      </c>
      <c r="U418" s="38">
        <f>Arkusz13!C131-SUM(N418:T418)</f>
        <v>73</v>
      </c>
      <c r="V418" s="192">
        <f t="shared" si="10"/>
        <v>292</v>
      </c>
      <c r="W418" s="193"/>
      <c r="Y418" s="3"/>
    </row>
    <row r="419" spans="3:25" x14ac:dyDescent="0.25">
      <c r="C419" s="182" t="s">
        <v>35</v>
      </c>
      <c r="D419" s="183"/>
      <c r="E419" s="183"/>
      <c r="F419" s="183"/>
      <c r="G419" s="183"/>
      <c r="H419" s="183"/>
      <c r="I419" s="183"/>
      <c r="J419" s="183"/>
      <c r="K419" s="183"/>
      <c r="L419" s="101">
        <f>Arkusz13!C4</f>
        <v>85</v>
      </c>
      <c r="M419" s="101"/>
      <c r="N419" s="38">
        <f>Arkusz13!C20</f>
        <v>33</v>
      </c>
      <c r="O419" s="38">
        <f>Arkusz13!C36</f>
        <v>9</v>
      </c>
      <c r="P419" s="38">
        <f>Arkusz13!C52</f>
        <v>9</v>
      </c>
      <c r="Q419" s="38">
        <f>Arkusz13!C68</f>
        <v>1</v>
      </c>
      <c r="R419" s="38">
        <f>Arkusz13!C84</f>
        <v>0</v>
      </c>
      <c r="S419" s="38">
        <f>Arkusz13!C100</f>
        <v>0</v>
      </c>
      <c r="T419" s="46">
        <f>Arkusz13!C116</f>
        <v>0</v>
      </c>
      <c r="U419" s="38">
        <f>Arkusz13!C132-SUM(N419:T419)</f>
        <v>13</v>
      </c>
      <c r="V419" s="192">
        <f t="shared" si="10"/>
        <v>65</v>
      </c>
      <c r="W419" s="193"/>
      <c r="Y419" s="3"/>
    </row>
    <row r="420" spans="3:25" x14ac:dyDescent="0.25">
      <c r="C420" s="180" t="s">
        <v>36</v>
      </c>
      <c r="D420" s="181"/>
      <c r="E420" s="181"/>
      <c r="F420" s="181"/>
      <c r="G420" s="181"/>
      <c r="H420" s="181"/>
      <c r="I420" s="181"/>
      <c r="J420" s="181"/>
      <c r="K420" s="181"/>
      <c r="L420" s="101">
        <f>Arkusz13!C5</f>
        <v>8</v>
      </c>
      <c r="M420" s="101"/>
      <c r="N420" s="38">
        <f>Arkusz13!C21</f>
        <v>0</v>
      </c>
      <c r="O420" s="38">
        <f>Arkusz13!C37</f>
        <v>1</v>
      </c>
      <c r="P420" s="38">
        <f>Arkusz13!C53</f>
        <v>0</v>
      </c>
      <c r="Q420" s="38">
        <f>Arkusz13!C69</f>
        <v>0</v>
      </c>
      <c r="R420" s="38">
        <f>Arkusz13!C85</f>
        <v>0</v>
      </c>
      <c r="S420" s="38">
        <f>Arkusz13!C101</f>
        <v>0</v>
      </c>
      <c r="T420" s="46">
        <f>Arkusz13!C117</f>
        <v>0</v>
      </c>
      <c r="U420" s="38">
        <f>Arkusz13!C133-SUM(N420:T420)</f>
        <v>3</v>
      </c>
      <c r="V420" s="192">
        <f t="shared" si="10"/>
        <v>4</v>
      </c>
      <c r="W420" s="193"/>
      <c r="Y420" s="3"/>
    </row>
    <row r="421" spans="3:25" x14ac:dyDescent="0.25">
      <c r="C421" s="182" t="s">
        <v>37</v>
      </c>
      <c r="D421" s="183"/>
      <c r="E421" s="183"/>
      <c r="F421" s="183"/>
      <c r="G421" s="183"/>
      <c r="H421" s="183"/>
      <c r="I421" s="183"/>
      <c r="J421" s="183"/>
      <c r="K421" s="183"/>
      <c r="L421" s="101">
        <f>Arkusz13!C6</f>
        <v>0</v>
      </c>
      <c r="M421" s="101"/>
      <c r="N421" s="38">
        <f>Arkusz13!C22</f>
        <v>1</v>
      </c>
      <c r="O421" s="38">
        <f>Arkusz13!C38</f>
        <v>0</v>
      </c>
      <c r="P421" s="38">
        <f>Arkusz13!C54</f>
        <v>0</v>
      </c>
      <c r="Q421" s="38">
        <f>Arkusz13!C70</f>
        <v>0</v>
      </c>
      <c r="R421" s="38">
        <f>Arkusz13!C86</f>
        <v>0</v>
      </c>
      <c r="S421" s="38">
        <f>Arkusz13!C102</f>
        <v>0</v>
      </c>
      <c r="T421" s="46">
        <f>Arkusz13!C118</f>
        <v>0</v>
      </c>
      <c r="U421" s="38">
        <f>Arkusz13!C134-SUM(N421:T421)</f>
        <v>0</v>
      </c>
      <c r="V421" s="192">
        <f t="shared" si="10"/>
        <v>1</v>
      </c>
      <c r="W421" s="193"/>
      <c r="Y421" s="3"/>
    </row>
    <row r="422" spans="3:25" x14ac:dyDescent="0.25">
      <c r="C422" s="180" t="s">
        <v>45</v>
      </c>
      <c r="D422" s="181"/>
      <c r="E422" s="181"/>
      <c r="F422" s="181"/>
      <c r="G422" s="181"/>
      <c r="H422" s="181"/>
      <c r="I422" s="181"/>
      <c r="J422" s="181"/>
      <c r="K422" s="181"/>
      <c r="L422" s="101">
        <f>Arkusz13!C7</f>
        <v>2</v>
      </c>
      <c r="M422" s="101"/>
      <c r="N422" s="38">
        <f>Arkusz13!C23</f>
        <v>0</v>
      </c>
      <c r="O422" s="38">
        <f>Arkusz13!C39</f>
        <v>0</v>
      </c>
      <c r="P422" s="38">
        <f>Arkusz13!C55</f>
        <v>0</v>
      </c>
      <c r="Q422" s="38">
        <f>Arkusz13!C71</f>
        <v>0</v>
      </c>
      <c r="R422" s="38">
        <f>Arkusz13!C87</f>
        <v>0</v>
      </c>
      <c r="S422" s="38">
        <f>Arkusz13!C103</f>
        <v>0</v>
      </c>
      <c r="T422" s="46">
        <f>Arkusz13!C119</f>
        <v>0</v>
      </c>
      <c r="U422" s="38">
        <f>Arkusz13!C135-SUM(N422:T422)</f>
        <v>1</v>
      </c>
      <c r="V422" s="192">
        <f t="shared" si="10"/>
        <v>1</v>
      </c>
      <c r="W422" s="193"/>
      <c r="Y422" s="3"/>
    </row>
    <row r="423" spans="3:25" x14ac:dyDescent="0.25">
      <c r="C423" s="182" t="s">
        <v>46</v>
      </c>
      <c r="D423" s="183"/>
      <c r="E423" s="183"/>
      <c r="F423" s="183"/>
      <c r="G423" s="183"/>
      <c r="H423" s="183"/>
      <c r="I423" s="183"/>
      <c r="J423" s="183"/>
      <c r="K423" s="183"/>
      <c r="L423" s="101">
        <f>Arkusz13!C8</f>
        <v>0</v>
      </c>
      <c r="M423" s="101"/>
      <c r="N423" s="38">
        <f>Arkusz13!C24</f>
        <v>0</v>
      </c>
      <c r="O423" s="38">
        <f>Arkusz13!C40</f>
        <v>0</v>
      </c>
      <c r="P423" s="38">
        <f>Arkusz13!C56</f>
        <v>0</v>
      </c>
      <c r="Q423" s="38">
        <f>Arkusz13!C72</f>
        <v>0</v>
      </c>
      <c r="R423" s="38">
        <f>Arkusz13!C88</f>
        <v>0</v>
      </c>
      <c r="S423" s="38">
        <f>Arkusz13!C104</f>
        <v>0</v>
      </c>
      <c r="T423" s="46">
        <f>Arkusz13!C120</f>
        <v>0</v>
      </c>
      <c r="U423" s="38">
        <f>Arkusz13!C136-SUM(N423:T423)</f>
        <v>0</v>
      </c>
      <c r="V423" s="192">
        <f t="shared" si="10"/>
        <v>0</v>
      </c>
      <c r="W423" s="193"/>
      <c r="Y423" s="3"/>
    </row>
    <row r="424" spans="3:25" x14ac:dyDescent="0.25">
      <c r="C424" s="180" t="s">
        <v>4</v>
      </c>
      <c r="D424" s="181"/>
      <c r="E424" s="181"/>
      <c r="F424" s="181"/>
      <c r="G424" s="181"/>
      <c r="H424" s="181"/>
      <c r="I424" s="181"/>
      <c r="J424" s="181"/>
      <c r="K424" s="181"/>
      <c r="L424" s="101">
        <f>Arkusz13!C9</f>
        <v>0</v>
      </c>
      <c r="M424" s="101"/>
      <c r="N424" s="38">
        <f>Arkusz13!C25</f>
        <v>0</v>
      </c>
      <c r="O424" s="38">
        <f>Arkusz13!C41</f>
        <v>0</v>
      </c>
      <c r="P424" s="38">
        <f>Arkusz13!C57</f>
        <v>0</v>
      </c>
      <c r="Q424" s="38">
        <f>Arkusz13!C73</f>
        <v>0</v>
      </c>
      <c r="R424" s="38">
        <f>Arkusz13!C89</f>
        <v>0</v>
      </c>
      <c r="S424" s="38">
        <f>Arkusz13!C105</f>
        <v>0</v>
      </c>
      <c r="T424" s="46">
        <f>Arkusz13!C121</f>
        <v>0</v>
      </c>
      <c r="U424" s="38">
        <f>Arkusz13!C137-SUM(N424:T424)</f>
        <v>0</v>
      </c>
      <c r="V424" s="192">
        <f t="shared" si="10"/>
        <v>0</v>
      </c>
      <c r="W424" s="193"/>
      <c r="Y424" s="3"/>
    </row>
    <row r="425" spans="3:25" x14ac:dyDescent="0.25">
      <c r="C425" s="182" t="s">
        <v>38</v>
      </c>
      <c r="D425" s="183"/>
      <c r="E425" s="183"/>
      <c r="F425" s="183"/>
      <c r="G425" s="183"/>
      <c r="H425" s="183"/>
      <c r="I425" s="183"/>
      <c r="J425" s="183"/>
      <c r="K425" s="183"/>
      <c r="L425" s="101">
        <f>Arkusz13!C10</f>
        <v>4</v>
      </c>
      <c r="M425" s="101"/>
      <c r="N425" s="38">
        <f>Arkusz13!C26</f>
        <v>2</v>
      </c>
      <c r="O425" s="38">
        <f>Arkusz13!C42</f>
        <v>0</v>
      </c>
      <c r="P425" s="38">
        <f>Arkusz13!C58</f>
        <v>0</v>
      </c>
      <c r="Q425" s="38">
        <f>Arkusz13!C74</f>
        <v>0</v>
      </c>
      <c r="R425" s="38">
        <f>Arkusz13!C90</f>
        <v>0</v>
      </c>
      <c r="S425" s="38">
        <f>Arkusz13!C106</f>
        <v>0</v>
      </c>
      <c r="T425" s="46">
        <f>Arkusz13!C122</f>
        <v>0</v>
      </c>
      <c r="U425" s="38">
        <f>Arkusz13!C138-SUM(N425:T425)</f>
        <v>0</v>
      </c>
      <c r="V425" s="192">
        <f t="shared" si="10"/>
        <v>2</v>
      </c>
      <c r="W425" s="193"/>
      <c r="Y425" s="3"/>
    </row>
    <row r="426" spans="3:25" x14ac:dyDescent="0.25">
      <c r="C426" s="180" t="s">
        <v>39</v>
      </c>
      <c r="D426" s="181"/>
      <c r="E426" s="181"/>
      <c r="F426" s="181"/>
      <c r="G426" s="181"/>
      <c r="H426" s="181"/>
      <c r="I426" s="181"/>
      <c r="J426" s="181"/>
      <c r="K426" s="181"/>
      <c r="L426" s="101">
        <f>Arkusz13!C11</f>
        <v>5</v>
      </c>
      <c r="M426" s="101"/>
      <c r="N426" s="38">
        <f>Arkusz13!C27</f>
        <v>0</v>
      </c>
      <c r="O426" s="38">
        <f>Arkusz13!C43</f>
        <v>0</v>
      </c>
      <c r="P426" s="38">
        <f>Arkusz13!C59</f>
        <v>1</v>
      </c>
      <c r="Q426" s="38">
        <f>Arkusz13!C75</f>
        <v>1</v>
      </c>
      <c r="R426" s="38">
        <f>Arkusz13!C91</f>
        <v>0</v>
      </c>
      <c r="S426" s="38">
        <f>Arkusz13!C107</f>
        <v>0</v>
      </c>
      <c r="T426" s="46">
        <f>Arkusz13!C123</f>
        <v>0</v>
      </c>
      <c r="U426" s="38">
        <f>Arkusz13!C139-SUM(N426:T426)</f>
        <v>0</v>
      </c>
      <c r="V426" s="192">
        <f t="shared" si="10"/>
        <v>2</v>
      </c>
      <c r="W426" s="193"/>
      <c r="Y426" s="3"/>
    </row>
    <row r="427" spans="3:25" x14ac:dyDescent="0.25">
      <c r="C427" s="182" t="s">
        <v>40</v>
      </c>
      <c r="D427" s="183"/>
      <c r="E427" s="183"/>
      <c r="F427" s="183"/>
      <c r="G427" s="183"/>
      <c r="H427" s="183"/>
      <c r="I427" s="183"/>
      <c r="J427" s="183"/>
      <c r="K427" s="183"/>
      <c r="L427" s="101">
        <f>Arkusz13!C12</f>
        <v>944</v>
      </c>
      <c r="M427" s="101"/>
      <c r="N427" s="38">
        <f>Arkusz13!C28</f>
        <v>280</v>
      </c>
      <c r="O427" s="38">
        <f>Arkusz13!C44</f>
        <v>49</v>
      </c>
      <c r="P427" s="38">
        <f>Arkusz13!C60</f>
        <v>70</v>
      </c>
      <c r="Q427" s="38">
        <f>Arkusz13!C76</f>
        <v>113</v>
      </c>
      <c r="R427" s="38">
        <f>Arkusz13!C92</f>
        <v>33</v>
      </c>
      <c r="S427" s="38">
        <f>Arkusz13!C108</f>
        <v>0</v>
      </c>
      <c r="T427" s="46">
        <f>Arkusz13!C124</f>
        <v>133</v>
      </c>
      <c r="U427" s="38">
        <f>Arkusz13!C140-SUM(N427:T427)</f>
        <v>176</v>
      </c>
      <c r="V427" s="192">
        <f t="shared" si="10"/>
        <v>854</v>
      </c>
      <c r="W427" s="193"/>
      <c r="Y427" s="3"/>
    </row>
    <row r="428" spans="3:25" x14ac:dyDescent="0.25">
      <c r="C428" s="182" t="s">
        <v>10</v>
      </c>
      <c r="D428" s="183"/>
      <c r="E428" s="183"/>
      <c r="F428" s="183"/>
      <c r="G428" s="183"/>
      <c r="H428" s="183"/>
      <c r="I428" s="183"/>
      <c r="J428" s="183"/>
      <c r="K428" s="183"/>
      <c r="L428" s="101">
        <f>Arkusz13!C14</f>
        <v>5</v>
      </c>
      <c r="M428" s="101"/>
      <c r="N428" s="38">
        <f>Arkusz13!C30</f>
        <v>0</v>
      </c>
      <c r="O428" s="38">
        <f>Arkusz13!C46</f>
        <v>0</v>
      </c>
      <c r="P428" s="38">
        <f>Arkusz13!C62</f>
        <v>0</v>
      </c>
      <c r="Q428" s="38">
        <f>Arkusz13!C78</f>
        <v>0</v>
      </c>
      <c r="R428" s="38">
        <f>Arkusz13!C94</f>
        <v>0</v>
      </c>
      <c r="S428" s="38">
        <f>Arkusz13!C110</f>
        <v>0</v>
      </c>
      <c r="T428" s="46">
        <f>Arkusz13!C126</f>
        <v>0</v>
      </c>
      <c r="U428" s="38">
        <f>Arkusz13!C142-SUM(N428:T428)</f>
        <v>4</v>
      </c>
      <c r="V428" s="192">
        <f t="shared" si="10"/>
        <v>4</v>
      </c>
      <c r="W428" s="193"/>
      <c r="Y428" s="3"/>
    </row>
    <row r="429" spans="3:25" x14ac:dyDescent="0.25">
      <c r="C429" s="180" t="s">
        <v>42</v>
      </c>
      <c r="D429" s="181"/>
      <c r="E429" s="181"/>
      <c r="F429" s="181"/>
      <c r="G429" s="181"/>
      <c r="H429" s="181"/>
      <c r="I429" s="181"/>
      <c r="J429" s="181"/>
      <c r="K429" s="181"/>
      <c r="L429" s="101">
        <f>Arkusz13!C15</f>
        <v>10</v>
      </c>
      <c r="M429" s="101"/>
      <c r="N429" s="38">
        <f>Arkusz13!C31</f>
        <v>10</v>
      </c>
      <c r="O429" s="38">
        <f>Arkusz13!C47</f>
        <v>0</v>
      </c>
      <c r="P429" s="38">
        <f>Arkusz13!C63</f>
        <v>2</v>
      </c>
      <c r="Q429" s="38">
        <f>Arkusz13!C79</f>
        <v>0</v>
      </c>
      <c r="R429" s="38">
        <f>Arkusz13!C95</f>
        <v>0</v>
      </c>
      <c r="S429" s="38">
        <f>Arkusz13!C111</f>
        <v>0</v>
      </c>
      <c r="T429" s="46">
        <f>Arkusz13!C127</f>
        <v>0</v>
      </c>
      <c r="U429" s="38">
        <f>Arkusz13!C143-SUM(N429:T429)</f>
        <v>0</v>
      </c>
      <c r="V429" s="192">
        <f t="shared" si="10"/>
        <v>12</v>
      </c>
      <c r="W429" s="193"/>
      <c r="Y429" s="3"/>
    </row>
    <row r="430" spans="3:25" x14ac:dyDescent="0.25">
      <c r="C430" s="182" t="s">
        <v>43</v>
      </c>
      <c r="D430" s="183"/>
      <c r="E430" s="183"/>
      <c r="F430" s="183"/>
      <c r="G430" s="183"/>
      <c r="H430" s="183"/>
      <c r="I430" s="183"/>
      <c r="J430" s="183"/>
      <c r="K430" s="183"/>
      <c r="L430" s="101">
        <f>Arkusz13!C16</f>
        <v>0</v>
      </c>
      <c r="M430" s="101"/>
      <c r="N430" s="38">
        <f>Arkusz13!C32</f>
        <v>0</v>
      </c>
      <c r="O430" s="38">
        <f>Arkusz13!C48</f>
        <v>0</v>
      </c>
      <c r="P430" s="38">
        <f>Arkusz13!C64</f>
        <v>0</v>
      </c>
      <c r="Q430" s="38">
        <f>Arkusz13!C80</f>
        <v>0</v>
      </c>
      <c r="R430" s="38">
        <f>Arkusz13!C96</f>
        <v>0</v>
      </c>
      <c r="S430" s="38">
        <f>Arkusz13!C112</f>
        <v>0</v>
      </c>
      <c r="T430" s="46">
        <f>Arkusz13!C128</f>
        <v>0</v>
      </c>
      <c r="U430" s="38">
        <f>Arkusz13!C144-SUM(N430:T430)</f>
        <v>0</v>
      </c>
      <c r="V430" s="192">
        <f t="shared" si="10"/>
        <v>0</v>
      </c>
      <c r="W430" s="193"/>
      <c r="Y430" s="3"/>
    </row>
    <row r="431" spans="3:25" ht="15.75" thickBot="1" x14ac:dyDescent="0.3">
      <c r="C431" s="302" t="s">
        <v>44</v>
      </c>
      <c r="D431" s="303"/>
      <c r="E431" s="303"/>
      <c r="F431" s="303"/>
      <c r="G431" s="303"/>
      <c r="H431" s="303"/>
      <c r="I431" s="303"/>
      <c r="J431" s="303"/>
      <c r="K431" s="303"/>
      <c r="L431" s="101">
        <f>Arkusz13!C17</f>
        <v>2</v>
      </c>
      <c r="M431" s="101"/>
      <c r="N431" s="38">
        <f>Arkusz13!C33</f>
        <v>2</v>
      </c>
      <c r="O431" s="38">
        <f>Arkusz13!C49</f>
        <v>0</v>
      </c>
      <c r="P431" s="38">
        <f>Arkusz13!C65</f>
        <v>0</v>
      </c>
      <c r="Q431" s="38">
        <f>Arkusz13!C81</f>
        <v>0</v>
      </c>
      <c r="R431" s="38">
        <f>Arkusz13!C97</f>
        <v>0</v>
      </c>
      <c r="S431" s="38">
        <f>Arkusz13!C113</f>
        <v>0</v>
      </c>
      <c r="T431" s="46">
        <f>Arkusz13!C129</f>
        <v>0</v>
      </c>
      <c r="U431" s="38">
        <f>Arkusz13!C145-SUM(N431:T431)</f>
        <v>2</v>
      </c>
      <c r="V431" s="192">
        <f t="shared" si="10"/>
        <v>4</v>
      </c>
      <c r="W431" s="193"/>
      <c r="Y431" s="3"/>
    </row>
    <row r="432" spans="3:25" ht="15.75" thickBot="1" x14ac:dyDescent="0.3">
      <c r="C432" s="293" t="s">
        <v>1</v>
      </c>
      <c r="D432" s="294"/>
      <c r="E432" s="294"/>
      <c r="F432" s="294"/>
      <c r="G432" s="294"/>
      <c r="H432" s="294"/>
      <c r="I432" s="294"/>
      <c r="J432" s="294"/>
      <c r="K432" s="294"/>
      <c r="L432" s="191">
        <f>SUM(L417:L431)</f>
        <v>5241</v>
      </c>
      <c r="M432" s="191"/>
      <c r="N432" s="37">
        <f t="shared" ref="N432:V432" si="11">SUM(N417:N431)</f>
        <v>1166</v>
      </c>
      <c r="O432" s="37">
        <f t="shared" si="11"/>
        <v>711</v>
      </c>
      <c r="P432" s="37">
        <f t="shared" si="11"/>
        <v>618</v>
      </c>
      <c r="Q432" s="37">
        <f t="shared" si="11"/>
        <v>171</v>
      </c>
      <c r="R432" s="37">
        <f t="shared" si="11"/>
        <v>33</v>
      </c>
      <c r="S432" s="37">
        <f t="shared" si="11"/>
        <v>0</v>
      </c>
      <c r="T432" s="47">
        <f t="shared" si="11"/>
        <v>133</v>
      </c>
      <c r="U432" s="48">
        <f t="shared" si="11"/>
        <v>1361</v>
      </c>
      <c r="V432" s="191">
        <f t="shared" si="11"/>
        <v>4193</v>
      </c>
      <c r="W432" s="295"/>
      <c r="Y432" s="3"/>
    </row>
    <row r="435" ht="15" customHeight="1" x14ac:dyDescent="0.25"/>
    <row r="455" spans="1:25" ht="15.75" thickBot="1" x14ac:dyDescent="0.3"/>
    <row r="456" spans="1:25" ht="21.75" customHeight="1" x14ac:dyDescent="0.25">
      <c r="D456" s="189" t="s">
        <v>2</v>
      </c>
      <c r="E456" s="190"/>
      <c r="F456" s="190"/>
      <c r="G456" s="190"/>
      <c r="H456" s="190"/>
      <c r="I456" s="190"/>
      <c r="J456" s="190"/>
      <c r="K456" s="190"/>
      <c r="L456" s="190" t="s">
        <v>3</v>
      </c>
      <c r="M456" s="190"/>
      <c r="N456" s="122" t="s">
        <v>87</v>
      </c>
      <c r="O456" s="122"/>
      <c r="P456" s="122"/>
      <c r="Q456" s="296" t="s">
        <v>88</v>
      </c>
      <c r="R456" s="297"/>
      <c r="S456" s="298"/>
    </row>
    <row r="457" spans="1:25" ht="15.75" thickBot="1" x14ac:dyDescent="0.3">
      <c r="D457" s="187" t="s">
        <v>86</v>
      </c>
      <c r="E457" s="188"/>
      <c r="F457" s="188"/>
      <c r="G457" s="188"/>
      <c r="H457" s="188"/>
      <c r="I457" s="188"/>
      <c r="J457" s="188"/>
      <c r="K457" s="188"/>
      <c r="L457" s="186">
        <f>Arkusz14!B2</f>
        <v>129</v>
      </c>
      <c r="M457" s="186"/>
      <c r="N457" s="186">
        <f>Arkusz14!B3</f>
        <v>70</v>
      </c>
      <c r="O457" s="186"/>
      <c r="P457" s="186"/>
      <c r="Q457" s="299">
        <f>Arkusz14!B4</f>
        <v>2</v>
      </c>
      <c r="R457" s="300"/>
      <c r="S457" s="301"/>
    </row>
    <row r="458" spans="1:25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</row>
    <row r="459" spans="1:25" x14ac:dyDescent="0.25">
      <c r="A459" s="164" t="s">
        <v>173</v>
      </c>
      <c r="B459" s="165"/>
      <c r="C459" s="165"/>
      <c r="D459" s="165"/>
      <c r="E459" s="165"/>
      <c r="F459" s="165"/>
      <c r="G459" s="165"/>
      <c r="H459" s="165"/>
      <c r="I459" s="165"/>
      <c r="J459" s="165"/>
      <c r="K459" s="165"/>
      <c r="L459" s="165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</row>
    <row r="460" spans="1:25" s="56" customFormat="1" x14ac:dyDescent="0.25">
      <c r="A460" s="164"/>
      <c r="B460" s="165"/>
      <c r="C460" s="165"/>
      <c r="D460" s="165"/>
      <c r="E460" s="165"/>
      <c r="F460" s="165"/>
      <c r="G460" s="165"/>
      <c r="H460" s="165"/>
      <c r="I460" s="165"/>
      <c r="J460" s="165"/>
      <c r="K460" s="165"/>
      <c r="L460" s="165"/>
      <c r="M460" s="165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</row>
    <row r="461" spans="1:25" s="56" customFormat="1" x14ac:dyDescent="0.25">
      <c r="A461" s="164"/>
      <c r="B461" s="165"/>
      <c r="C461" s="165"/>
      <c r="D461" s="165"/>
      <c r="E461" s="165"/>
      <c r="F461" s="165"/>
      <c r="G461" s="165"/>
      <c r="H461" s="165"/>
      <c r="I461" s="165"/>
      <c r="J461" s="165"/>
      <c r="K461" s="165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</row>
    <row r="462" spans="1:25" s="56" customFormat="1" x14ac:dyDescent="0.25">
      <c r="A462" s="164"/>
      <c r="B462" s="165"/>
      <c r="C462" s="165"/>
      <c r="D462" s="165"/>
      <c r="E462" s="165"/>
      <c r="F462" s="165"/>
      <c r="G462" s="165"/>
      <c r="H462" s="165"/>
      <c r="I462" s="165"/>
      <c r="J462" s="165"/>
      <c r="K462" s="165"/>
      <c r="L462" s="165"/>
      <c r="M462" s="165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</row>
    <row r="463" spans="1:25" s="56" customFormat="1" x14ac:dyDescent="0.25">
      <c r="A463" s="164"/>
      <c r="B463" s="165"/>
      <c r="C463" s="165"/>
      <c r="D463" s="165"/>
      <c r="E463" s="165"/>
      <c r="F463" s="165"/>
      <c r="G463" s="165"/>
      <c r="H463" s="165"/>
      <c r="I463" s="165"/>
      <c r="J463" s="165"/>
      <c r="K463" s="165"/>
      <c r="L463" s="165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</row>
    <row r="464" spans="1:25" s="56" customFormat="1" x14ac:dyDescent="0.25">
      <c r="A464" s="164"/>
      <c r="B464" s="165"/>
      <c r="C464" s="165"/>
      <c r="D464" s="165"/>
      <c r="E464" s="165"/>
      <c r="F464" s="165"/>
      <c r="G464" s="165"/>
      <c r="H464" s="165"/>
      <c r="I464" s="165"/>
      <c r="J464" s="165"/>
      <c r="K464" s="165"/>
      <c r="L464" s="165"/>
      <c r="M464" s="165"/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</row>
    <row r="465" spans="1:25" s="56" customFormat="1" x14ac:dyDescent="0.25">
      <c r="A465" s="164"/>
      <c r="B465" s="165"/>
      <c r="C465" s="165"/>
      <c r="D465" s="165"/>
      <c r="E465" s="165"/>
      <c r="F465" s="165"/>
      <c r="G465" s="165"/>
      <c r="H465" s="165"/>
      <c r="I465" s="165"/>
      <c r="J465" s="165"/>
      <c r="K465" s="165"/>
      <c r="L465" s="165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</row>
    <row r="466" spans="1:25" s="56" customFormat="1" x14ac:dyDescent="0.25">
      <c r="A466" s="164"/>
      <c r="B466" s="165"/>
      <c r="C466" s="165"/>
      <c r="D466" s="165"/>
      <c r="E466" s="165"/>
      <c r="F466" s="165"/>
      <c r="G466" s="165"/>
      <c r="H466" s="165"/>
      <c r="I466" s="165"/>
      <c r="J466" s="165"/>
      <c r="K466" s="165"/>
      <c r="L466" s="165"/>
      <c r="M466" s="165"/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</row>
    <row r="467" spans="1:25" s="56" customFormat="1" x14ac:dyDescent="0.25">
      <c r="A467" s="164"/>
      <c r="B467" s="165"/>
      <c r="C467" s="165"/>
      <c r="D467" s="165"/>
      <c r="E467" s="165"/>
      <c r="F467" s="165"/>
      <c r="G467" s="165"/>
      <c r="H467" s="165"/>
      <c r="I467" s="165"/>
      <c r="J467" s="165"/>
      <c r="K467" s="165"/>
      <c r="L467" s="165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</row>
    <row r="468" spans="1:25" s="56" customFormat="1" x14ac:dyDescent="0.25">
      <c r="A468" s="164"/>
      <c r="B468" s="165"/>
      <c r="C468" s="165"/>
      <c r="D468" s="165"/>
      <c r="E468" s="165"/>
      <c r="F468" s="165"/>
      <c r="G468" s="165"/>
      <c r="H468" s="165"/>
      <c r="I468" s="165"/>
      <c r="J468" s="165"/>
      <c r="K468" s="165"/>
      <c r="L468" s="165"/>
      <c r="M468" s="165"/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</row>
    <row r="469" spans="1:25" s="56" customFormat="1" x14ac:dyDescent="0.25">
      <c r="A469" s="164"/>
      <c r="B469" s="165"/>
      <c r="C469" s="165"/>
      <c r="D469" s="165"/>
      <c r="E469" s="165"/>
      <c r="F469" s="165"/>
      <c r="G469" s="165"/>
      <c r="H469" s="165"/>
      <c r="I469" s="165"/>
      <c r="J469" s="165"/>
      <c r="K469" s="165"/>
      <c r="L469" s="165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</row>
    <row r="470" spans="1:25" s="56" customFormat="1" x14ac:dyDescent="0.25">
      <c r="A470" s="164"/>
      <c r="B470" s="165"/>
      <c r="C470" s="165"/>
      <c r="D470" s="165"/>
      <c r="E470" s="165"/>
      <c r="F470" s="165"/>
      <c r="G470" s="165"/>
      <c r="H470" s="165"/>
      <c r="I470" s="165"/>
      <c r="J470" s="165"/>
      <c r="K470" s="165"/>
      <c r="L470" s="165"/>
      <c r="M470" s="165"/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</row>
    <row r="471" spans="1:25" s="56" customFormat="1" x14ac:dyDescent="0.25">
      <c r="A471" s="164"/>
      <c r="B471" s="165"/>
      <c r="C471" s="165"/>
      <c r="D471" s="165"/>
      <c r="E471" s="165"/>
      <c r="F471" s="165"/>
      <c r="G471" s="165"/>
      <c r="H471" s="165"/>
      <c r="I471" s="165"/>
      <c r="J471" s="165"/>
      <c r="K471" s="165"/>
      <c r="L471" s="165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</row>
    <row r="472" spans="1:25" s="56" customFormat="1" x14ac:dyDescent="0.25">
      <c r="A472" s="164"/>
      <c r="B472" s="165"/>
      <c r="C472" s="165"/>
      <c r="D472" s="165"/>
      <c r="E472" s="165"/>
      <c r="F472" s="165"/>
      <c r="G472" s="165"/>
      <c r="H472" s="165"/>
      <c r="I472" s="165"/>
      <c r="J472" s="165"/>
      <c r="K472" s="165"/>
      <c r="L472" s="165"/>
      <c r="M472" s="165"/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</row>
    <row r="473" spans="1:25" s="60" customFormat="1" x14ac:dyDescent="0.25">
      <c r="A473" s="164"/>
      <c r="B473" s="165"/>
      <c r="C473" s="165"/>
      <c r="D473" s="165"/>
      <c r="E473" s="165"/>
      <c r="F473" s="165"/>
      <c r="G473" s="165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</row>
    <row r="474" spans="1:25" s="56" customFormat="1" x14ac:dyDescent="0.25">
      <c r="A474" s="164"/>
      <c r="B474" s="165"/>
      <c r="C474" s="165"/>
      <c r="D474" s="165"/>
      <c r="E474" s="165"/>
      <c r="F474" s="165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</row>
    <row r="477" spans="1:25" s="56" customFormat="1" x14ac:dyDescent="0.25">
      <c r="Y477" s="6"/>
    </row>
    <row r="478" spans="1:25" s="56" customFormat="1" x14ac:dyDescent="0.25">
      <c r="Y478" s="6"/>
    </row>
    <row r="479" spans="1:25" s="56" customFormat="1" x14ac:dyDescent="0.25">
      <c r="Y479" s="6"/>
    </row>
    <row r="480" spans="1:25" x14ac:dyDescent="0.25">
      <c r="A480" s="10" t="s">
        <v>161</v>
      </c>
      <c r="B480" s="10"/>
      <c r="C480" s="10"/>
      <c r="D480" s="10"/>
      <c r="E480" s="10"/>
      <c r="F480" s="10"/>
    </row>
    <row r="481" spans="4:25" ht="15.75" thickBot="1" x14ac:dyDescent="0.3"/>
    <row r="482" spans="4:25" x14ac:dyDescent="0.25">
      <c r="D482" s="91" t="s">
        <v>27</v>
      </c>
      <c r="E482" s="92"/>
      <c r="F482" s="92"/>
      <c r="G482" s="92"/>
      <c r="H482" s="92" t="s">
        <v>3</v>
      </c>
      <c r="I482" s="92"/>
      <c r="J482" s="92"/>
      <c r="K482" s="92" t="s">
        <v>22</v>
      </c>
      <c r="L482" s="92"/>
      <c r="M482" s="268"/>
    </row>
    <row r="483" spans="4:25" x14ac:dyDescent="0.25">
      <c r="D483" s="269" t="s">
        <v>19</v>
      </c>
      <c r="E483" s="270"/>
      <c r="F483" s="270"/>
      <c r="G483" s="270"/>
      <c r="H483" s="192">
        <v>61199</v>
      </c>
      <c r="I483" s="192"/>
      <c r="J483" s="192"/>
      <c r="K483" s="192">
        <v>64838</v>
      </c>
      <c r="L483" s="192"/>
      <c r="M483" s="193"/>
    </row>
    <row r="484" spans="4:25" x14ac:dyDescent="0.25">
      <c r="D484" s="271" t="s">
        <v>20</v>
      </c>
      <c r="E484" s="272"/>
      <c r="F484" s="272"/>
      <c r="G484" s="272"/>
      <c r="H484" s="192">
        <v>2234</v>
      </c>
      <c r="I484" s="192"/>
      <c r="J484" s="192"/>
      <c r="K484" s="192">
        <v>2333</v>
      </c>
      <c r="L484" s="192"/>
      <c r="M484" s="193"/>
    </row>
    <row r="485" spans="4:25" ht="15.75" thickBot="1" x14ac:dyDescent="0.3">
      <c r="D485" s="284" t="s">
        <v>21</v>
      </c>
      <c r="E485" s="285"/>
      <c r="F485" s="285"/>
      <c r="G485" s="285"/>
      <c r="H485" s="192">
        <v>2413</v>
      </c>
      <c r="I485" s="192"/>
      <c r="J485" s="192"/>
      <c r="K485" s="192">
        <v>2462</v>
      </c>
      <c r="L485" s="192"/>
      <c r="M485" s="193"/>
    </row>
    <row r="486" spans="4:25" ht="15.75" thickBot="1" x14ac:dyDescent="0.3">
      <c r="D486" s="274" t="s">
        <v>1</v>
      </c>
      <c r="E486" s="275"/>
      <c r="F486" s="275"/>
      <c r="G486" s="275"/>
      <c r="H486" s="103">
        <v>65846</v>
      </c>
      <c r="I486" s="103"/>
      <c r="J486" s="103"/>
      <c r="K486" s="103">
        <v>69633</v>
      </c>
      <c r="L486" s="103"/>
      <c r="M486" s="104"/>
    </row>
    <row r="487" spans="4:25" s="40" customFormat="1" x14ac:dyDescent="0.25">
      <c r="D487" s="43"/>
      <c r="E487" s="43"/>
      <c r="F487" s="43"/>
      <c r="G487" s="43"/>
      <c r="H487" s="44"/>
      <c r="I487" s="44"/>
      <c r="J487" s="44"/>
      <c r="K487" s="44"/>
      <c r="L487" s="44"/>
      <c r="M487" s="44"/>
      <c r="Y487" s="6"/>
    </row>
    <row r="488" spans="4:25" s="56" customFormat="1" x14ac:dyDescent="0.25">
      <c r="D488" s="43"/>
      <c r="E488" s="43"/>
      <c r="F488" s="43"/>
      <c r="G488" s="43"/>
      <c r="H488" s="44"/>
      <c r="I488" s="44"/>
      <c r="J488" s="44"/>
      <c r="K488" s="44"/>
      <c r="L488" s="44"/>
      <c r="M488" s="44"/>
      <c r="Y488" s="6"/>
    </row>
    <row r="489" spans="4:25" s="56" customFormat="1" x14ac:dyDescent="0.25">
      <c r="D489" s="43"/>
      <c r="E489" s="43"/>
      <c r="F489" s="43"/>
      <c r="G489" s="43"/>
      <c r="H489" s="44"/>
      <c r="I489" s="44"/>
      <c r="J489" s="44"/>
      <c r="K489" s="44"/>
      <c r="L489" s="44"/>
      <c r="M489" s="44"/>
      <c r="Y489" s="6"/>
    </row>
    <row r="490" spans="4:25" s="40" customFormat="1" x14ac:dyDescent="0.25">
      <c r="D490" s="43"/>
      <c r="E490" s="43"/>
      <c r="F490" s="43"/>
      <c r="G490" s="43"/>
      <c r="H490" s="44"/>
      <c r="I490" s="44"/>
      <c r="J490" s="44"/>
      <c r="K490" s="44"/>
      <c r="L490" s="44"/>
      <c r="M490" s="44"/>
      <c r="Y490" s="6"/>
    </row>
    <row r="491" spans="4:25" s="40" customFormat="1" x14ac:dyDescent="0.25">
      <c r="D491" s="43"/>
      <c r="E491" s="43"/>
      <c r="F491" s="43"/>
      <c r="G491" s="43"/>
      <c r="H491" s="44"/>
      <c r="I491" s="44"/>
      <c r="J491" s="44"/>
      <c r="K491" s="44"/>
      <c r="L491" s="44"/>
      <c r="M491" s="44"/>
      <c r="Y491" s="6"/>
    </row>
    <row r="492" spans="4:25" x14ac:dyDescent="0.25">
      <c r="D492" s="25"/>
      <c r="E492" s="25"/>
      <c r="F492" s="25"/>
      <c r="G492" s="25"/>
      <c r="H492" s="25"/>
      <c r="I492" s="25"/>
      <c r="J492" s="25"/>
      <c r="K492" s="25"/>
      <c r="L492" s="25"/>
      <c r="M492" s="25"/>
    </row>
    <row r="493" spans="4:25" s="40" customFormat="1" x14ac:dyDescent="0.25"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Y493" s="6"/>
    </row>
    <row r="494" spans="4:25" s="40" customFormat="1" x14ac:dyDescent="0.25"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Y494" s="6"/>
    </row>
    <row r="495" spans="4:25" s="40" customFormat="1" x14ac:dyDescent="0.25"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Y495" s="6"/>
    </row>
    <row r="496" spans="4:25" s="40" customFormat="1" x14ac:dyDescent="0.25"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Y496" s="6"/>
    </row>
    <row r="497" spans="1:25" s="40" customFormat="1" x14ac:dyDescent="0.25"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Y497" s="6"/>
    </row>
    <row r="498" spans="1:25" s="40" customFormat="1" x14ac:dyDescent="0.25"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Y498" s="6"/>
    </row>
    <row r="499" spans="1:25" s="40" customFormat="1" x14ac:dyDescent="0.25"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Y499" s="6"/>
    </row>
    <row r="500" spans="1:25" s="40" customFormat="1" x14ac:dyDescent="0.25"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Y500" s="6"/>
    </row>
    <row r="501" spans="1:25" s="40" customFormat="1" x14ac:dyDescent="0.25"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Y501" s="6"/>
    </row>
    <row r="502" spans="1:25" s="40" customFormat="1" x14ac:dyDescent="0.25"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Y502" s="6"/>
    </row>
    <row r="503" spans="1:25" s="40" customFormat="1" x14ac:dyDescent="0.25"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Y503" s="6"/>
    </row>
    <row r="504" spans="1:25" s="40" customFormat="1" x14ac:dyDescent="0.25"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Y504" s="6"/>
    </row>
    <row r="506" spans="1:25" s="40" customFormat="1" x14ac:dyDescent="0.25">
      <c r="Y506" s="6"/>
    </row>
    <row r="507" spans="1:25" s="56" customFormat="1" x14ac:dyDescent="0.25">
      <c r="Y507" s="6"/>
    </row>
    <row r="508" spans="1:25" x14ac:dyDescent="0.25">
      <c r="A508" s="164" t="s">
        <v>164</v>
      </c>
      <c r="B508" s="165"/>
      <c r="C508" s="165"/>
      <c r="D508" s="165"/>
      <c r="E508" s="165"/>
      <c r="F508" s="165"/>
      <c r="G508" s="165"/>
      <c r="H508" s="165"/>
      <c r="I508" s="165"/>
      <c r="J508" s="165"/>
      <c r="K508" s="165"/>
      <c r="L508" s="165"/>
      <c r="M508" s="165"/>
      <c r="N508" s="165"/>
      <c r="O508" s="16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</row>
    <row r="509" spans="1:25" x14ac:dyDescent="0.25">
      <c r="A509" s="165"/>
      <c r="B509" s="165"/>
      <c r="C509" s="165"/>
      <c r="D509" s="165"/>
      <c r="E509" s="165"/>
      <c r="F509" s="165"/>
      <c r="G509" s="165"/>
      <c r="H509" s="165"/>
      <c r="I509" s="165"/>
      <c r="J509" s="165"/>
      <c r="K509" s="165"/>
      <c r="L509" s="165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</row>
    <row r="510" spans="1:25" x14ac:dyDescent="0.25">
      <c r="A510" s="165"/>
      <c r="B510" s="165"/>
      <c r="C510" s="165"/>
      <c r="D510" s="165"/>
      <c r="E510" s="165"/>
      <c r="F510" s="165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</row>
    <row r="512" spans="1:25" x14ac:dyDescent="0.25">
      <c r="A512" s="10" t="s">
        <v>162</v>
      </c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25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25" ht="15.75" thickBo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25" x14ac:dyDescent="0.25">
      <c r="D515" s="276" t="s">
        <v>47</v>
      </c>
      <c r="E515" s="277"/>
      <c r="F515" s="277"/>
      <c r="G515" s="280" t="str">
        <f>CONCATENATE(Arkusz18!A2," - ",Arkusz18!B2," r.")</f>
        <v>01.09.2017 - 30.09.2017 r.</v>
      </c>
      <c r="H515" s="280"/>
      <c r="I515" s="280"/>
      <c r="J515" s="280"/>
      <c r="K515" s="280"/>
      <c r="L515" s="280"/>
      <c r="M515" s="280"/>
      <c r="N515" s="280"/>
      <c r="O515" s="280"/>
      <c r="P515" s="280"/>
      <c r="Q515" s="280"/>
      <c r="R515" s="281"/>
    </row>
    <row r="516" spans="1:25" ht="24" customHeight="1" x14ac:dyDescent="0.25">
      <c r="D516" s="278"/>
      <c r="E516" s="279"/>
      <c r="F516" s="279"/>
      <c r="G516" s="282" t="s">
        <v>63</v>
      </c>
      <c r="H516" s="282"/>
      <c r="I516" s="282"/>
      <c r="J516" s="282" t="s">
        <v>91</v>
      </c>
      <c r="K516" s="282"/>
      <c r="L516" s="282"/>
      <c r="M516" s="282" t="s">
        <v>62</v>
      </c>
      <c r="N516" s="282"/>
      <c r="O516" s="282"/>
      <c r="P516" s="282" t="s">
        <v>90</v>
      </c>
      <c r="Q516" s="282"/>
      <c r="R516" s="283"/>
    </row>
    <row r="517" spans="1:25" ht="15" customHeight="1" x14ac:dyDescent="0.25">
      <c r="D517" s="172" t="s">
        <v>89</v>
      </c>
      <c r="E517" s="173"/>
      <c r="F517" s="173"/>
      <c r="G517" s="273">
        <f>Arkusz16!A2</f>
        <v>0</v>
      </c>
      <c r="H517" s="273"/>
      <c r="I517" s="273"/>
      <c r="J517" s="273">
        <f>Arkusz16!A3</f>
        <v>0</v>
      </c>
      <c r="K517" s="273"/>
      <c r="L517" s="273"/>
      <c r="M517" s="273">
        <f>Arkusz16!A4</f>
        <v>0</v>
      </c>
      <c r="N517" s="273"/>
      <c r="O517" s="273"/>
      <c r="P517" s="273">
        <f>Arkusz16!A5</f>
        <v>0</v>
      </c>
      <c r="Q517" s="273"/>
      <c r="R517" s="273"/>
    </row>
    <row r="518" spans="1:25" x14ac:dyDescent="0.25">
      <c r="D518" s="166" t="s">
        <v>49</v>
      </c>
      <c r="E518" s="167"/>
      <c r="F518" s="167"/>
      <c r="G518" s="168">
        <f>Arkusz16!A6</f>
        <v>1050</v>
      </c>
      <c r="H518" s="168"/>
      <c r="I518" s="168"/>
      <c r="J518" s="169">
        <f>Arkusz16!A7</f>
        <v>5</v>
      </c>
      <c r="K518" s="170"/>
      <c r="L518" s="171"/>
      <c r="M518" s="169">
        <f>Arkusz16!A8</f>
        <v>4</v>
      </c>
      <c r="N518" s="170"/>
      <c r="O518" s="171"/>
      <c r="P518" s="169">
        <f>Arkusz16!A9</f>
        <v>8</v>
      </c>
      <c r="Q518" s="170"/>
      <c r="R518" s="171"/>
    </row>
    <row r="519" spans="1:25" ht="15.75" thickBot="1" x14ac:dyDescent="0.3">
      <c r="D519" s="291" t="s">
        <v>50</v>
      </c>
      <c r="E519" s="292"/>
      <c r="F519" s="292"/>
      <c r="G519" s="288">
        <f>Arkusz16!A10</f>
        <v>480</v>
      </c>
      <c r="H519" s="288"/>
      <c r="I519" s="288"/>
      <c r="J519" s="288">
        <f>Arkusz16!A11</f>
        <v>5</v>
      </c>
      <c r="K519" s="288"/>
      <c r="L519" s="288"/>
      <c r="M519" s="288">
        <f>Arkusz16!A12</f>
        <v>10</v>
      </c>
      <c r="N519" s="288"/>
      <c r="O519" s="288"/>
      <c r="P519" s="288">
        <f>Arkusz16!A13</f>
        <v>12</v>
      </c>
      <c r="Q519" s="288"/>
      <c r="R519" s="288"/>
    </row>
    <row r="520" spans="1:25" ht="15.75" thickBot="1" x14ac:dyDescent="0.3">
      <c r="D520" s="289" t="s">
        <v>48</v>
      </c>
      <c r="E520" s="290"/>
      <c r="F520" s="290"/>
      <c r="G520" s="286">
        <f>SUM(G517:I519)</f>
        <v>1530</v>
      </c>
      <c r="H520" s="286"/>
      <c r="I520" s="286"/>
      <c r="J520" s="286">
        <f t="shared" ref="J520" si="12">SUM(J517:L519)</f>
        <v>10</v>
      </c>
      <c r="K520" s="286"/>
      <c r="L520" s="286"/>
      <c r="M520" s="286">
        <f t="shared" ref="M520" si="13">SUM(M517:O519)</f>
        <v>14</v>
      </c>
      <c r="N520" s="286"/>
      <c r="O520" s="286"/>
      <c r="P520" s="286">
        <f t="shared" ref="P520" si="14">SUM(P517:R519)</f>
        <v>20</v>
      </c>
      <c r="Q520" s="286"/>
      <c r="R520" s="287"/>
    </row>
    <row r="521" spans="1:25" s="56" customFormat="1" x14ac:dyDescent="0.25">
      <c r="D521" s="57"/>
      <c r="E521" s="57"/>
      <c r="F521" s="57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Y521" s="6"/>
    </row>
    <row r="522" spans="1:25" s="56" customFormat="1" x14ac:dyDescent="0.25">
      <c r="D522" s="57"/>
      <c r="E522" s="57"/>
      <c r="F522" s="57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Y522" s="6"/>
    </row>
    <row r="523" spans="1:25" ht="15.75" thickBot="1" x14ac:dyDescent="0.3">
      <c r="A523" s="26"/>
      <c r="B523" s="26"/>
      <c r="C523" s="26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</row>
    <row r="524" spans="1:25" x14ac:dyDescent="0.25">
      <c r="D524" s="276" t="s">
        <v>47</v>
      </c>
      <c r="E524" s="277"/>
      <c r="F524" s="277"/>
      <c r="G524" s="280" t="str">
        <f>CONCATENATE(Arkusz18!C2," - ",Arkusz18!B2," r.")</f>
        <v>01.01.2017 - 30.09.2017 r.</v>
      </c>
      <c r="H524" s="280"/>
      <c r="I524" s="280"/>
      <c r="J524" s="280"/>
      <c r="K524" s="280"/>
      <c r="L524" s="280"/>
      <c r="M524" s="280"/>
      <c r="N524" s="280"/>
      <c r="O524" s="280"/>
      <c r="P524" s="280"/>
      <c r="Q524" s="280"/>
      <c r="R524" s="281"/>
    </row>
    <row r="525" spans="1:25" ht="23.25" customHeight="1" x14ac:dyDescent="0.25">
      <c r="D525" s="278"/>
      <c r="E525" s="279"/>
      <c r="F525" s="279"/>
      <c r="G525" s="282" t="s">
        <v>63</v>
      </c>
      <c r="H525" s="282"/>
      <c r="I525" s="282"/>
      <c r="J525" s="282" t="s">
        <v>91</v>
      </c>
      <c r="K525" s="282"/>
      <c r="L525" s="282"/>
      <c r="M525" s="282" t="s">
        <v>62</v>
      </c>
      <c r="N525" s="282"/>
      <c r="O525" s="282"/>
      <c r="P525" s="282" t="s">
        <v>90</v>
      </c>
      <c r="Q525" s="282"/>
      <c r="R525" s="283"/>
    </row>
    <row r="526" spans="1:25" x14ac:dyDescent="0.25">
      <c r="D526" s="172" t="s">
        <v>89</v>
      </c>
      <c r="E526" s="173"/>
      <c r="F526" s="173"/>
      <c r="G526" s="273">
        <v>0</v>
      </c>
      <c r="H526" s="273"/>
      <c r="I526" s="273"/>
      <c r="J526" s="273">
        <f>Arkusz17!A3</f>
        <v>0</v>
      </c>
      <c r="K526" s="273"/>
      <c r="L526" s="273"/>
      <c r="M526" s="273">
        <f>Arkusz17!A4</f>
        <v>23</v>
      </c>
      <c r="N526" s="273"/>
      <c r="O526" s="273"/>
      <c r="P526" s="273">
        <f>Arkusz17!A5</f>
        <v>1</v>
      </c>
      <c r="Q526" s="273"/>
      <c r="R526" s="273"/>
    </row>
    <row r="527" spans="1:25" x14ac:dyDescent="0.25">
      <c r="D527" s="166" t="s">
        <v>49</v>
      </c>
      <c r="E527" s="167"/>
      <c r="F527" s="167"/>
      <c r="G527" s="168">
        <f>Arkusz17!A6</f>
        <v>23747</v>
      </c>
      <c r="H527" s="168"/>
      <c r="I527" s="168"/>
      <c r="J527" s="168">
        <f>Arkusz17!A7</f>
        <v>111</v>
      </c>
      <c r="K527" s="168"/>
      <c r="L527" s="168"/>
      <c r="M527" s="168">
        <f>Arkusz17!A8</f>
        <v>90</v>
      </c>
      <c r="N527" s="168"/>
      <c r="O527" s="168"/>
      <c r="P527" s="168">
        <f>Arkusz17!A9</f>
        <v>88</v>
      </c>
      <c r="Q527" s="168"/>
      <c r="R527" s="168"/>
    </row>
    <row r="528" spans="1:25" ht="15.75" thickBot="1" x14ac:dyDescent="0.3">
      <c r="D528" s="291" t="s">
        <v>50</v>
      </c>
      <c r="E528" s="292"/>
      <c r="F528" s="292"/>
      <c r="G528" s="288">
        <f>Arkusz17!A10</f>
        <v>7750</v>
      </c>
      <c r="H528" s="288"/>
      <c r="I528" s="288"/>
      <c r="J528" s="288">
        <f>Arkusz17!A11</f>
        <v>53</v>
      </c>
      <c r="K528" s="288"/>
      <c r="L528" s="288"/>
      <c r="M528" s="288">
        <f>Arkusz17!A12</f>
        <v>248</v>
      </c>
      <c r="N528" s="288"/>
      <c r="O528" s="288"/>
      <c r="P528" s="288">
        <f>Arkusz17!A13</f>
        <v>87</v>
      </c>
      <c r="Q528" s="288"/>
      <c r="R528" s="288"/>
    </row>
    <row r="529" spans="1:25" ht="15.75" thickBot="1" x14ac:dyDescent="0.3">
      <c r="D529" s="289" t="s">
        <v>48</v>
      </c>
      <c r="E529" s="290"/>
      <c r="F529" s="290"/>
      <c r="G529" s="286">
        <f>SUM(G526:I528)</f>
        <v>31497</v>
      </c>
      <c r="H529" s="286"/>
      <c r="I529" s="286"/>
      <c r="J529" s="286">
        <f t="shared" ref="J529" si="15">SUM(J526:L528)</f>
        <v>164</v>
      </c>
      <c r="K529" s="286"/>
      <c r="L529" s="286"/>
      <c r="M529" s="286">
        <f t="shared" ref="M529" si="16">SUM(M526:O528)</f>
        <v>361</v>
      </c>
      <c r="N529" s="286"/>
      <c r="O529" s="286"/>
      <c r="P529" s="286">
        <f t="shared" ref="P529" si="17">SUM(P526:R528)</f>
        <v>176</v>
      </c>
      <c r="Q529" s="286"/>
      <c r="R529" s="287"/>
    </row>
    <row r="532" spans="1:25" x14ac:dyDescent="0.25">
      <c r="A532" s="117" t="s">
        <v>165</v>
      </c>
      <c r="B532" s="118"/>
      <c r="C532" s="118"/>
      <c r="D532" s="118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</row>
    <row r="533" spans="1:25" x14ac:dyDescent="0.25">
      <c r="A533" s="118"/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</row>
    <row r="534" spans="1:25" x14ac:dyDescent="0.25">
      <c r="A534" s="118"/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</row>
    <row r="535" spans="1:25" x14ac:dyDescent="0.25">
      <c r="A535" s="118"/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</row>
    <row r="536" spans="1:25" x14ac:dyDescent="0.25">
      <c r="A536" s="118"/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</row>
    <row r="537" spans="1:25" x14ac:dyDescent="0.25">
      <c r="A537" s="118"/>
      <c r="B537" s="118"/>
      <c r="C537" s="118"/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</row>
    <row r="539" spans="1:25" s="56" customFormat="1" x14ac:dyDescent="0.25">
      <c r="Y539" s="6"/>
    </row>
    <row r="540" spans="1:25" s="56" customFormat="1" x14ac:dyDescent="0.25">
      <c r="Y540" s="6"/>
    </row>
    <row r="541" spans="1:25" s="56" customFormat="1" x14ac:dyDescent="0.25">
      <c r="Y541" s="6"/>
    </row>
    <row r="542" spans="1:25" s="56" customFormat="1" x14ac:dyDescent="0.25">
      <c r="Y542" s="6"/>
    </row>
    <row r="543" spans="1:25" s="56" customFormat="1" x14ac:dyDescent="0.25">
      <c r="Y543" s="6"/>
    </row>
    <row r="544" spans="1:25" s="56" customFormat="1" x14ac:dyDescent="0.25">
      <c r="Y544" s="6"/>
    </row>
    <row r="545" spans="1:25" s="56" customFormat="1" x14ac:dyDescent="0.25">
      <c r="Y545" s="6"/>
    </row>
    <row r="546" spans="1:25" s="56" customFormat="1" x14ac:dyDescent="0.25">
      <c r="Y546" s="6"/>
    </row>
    <row r="547" spans="1:25" s="56" customFormat="1" x14ac:dyDescent="0.25">
      <c r="Y547" s="6"/>
    </row>
    <row r="548" spans="1:25" s="56" customFormat="1" x14ac:dyDescent="0.25">
      <c r="Y548" s="6"/>
    </row>
    <row r="549" spans="1:25" x14ac:dyDescent="0.25">
      <c r="A549" s="27" t="s">
        <v>163</v>
      </c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R549" s="28"/>
      <c r="S549" s="28"/>
      <c r="T549" s="28"/>
    </row>
    <row r="550" spans="1:25" ht="15" customHeight="1" x14ac:dyDescent="0.25">
      <c r="P550" s="29"/>
      <c r="Q550" s="29"/>
      <c r="R550" s="28"/>
      <c r="S550" s="28"/>
      <c r="T550" s="28"/>
      <c r="U550" s="29"/>
    </row>
    <row r="551" spans="1:25" ht="15" customHeight="1" x14ac:dyDescent="0.25">
      <c r="A551" s="164" t="s">
        <v>171</v>
      </c>
      <c r="B551" s="165"/>
      <c r="C551" s="165"/>
      <c r="D551" s="165"/>
      <c r="E551" s="165"/>
      <c r="F551" s="165"/>
      <c r="G551" s="165"/>
      <c r="H551" s="165"/>
      <c r="I551" s="165"/>
      <c r="J551" s="165"/>
      <c r="K551" s="165"/>
      <c r="L551" s="165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</row>
    <row r="552" spans="1:25" ht="15" customHeight="1" x14ac:dyDescent="0.25">
      <c r="A552" s="165"/>
      <c r="B552" s="165"/>
      <c r="C552" s="165"/>
      <c r="D552" s="165"/>
      <c r="E552" s="165"/>
      <c r="F552" s="165"/>
      <c r="G552" s="165"/>
      <c r="H552" s="165"/>
      <c r="I552" s="165"/>
      <c r="J552" s="165"/>
      <c r="K552" s="165"/>
      <c r="L552" s="165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</row>
    <row r="553" spans="1:25" ht="15" customHeight="1" x14ac:dyDescent="0.25">
      <c r="A553" s="165"/>
      <c r="B553" s="165"/>
      <c r="C553" s="165"/>
      <c r="D553" s="165"/>
      <c r="E553" s="165"/>
      <c r="F553" s="165"/>
      <c r="G553" s="165"/>
      <c r="H553" s="165"/>
      <c r="I553" s="165"/>
      <c r="J553" s="165"/>
      <c r="K553" s="165"/>
      <c r="L553" s="165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</row>
    <row r="554" spans="1:25" ht="15" customHeight="1" x14ac:dyDescent="0.25">
      <c r="A554" s="165"/>
      <c r="B554" s="165"/>
      <c r="C554" s="165"/>
      <c r="D554" s="165"/>
      <c r="E554" s="165"/>
      <c r="F554" s="165"/>
      <c r="G554" s="165"/>
      <c r="H554" s="165"/>
      <c r="I554" s="165"/>
      <c r="J554" s="165"/>
      <c r="K554" s="165"/>
      <c r="L554" s="165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</row>
    <row r="555" spans="1:25" ht="15" customHeight="1" x14ac:dyDescent="0.25">
      <c r="A555" s="165"/>
      <c r="B555" s="165"/>
      <c r="C555" s="165"/>
      <c r="D555" s="165"/>
      <c r="E555" s="165"/>
      <c r="F555" s="165"/>
      <c r="G555" s="165"/>
      <c r="H555" s="165"/>
      <c r="I555" s="165"/>
      <c r="J555" s="165"/>
      <c r="K555" s="165"/>
      <c r="L555" s="165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</row>
    <row r="556" spans="1:25" ht="15" customHeight="1" x14ac:dyDescent="0.25">
      <c r="A556" s="165"/>
      <c r="B556" s="165"/>
      <c r="C556" s="165"/>
      <c r="D556" s="165"/>
      <c r="E556" s="165"/>
      <c r="F556" s="165"/>
      <c r="G556" s="165"/>
      <c r="H556" s="165"/>
      <c r="I556" s="165"/>
      <c r="J556" s="165"/>
      <c r="K556" s="165"/>
      <c r="L556" s="165"/>
      <c r="M556" s="165"/>
      <c r="N556" s="165"/>
      <c r="O556" s="165"/>
      <c r="P556" s="165"/>
      <c r="Q556" s="165"/>
      <c r="R556" s="165"/>
      <c r="S556" s="165"/>
      <c r="T556" s="165"/>
      <c r="U556" s="165"/>
      <c r="V556" s="165"/>
      <c r="W556" s="165"/>
      <c r="X556" s="165"/>
      <c r="Y556" s="165"/>
    </row>
    <row r="557" spans="1:25" ht="15" customHeight="1" x14ac:dyDescent="0.25">
      <c r="A557" s="165"/>
      <c r="B557" s="165"/>
      <c r="C557" s="165"/>
      <c r="D557" s="165"/>
      <c r="E557" s="165"/>
      <c r="F557" s="165"/>
      <c r="G557" s="165"/>
      <c r="H557" s="165"/>
      <c r="I557" s="165"/>
      <c r="J557" s="165"/>
      <c r="K557" s="165"/>
      <c r="L557" s="165"/>
      <c r="M557" s="165"/>
      <c r="N557" s="165"/>
      <c r="O557" s="165"/>
      <c r="P557" s="165"/>
      <c r="Q557" s="165"/>
      <c r="R557" s="165"/>
      <c r="S557" s="165"/>
      <c r="T557" s="165"/>
      <c r="U557" s="165"/>
      <c r="V557" s="165"/>
      <c r="W557" s="165"/>
      <c r="X557" s="165"/>
      <c r="Y557" s="165"/>
    </row>
    <row r="558" spans="1:25" ht="15" customHeight="1" x14ac:dyDescent="0.25">
      <c r="A558" s="165"/>
      <c r="B558" s="165"/>
      <c r="C558" s="165"/>
      <c r="D558" s="165"/>
      <c r="E558" s="165"/>
      <c r="F558" s="165"/>
      <c r="G558" s="165"/>
      <c r="H558" s="165"/>
      <c r="I558" s="165"/>
      <c r="J558" s="165"/>
      <c r="K558" s="165"/>
      <c r="L558" s="165"/>
      <c r="M558" s="165"/>
      <c r="N558" s="165"/>
      <c r="O558" s="165"/>
      <c r="P558" s="165"/>
      <c r="Q558" s="165"/>
      <c r="R558" s="165"/>
      <c r="S558" s="165"/>
      <c r="T558" s="165"/>
      <c r="U558" s="165"/>
      <c r="V558" s="165"/>
      <c r="W558" s="165"/>
      <c r="X558" s="165"/>
      <c r="Y558" s="165"/>
    </row>
    <row r="559" spans="1:25" ht="15" customHeight="1" x14ac:dyDescent="0.25">
      <c r="A559" s="165"/>
      <c r="B559" s="165"/>
      <c r="C559" s="165"/>
      <c r="D559" s="165"/>
      <c r="E559" s="165"/>
      <c r="F559" s="165"/>
      <c r="G559" s="165"/>
      <c r="H559" s="165"/>
      <c r="I559" s="165"/>
      <c r="J559" s="165"/>
      <c r="K559" s="165"/>
      <c r="L559" s="165"/>
      <c r="M559" s="165"/>
      <c r="N559" s="165"/>
      <c r="O559" s="165"/>
      <c r="P559" s="165"/>
      <c r="Q559" s="165"/>
      <c r="R559" s="165"/>
      <c r="S559" s="165"/>
      <c r="T559" s="165"/>
      <c r="U559" s="165"/>
      <c r="V559" s="165"/>
      <c r="W559" s="165"/>
      <c r="X559" s="165"/>
      <c r="Y559" s="165"/>
    </row>
    <row r="560" spans="1:25" ht="15" customHeight="1" x14ac:dyDescent="0.25">
      <c r="A560" s="165"/>
      <c r="B560" s="165"/>
      <c r="C560" s="165"/>
      <c r="D560" s="165"/>
      <c r="E560" s="165"/>
      <c r="F560" s="165"/>
      <c r="G560" s="165"/>
      <c r="H560" s="165"/>
      <c r="I560" s="165"/>
      <c r="J560" s="165"/>
      <c r="K560" s="165"/>
      <c r="L560" s="165"/>
      <c r="M560" s="165"/>
      <c r="N560" s="165"/>
      <c r="O560" s="165"/>
      <c r="P560" s="165"/>
      <c r="Q560" s="165"/>
      <c r="R560" s="165"/>
      <c r="S560" s="165"/>
      <c r="T560" s="165"/>
      <c r="U560" s="165"/>
      <c r="V560" s="165"/>
      <c r="W560" s="165"/>
      <c r="X560" s="165"/>
      <c r="Y560" s="165"/>
    </row>
    <row r="561" spans="1:25" ht="15" customHeight="1" x14ac:dyDescent="0.25">
      <c r="A561" s="165"/>
      <c r="B561" s="165"/>
      <c r="C561" s="165"/>
      <c r="D561" s="165"/>
      <c r="E561" s="165"/>
      <c r="F561" s="165"/>
      <c r="G561" s="165"/>
      <c r="H561" s="165"/>
      <c r="I561" s="165"/>
      <c r="J561" s="165"/>
      <c r="K561" s="165"/>
      <c r="L561" s="165"/>
      <c r="M561" s="165"/>
      <c r="N561" s="165"/>
      <c r="O561" s="165"/>
      <c r="P561" s="165"/>
      <c r="Q561" s="165"/>
      <c r="R561" s="165"/>
      <c r="S561" s="165"/>
      <c r="T561" s="165"/>
      <c r="U561" s="165"/>
      <c r="V561" s="165"/>
      <c r="W561" s="165"/>
      <c r="X561" s="165"/>
      <c r="Y561" s="165"/>
    </row>
    <row r="562" spans="1:25" x14ac:dyDescent="0.25">
      <c r="A562" s="165"/>
      <c r="B562" s="165"/>
      <c r="C562" s="165"/>
      <c r="D562" s="165"/>
      <c r="E562" s="165"/>
      <c r="F562" s="165"/>
      <c r="G562" s="165"/>
      <c r="H562" s="165"/>
      <c r="I562" s="165"/>
      <c r="J562" s="165"/>
      <c r="K562" s="165"/>
      <c r="L562" s="165"/>
      <c r="M562" s="165"/>
      <c r="N562" s="165"/>
      <c r="O562" s="165"/>
      <c r="P562" s="165"/>
      <c r="Q562" s="165"/>
      <c r="R562" s="165"/>
      <c r="S562" s="165"/>
      <c r="T562" s="165"/>
      <c r="U562" s="165"/>
      <c r="V562" s="165"/>
      <c r="W562" s="165"/>
      <c r="X562" s="165"/>
      <c r="Y562" s="165"/>
    </row>
    <row r="563" spans="1:25" x14ac:dyDescent="0.25">
      <c r="A563" s="165"/>
      <c r="B563" s="165"/>
      <c r="C563" s="165"/>
      <c r="D563" s="165"/>
      <c r="E563" s="165"/>
      <c r="F563" s="165"/>
      <c r="G563" s="165"/>
      <c r="H563" s="165"/>
      <c r="I563" s="165"/>
      <c r="J563" s="165"/>
      <c r="K563" s="165"/>
      <c r="L563" s="165"/>
      <c r="M563" s="165"/>
      <c r="N563" s="165"/>
      <c r="O563" s="165"/>
      <c r="P563" s="165"/>
      <c r="Q563" s="165"/>
      <c r="R563" s="165"/>
      <c r="S563" s="165"/>
      <c r="T563" s="165"/>
      <c r="U563" s="165"/>
      <c r="V563" s="165"/>
      <c r="W563" s="165"/>
      <c r="X563" s="165"/>
      <c r="Y563" s="165"/>
    </row>
    <row r="564" spans="1:25" x14ac:dyDescent="0.25">
      <c r="A564" s="165"/>
      <c r="B564" s="165"/>
      <c r="C564" s="165"/>
      <c r="D564" s="165"/>
      <c r="E564" s="165"/>
      <c r="F564" s="165"/>
      <c r="G564" s="165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</row>
    <row r="565" spans="1:25" ht="15" customHeight="1" x14ac:dyDescent="0.25">
      <c r="A565" s="165"/>
      <c r="B565" s="165"/>
      <c r="C565" s="165"/>
      <c r="D565" s="165"/>
      <c r="E565" s="165"/>
      <c r="F565" s="165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</row>
    <row r="566" spans="1:25" x14ac:dyDescent="0.25">
      <c r="A566" s="165"/>
      <c r="B566" s="165"/>
      <c r="C566" s="165"/>
      <c r="D566" s="165"/>
      <c r="E566" s="165"/>
      <c r="F566" s="165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</row>
    <row r="567" spans="1:25" x14ac:dyDescent="0.25">
      <c r="A567" s="165"/>
      <c r="B567" s="165"/>
      <c r="C567" s="165"/>
      <c r="D567" s="165"/>
      <c r="E567" s="165"/>
      <c r="F567" s="165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</row>
    <row r="568" spans="1:25" ht="15" customHeight="1" x14ac:dyDescent="0.25">
      <c r="A568" s="165"/>
      <c r="B568" s="165"/>
      <c r="C568" s="165"/>
      <c r="D568" s="165"/>
      <c r="E568" s="165"/>
      <c r="F568" s="165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</row>
    <row r="569" spans="1:25" x14ac:dyDescent="0.2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</row>
    <row r="570" spans="1:25" x14ac:dyDescent="0.2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</row>
    <row r="571" spans="1:25" x14ac:dyDescent="0.2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</row>
    <row r="572" spans="1:25" x14ac:dyDescent="0.25">
      <c r="R572" s="30"/>
      <c r="S572" s="30"/>
      <c r="T572" s="30"/>
    </row>
    <row r="573" spans="1:25" x14ac:dyDescent="0.25">
      <c r="P573" s="31"/>
      <c r="Q573" s="31"/>
      <c r="R573" s="30"/>
      <c r="S573" s="30"/>
      <c r="T573" s="30"/>
      <c r="U573" s="31"/>
    </row>
    <row r="574" spans="1:25" x14ac:dyDescent="0.25">
      <c r="A574" s="62" t="s">
        <v>166</v>
      </c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N574" s="31"/>
      <c r="O574" s="31"/>
      <c r="P574" s="33"/>
      <c r="Q574" s="33"/>
      <c r="R574" s="30"/>
      <c r="S574" s="30"/>
      <c r="T574" s="30"/>
    </row>
    <row r="575" spans="1:25" ht="15" customHeight="1" x14ac:dyDescent="0.25"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M575" s="34"/>
      <c r="N575" s="34"/>
      <c r="R575" s="30"/>
      <c r="S575" s="30"/>
      <c r="T575" s="30"/>
    </row>
    <row r="576" spans="1:25" x14ac:dyDescent="0.2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R576" s="30"/>
      <c r="S576" s="30"/>
      <c r="T576" s="30"/>
    </row>
    <row r="577" spans="1:21" x14ac:dyDescent="0.25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P577" s="34"/>
      <c r="Q577" s="34"/>
      <c r="R577" s="30"/>
      <c r="S577" s="30"/>
      <c r="T577" s="30"/>
      <c r="U577" s="34"/>
    </row>
    <row r="578" spans="1:21" x14ac:dyDescent="0.25">
      <c r="A578" s="32" t="s">
        <v>167</v>
      </c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34"/>
      <c r="M578" s="34"/>
      <c r="N578" s="34"/>
      <c r="O578" s="34"/>
      <c r="P578" s="34"/>
      <c r="Q578" s="34"/>
      <c r="U578" s="34"/>
    </row>
    <row r="579" spans="1:21" x14ac:dyDescent="0.25">
      <c r="B579" s="32"/>
      <c r="C579" s="32"/>
      <c r="D579" s="32"/>
      <c r="E579" s="32"/>
      <c r="F579" s="32"/>
      <c r="G579" s="32"/>
      <c r="H579" s="32"/>
      <c r="I579" s="32"/>
      <c r="J579" s="56"/>
      <c r="K579" s="56"/>
      <c r="L579" s="34"/>
      <c r="M579" s="34"/>
      <c r="N579" s="34"/>
      <c r="O579" s="34"/>
      <c r="P579" s="30"/>
      <c r="Q579" s="30"/>
      <c r="R579" s="35"/>
      <c r="U579" s="30"/>
    </row>
    <row r="580" spans="1:21" ht="132" customHeight="1" x14ac:dyDescent="0.25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</row>
    <row r="581" spans="1:2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U581" s="30"/>
    </row>
    <row r="582" spans="1:2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U582" s="30"/>
    </row>
  </sheetData>
  <sheetProtection formatCells="0" insertColumns="0" insertRows="0" deleteColumns="0" deleteRows="0"/>
  <mergeCells count="598">
    <mergeCell ref="G341:J341"/>
    <mergeCell ref="K341:L341"/>
    <mergeCell ref="O341:P341"/>
    <mergeCell ref="Q341:R341"/>
    <mergeCell ref="M341:N341"/>
    <mergeCell ref="G339:J339"/>
    <mergeCell ref="K339:L339"/>
    <mergeCell ref="M339:N339"/>
    <mergeCell ref="O339:P339"/>
    <mergeCell ref="Q339:R339"/>
    <mergeCell ref="G340:J340"/>
    <mergeCell ref="K340:L340"/>
    <mergeCell ref="M340:N340"/>
    <mergeCell ref="Q340:R340"/>
    <mergeCell ref="O340:P340"/>
    <mergeCell ref="A532:Y537"/>
    <mergeCell ref="A551:Y568"/>
    <mergeCell ref="H482:J482"/>
    <mergeCell ref="L425:M425"/>
    <mergeCell ref="L426:M426"/>
    <mergeCell ref="L427:M427"/>
    <mergeCell ref="L428:M428"/>
    <mergeCell ref="L429:M429"/>
    <mergeCell ref="L430:M430"/>
    <mergeCell ref="L431:M431"/>
    <mergeCell ref="C432:K432"/>
    <mergeCell ref="L456:M456"/>
    <mergeCell ref="V432:W432"/>
    <mergeCell ref="V429:W429"/>
    <mergeCell ref="V430:W430"/>
    <mergeCell ref="V431:W431"/>
    <mergeCell ref="V425:W425"/>
    <mergeCell ref="V426:W426"/>
    <mergeCell ref="V427:W427"/>
    <mergeCell ref="V428:W428"/>
    <mergeCell ref="C430:K430"/>
    <mergeCell ref="Q456:S456"/>
    <mergeCell ref="Q457:S457"/>
    <mergeCell ref="C431:K431"/>
    <mergeCell ref="D519:F519"/>
    <mergeCell ref="G519:I519"/>
    <mergeCell ref="J519:L519"/>
    <mergeCell ref="M519:O519"/>
    <mergeCell ref="P519:R519"/>
    <mergeCell ref="G524:R524"/>
    <mergeCell ref="D526:F526"/>
    <mergeCell ref="G526:I526"/>
    <mergeCell ref="J526:L526"/>
    <mergeCell ref="M526:O526"/>
    <mergeCell ref="P526:R526"/>
    <mergeCell ref="M525:O525"/>
    <mergeCell ref="D520:F520"/>
    <mergeCell ref="G520:I520"/>
    <mergeCell ref="J520:L520"/>
    <mergeCell ref="M520:O520"/>
    <mergeCell ref="P520:R520"/>
    <mergeCell ref="D524:F525"/>
    <mergeCell ref="G525:I525"/>
    <mergeCell ref="J525:L525"/>
    <mergeCell ref="P525:R525"/>
    <mergeCell ref="P529:R529"/>
    <mergeCell ref="D527:F527"/>
    <mergeCell ref="G527:I527"/>
    <mergeCell ref="J527:L527"/>
    <mergeCell ref="M529:O529"/>
    <mergeCell ref="M527:O527"/>
    <mergeCell ref="M528:O528"/>
    <mergeCell ref="P527:R527"/>
    <mergeCell ref="P528:R528"/>
    <mergeCell ref="D529:F529"/>
    <mergeCell ref="G529:I529"/>
    <mergeCell ref="J529:L529"/>
    <mergeCell ref="D528:F528"/>
    <mergeCell ref="G528:I528"/>
    <mergeCell ref="J528:L528"/>
    <mergeCell ref="D482:G482"/>
    <mergeCell ref="K482:M482"/>
    <mergeCell ref="D483:G483"/>
    <mergeCell ref="K483:M483"/>
    <mergeCell ref="D484:G484"/>
    <mergeCell ref="K484:M484"/>
    <mergeCell ref="H484:J484"/>
    <mergeCell ref="H483:J483"/>
    <mergeCell ref="P517:R517"/>
    <mergeCell ref="G517:I517"/>
    <mergeCell ref="J517:L517"/>
    <mergeCell ref="M517:O517"/>
    <mergeCell ref="D486:G486"/>
    <mergeCell ref="K486:M486"/>
    <mergeCell ref="H485:J485"/>
    <mergeCell ref="H486:J486"/>
    <mergeCell ref="D515:F516"/>
    <mergeCell ref="G515:R515"/>
    <mergeCell ref="G516:I516"/>
    <mergeCell ref="J516:L516"/>
    <mergeCell ref="M516:O516"/>
    <mergeCell ref="P516:R516"/>
    <mergeCell ref="D485:G485"/>
    <mergeCell ref="K485:M485"/>
    <mergeCell ref="V261:X261"/>
    <mergeCell ref="K308:L308"/>
    <mergeCell ref="M308:N308"/>
    <mergeCell ref="O308:P308"/>
    <mergeCell ref="Q308:R308"/>
    <mergeCell ref="M261:O261"/>
    <mergeCell ref="S261:U261"/>
    <mergeCell ref="B261:I261"/>
    <mergeCell ref="M303:R303"/>
    <mergeCell ref="M304:N304"/>
    <mergeCell ref="K306:L306"/>
    <mergeCell ref="G306:J306"/>
    <mergeCell ref="G305:J305"/>
    <mergeCell ref="G303:J304"/>
    <mergeCell ref="A282:Y293"/>
    <mergeCell ref="K303:L304"/>
    <mergeCell ref="G308:J308"/>
    <mergeCell ref="K305:L305"/>
    <mergeCell ref="P261:R261"/>
    <mergeCell ref="O304:P304"/>
    <mergeCell ref="G338:J338"/>
    <mergeCell ref="K338:L338"/>
    <mergeCell ref="M338:N338"/>
    <mergeCell ref="O338:P338"/>
    <mergeCell ref="C200:F200"/>
    <mergeCell ref="G200:I200"/>
    <mergeCell ref="G201:I201"/>
    <mergeCell ref="C189:F189"/>
    <mergeCell ref="C193:F194"/>
    <mergeCell ref="P255:R255"/>
    <mergeCell ref="B260:I260"/>
    <mergeCell ref="O307:P307"/>
    <mergeCell ref="Q307:R307"/>
    <mergeCell ref="K307:L307"/>
    <mergeCell ref="A299:U301"/>
    <mergeCell ref="J261:L261"/>
    <mergeCell ref="M305:N305"/>
    <mergeCell ref="O305:P305"/>
    <mergeCell ref="Q305:R305"/>
    <mergeCell ref="Q306:R306"/>
    <mergeCell ref="M307:N307"/>
    <mergeCell ref="M306:N306"/>
    <mergeCell ref="O306:P306"/>
    <mergeCell ref="Q304:R304"/>
    <mergeCell ref="J257:L257"/>
    <mergeCell ref="M257:O257"/>
    <mergeCell ref="J188:L188"/>
    <mergeCell ref="M188:O188"/>
    <mergeCell ref="V259:X259"/>
    <mergeCell ref="B259:I259"/>
    <mergeCell ref="S197:U197"/>
    <mergeCell ref="S256:U256"/>
    <mergeCell ref="M260:O260"/>
    <mergeCell ref="P260:R260"/>
    <mergeCell ref="J255:L255"/>
    <mergeCell ref="V257:X257"/>
    <mergeCell ref="J258:L258"/>
    <mergeCell ref="S258:U258"/>
    <mergeCell ref="V260:X260"/>
    <mergeCell ref="J259:L259"/>
    <mergeCell ref="M259:O259"/>
    <mergeCell ref="P259:R259"/>
    <mergeCell ref="S259:U259"/>
    <mergeCell ref="M255:O255"/>
    <mergeCell ref="P257:R257"/>
    <mergeCell ref="M258:O258"/>
    <mergeCell ref="P258:R258"/>
    <mergeCell ref="V258:X258"/>
    <mergeCell ref="U28:V28"/>
    <mergeCell ref="V255:X255"/>
    <mergeCell ref="J256:L256"/>
    <mergeCell ref="S255:U255"/>
    <mergeCell ref="V256:X256"/>
    <mergeCell ref="K20:N20"/>
    <mergeCell ref="M53:N53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M28:N28"/>
    <mergeCell ref="I27:J27"/>
    <mergeCell ref="P153:Q154"/>
    <mergeCell ref="R153:S154"/>
    <mergeCell ref="K58:L58"/>
    <mergeCell ref="S60:T60"/>
    <mergeCell ref="U59:V59"/>
    <mergeCell ref="S28:T28"/>
    <mergeCell ref="D40:E40"/>
    <mergeCell ref="G28:H28"/>
    <mergeCell ref="M27:N27"/>
    <mergeCell ref="I56:J56"/>
    <mergeCell ref="I57:J57"/>
    <mergeCell ref="G53:H53"/>
    <mergeCell ref="E5:Q8"/>
    <mergeCell ref="G56:H56"/>
    <mergeCell ref="G57:H57"/>
    <mergeCell ref="Q55:R55"/>
    <mergeCell ref="O56:P56"/>
    <mergeCell ref="Q56:R56"/>
    <mergeCell ref="O57:P57"/>
    <mergeCell ref="Q57:R57"/>
    <mergeCell ref="O55:P55"/>
    <mergeCell ref="O52:R52"/>
    <mergeCell ref="O54:P54"/>
    <mergeCell ref="Q54:R54"/>
    <mergeCell ref="A16:U16"/>
    <mergeCell ref="G51:V51"/>
    <mergeCell ref="S52:V52"/>
    <mergeCell ref="S53:T53"/>
    <mergeCell ref="O28:P28"/>
    <mergeCell ref="H160:I160"/>
    <mergeCell ref="A152:I152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Q28:R28"/>
    <mergeCell ref="I26:J26"/>
    <mergeCell ref="K26:L26"/>
    <mergeCell ref="I28:J28"/>
    <mergeCell ref="K27:L27"/>
    <mergeCell ref="A150:U150"/>
    <mergeCell ref="I59:J59"/>
    <mergeCell ref="G59:H59"/>
    <mergeCell ref="O59:P59"/>
    <mergeCell ref="Q59:R59"/>
    <mergeCell ref="K59:L59"/>
    <mergeCell ref="M59:N59"/>
    <mergeCell ref="S59:T59"/>
    <mergeCell ref="H156:I156"/>
    <mergeCell ref="U60:V60"/>
    <mergeCell ref="G54:H54"/>
    <mergeCell ref="K53:L53"/>
    <mergeCell ref="K54:L54"/>
    <mergeCell ref="K55:L55"/>
    <mergeCell ref="K57:L57"/>
    <mergeCell ref="I53:J53"/>
    <mergeCell ref="I55:J55"/>
    <mergeCell ref="C58:F58"/>
    <mergeCell ref="C59:F59"/>
    <mergeCell ref="C60:F60"/>
    <mergeCell ref="Q60:R60"/>
    <mergeCell ref="E9:Q9"/>
    <mergeCell ref="C54:F54"/>
    <mergeCell ref="C55:F55"/>
    <mergeCell ref="C56:F56"/>
    <mergeCell ref="C57:F57"/>
    <mergeCell ref="M153:O154"/>
    <mergeCell ref="G26:H26"/>
    <mergeCell ref="G22:H22"/>
    <mergeCell ref="K25:L25"/>
    <mergeCell ref="I25:J25"/>
    <mergeCell ref="G25:H25"/>
    <mergeCell ref="Q58:R58"/>
    <mergeCell ref="M54:N54"/>
    <mergeCell ref="M55:N55"/>
    <mergeCell ref="M56:N56"/>
    <mergeCell ref="M57:N57"/>
    <mergeCell ref="O53:P53"/>
    <mergeCell ref="Q53:R53"/>
    <mergeCell ref="G60:H60"/>
    <mergeCell ref="O58:P58"/>
    <mergeCell ref="M58:N58"/>
    <mergeCell ref="A62:Y62"/>
    <mergeCell ref="M152:U152"/>
    <mergeCell ref="T153:U154"/>
    <mergeCell ref="A92:Y144"/>
    <mergeCell ref="H153:I154"/>
    <mergeCell ref="H155:I155"/>
    <mergeCell ref="O27:P27"/>
    <mergeCell ref="Q27:R27"/>
    <mergeCell ref="G55:H55"/>
    <mergeCell ref="K56:L56"/>
    <mergeCell ref="I60:J60"/>
    <mergeCell ref="K60:L60"/>
    <mergeCell ref="M60:N60"/>
    <mergeCell ref="O60:P60"/>
    <mergeCell ref="D153:E154"/>
    <mergeCell ref="A155:C155"/>
    <mergeCell ref="A153:C154"/>
    <mergeCell ref="P155:Q155"/>
    <mergeCell ref="M155:O155"/>
    <mergeCell ref="T155:U155"/>
    <mergeCell ref="D84:E84"/>
    <mergeCell ref="F153:G154"/>
    <mergeCell ref="G58:H58"/>
    <mergeCell ref="I58:J58"/>
    <mergeCell ref="I54:J54"/>
    <mergeCell ref="K28:L28"/>
    <mergeCell ref="U53:V53"/>
    <mergeCell ref="M189:O189"/>
    <mergeCell ref="G186:I186"/>
    <mergeCell ref="P158:Q158"/>
    <mergeCell ref="R158:S158"/>
    <mergeCell ref="M160:O160"/>
    <mergeCell ref="P194:R194"/>
    <mergeCell ref="C183:F183"/>
    <mergeCell ref="D155:E155"/>
    <mergeCell ref="F155:G155"/>
    <mergeCell ref="D158:E158"/>
    <mergeCell ref="D156:E156"/>
    <mergeCell ref="F156:G156"/>
    <mergeCell ref="D159:E159"/>
    <mergeCell ref="F159:G159"/>
    <mergeCell ref="F157:G157"/>
    <mergeCell ref="D160:E160"/>
    <mergeCell ref="F160:G160"/>
    <mergeCell ref="D157:E157"/>
    <mergeCell ref="R159:S159"/>
    <mergeCell ref="P160:Q160"/>
    <mergeCell ref="R160:S160"/>
    <mergeCell ref="H157:I157"/>
    <mergeCell ref="H158:I158"/>
    <mergeCell ref="H159:I159"/>
    <mergeCell ref="T156:U156"/>
    <mergeCell ref="M161:O161"/>
    <mergeCell ref="D161:E161"/>
    <mergeCell ref="F161:G161"/>
    <mergeCell ref="H161:I161"/>
    <mergeCell ref="F158:G158"/>
    <mergeCell ref="A165:Y174"/>
    <mergeCell ref="P201:R201"/>
    <mergeCell ref="M200:O200"/>
    <mergeCell ref="G195:I195"/>
    <mergeCell ref="M182:O182"/>
    <mergeCell ref="C196:F196"/>
    <mergeCell ref="M159:O159"/>
    <mergeCell ref="M158:O158"/>
    <mergeCell ref="A160:C160"/>
    <mergeCell ref="A159:C159"/>
    <mergeCell ref="A158:C158"/>
    <mergeCell ref="A161:C161"/>
    <mergeCell ref="G183:I183"/>
    <mergeCell ref="G187:I187"/>
    <mergeCell ref="J184:L184"/>
    <mergeCell ref="M185:O185"/>
    <mergeCell ref="G189:I189"/>
    <mergeCell ref="J189:L189"/>
    <mergeCell ref="S194:U194"/>
    <mergeCell ref="P189:R189"/>
    <mergeCell ref="P184:R184"/>
    <mergeCell ref="M195:O195"/>
    <mergeCell ref="J195:L195"/>
    <mergeCell ref="S195:U195"/>
    <mergeCell ref="C185:F185"/>
    <mergeCell ref="G185:I185"/>
    <mergeCell ref="J185:L185"/>
    <mergeCell ref="C186:F186"/>
    <mergeCell ref="C187:F187"/>
    <mergeCell ref="C188:F188"/>
    <mergeCell ref="G188:I188"/>
    <mergeCell ref="G184:I184"/>
    <mergeCell ref="M186:O186"/>
    <mergeCell ref="M184:O184"/>
    <mergeCell ref="J187:L187"/>
    <mergeCell ref="M187:O187"/>
    <mergeCell ref="S187:U187"/>
    <mergeCell ref="S184:U184"/>
    <mergeCell ref="S185:U185"/>
    <mergeCell ref="S189:U189"/>
    <mergeCell ref="S188:U188"/>
    <mergeCell ref="P185:R185"/>
    <mergeCell ref="A459:Y474"/>
    <mergeCell ref="C198:F198"/>
    <mergeCell ref="P199:R199"/>
    <mergeCell ref="M197:O197"/>
    <mergeCell ref="P197:R197"/>
    <mergeCell ref="B257:I257"/>
    <mergeCell ref="B258:I258"/>
    <mergeCell ref="C199:F199"/>
    <mergeCell ref="G199:I199"/>
    <mergeCell ref="J199:L199"/>
    <mergeCell ref="M256:O256"/>
    <mergeCell ref="P256:R256"/>
    <mergeCell ref="A251:Y252"/>
    <mergeCell ref="J201:L201"/>
    <mergeCell ref="J200:L200"/>
    <mergeCell ref="P198:R198"/>
    <mergeCell ref="G198:I198"/>
    <mergeCell ref="J198:L198"/>
    <mergeCell ref="M198:O198"/>
    <mergeCell ref="C201:F201"/>
    <mergeCell ref="C197:F197"/>
    <mergeCell ref="S199:U199"/>
    <mergeCell ref="S200:U200"/>
    <mergeCell ref="S257:U257"/>
    <mergeCell ref="L457:M457"/>
    <mergeCell ref="N457:P457"/>
    <mergeCell ref="D457:K457"/>
    <mergeCell ref="D456:K456"/>
    <mergeCell ref="L421:M421"/>
    <mergeCell ref="L422:M422"/>
    <mergeCell ref="L423:M423"/>
    <mergeCell ref="L432:M432"/>
    <mergeCell ref="A371:Y408"/>
    <mergeCell ref="V424:W424"/>
    <mergeCell ref="V417:W417"/>
    <mergeCell ref="V418:W418"/>
    <mergeCell ref="V419:W419"/>
    <mergeCell ref="V420:W420"/>
    <mergeCell ref="V421:W421"/>
    <mergeCell ref="V422:W422"/>
    <mergeCell ref="V423:W423"/>
    <mergeCell ref="L424:M424"/>
    <mergeCell ref="L418:M418"/>
    <mergeCell ref="L419:M419"/>
    <mergeCell ref="L420:M420"/>
    <mergeCell ref="V416:W416"/>
    <mergeCell ref="L416:M416"/>
    <mergeCell ref="L417:M417"/>
    <mergeCell ref="O367:P367"/>
    <mergeCell ref="C416:K416"/>
    <mergeCell ref="C417:K417"/>
    <mergeCell ref="C418:K418"/>
    <mergeCell ref="C419:K419"/>
    <mergeCell ref="C429:K429"/>
    <mergeCell ref="C420:K420"/>
    <mergeCell ref="C421:K421"/>
    <mergeCell ref="N456:P456"/>
    <mergeCell ref="A413:U414"/>
    <mergeCell ref="A508:Y510"/>
    <mergeCell ref="D518:F518"/>
    <mergeCell ref="G518:I518"/>
    <mergeCell ref="J518:L518"/>
    <mergeCell ref="M518:O518"/>
    <mergeCell ref="P518:R518"/>
    <mergeCell ref="D517:F517"/>
    <mergeCell ref="C19:F21"/>
    <mergeCell ref="C22:F22"/>
    <mergeCell ref="C23:F23"/>
    <mergeCell ref="C24:F24"/>
    <mergeCell ref="C26:F26"/>
    <mergeCell ref="C28:F28"/>
    <mergeCell ref="C25:F25"/>
    <mergeCell ref="C27:F27"/>
    <mergeCell ref="C422:K422"/>
    <mergeCell ref="C423:K423"/>
    <mergeCell ref="C424:K424"/>
    <mergeCell ref="C425:K425"/>
    <mergeCell ref="C426:K426"/>
    <mergeCell ref="C427:K427"/>
    <mergeCell ref="C428:K428"/>
    <mergeCell ref="G368:N368"/>
    <mergeCell ref="G367:N367"/>
    <mergeCell ref="A157:C157"/>
    <mergeCell ref="A178:U178"/>
    <mergeCell ref="T160:U160"/>
    <mergeCell ref="M156:O156"/>
    <mergeCell ref="P156:Q156"/>
    <mergeCell ref="C184:F184"/>
    <mergeCell ref="J186:L186"/>
    <mergeCell ref="R156:S156"/>
    <mergeCell ref="M157:O157"/>
    <mergeCell ref="P157:Q157"/>
    <mergeCell ref="R157:S157"/>
    <mergeCell ref="T157:U157"/>
    <mergeCell ref="C181:F182"/>
    <mergeCell ref="G182:I182"/>
    <mergeCell ref="S182:U182"/>
    <mergeCell ref="J183:L183"/>
    <mergeCell ref="P159:Q159"/>
    <mergeCell ref="P161:Q161"/>
    <mergeCell ref="R161:S161"/>
    <mergeCell ref="T161:U161"/>
    <mergeCell ref="G181:U181"/>
    <mergeCell ref="M183:O183"/>
    <mergeCell ref="P183:R183"/>
    <mergeCell ref="S183:U183"/>
    <mergeCell ref="Q24:R24"/>
    <mergeCell ref="O24:P24"/>
    <mergeCell ref="M24:N24"/>
    <mergeCell ref="K24:L24"/>
    <mergeCell ref="I24:J24"/>
    <mergeCell ref="G24:H24"/>
    <mergeCell ref="U21:V21"/>
    <mergeCell ref="S21:T21"/>
    <mergeCell ref="S186:U186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M25:N25"/>
    <mergeCell ref="R155:S155"/>
    <mergeCell ref="A176:Y176"/>
    <mergeCell ref="T158:U158"/>
    <mergeCell ref="T159:U159"/>
    <mergeCell ref="A156:C156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U24:V24"/>
    <mergeCell ref="S24:T24"/>
    <mergeCell ref="O337:P337"/>
    <mergeCell ref="Q337:R337"/>
    <mergeCell ref="G327:N328"/>
    <mergeCell ref="O327:P328"/>
    <mergeCell ref="P195:R195"/>
    <mergeCell ref="P188:R188"/>
    <mergeCell ref="P187:R187"/>
    <mergeCell ref="P186:R186"/>
    <mergeCell ref="J182:L182"/>
    <mergeCell ref="G196:I196"/>
    <mergeCell ref="J196:L196"/>
    <mergeCell ref="M196:O196"/>
    <mergeCell ref="P196:R196"/>
    <mergeCell ref="J260:L260"/>
    <mergeCell ref="G197:I197"/>
    <mergeCell ref="J197:L197"/>
    <mergeCell ref="A210:Y247"/>
    <mergeCell ref="B256:I256"/>
    <mergeCell ref="B255:I255"/>
    <mergeCell ref="C195:F195"/>
    <mergeCell ref="G193:U193"/>
    <mergeCell ref="G194:I194"/>
    <mergeCell ref="J194:L194"/>
    <mergeCell ref="M194:O194"/>
    <mergeCell ref="S196:U196"/>
    <mergeCell ref="S198:U198"/>
    <mergeCell ref="P200:R200"/>
    <mergeCell ref="M199:O199"/>
    <mergeCell ref="M337:N337"/>
    <mergeCell ref="Q338:R338"/>
    <mergeCell ref="S201:U201"/>
    <mergeCell ref="P182:R182"/>
    <mergeCell ref="G307:J307"/>
    <mergeCell ref="O332:P332"/>
    <mergeCell ref="O333:P333"/>
    <mergeCell ref="G331:N331"/>
    <mergeCell ref="G332:N332"/>
    <mergeCell ref="G330:N330"/>
    <mergeCell ref="G333:N333"/>
    <mergeCell ref="O329:P329"/>
    <mergeCell ref="O330:P330"/>
    <mergeCell ref="O331:P331"/>
    <mergeCell ref="G329:N329"/>
    <mergeCell ref="Q327:R328"/>
    <mergeCell ref="Q329:R329"/>
    <mergeCell ref="Q330:R330"/>
    <mergeCell ref="M201:O201"/>
    <mergeCell ref="S260:U260"/>
    <mergeCell ref="A574:K574"/>
    <mergeCell ref="A580:U580"/>
    <mergeCell ref="Q331:R331"/>
    <mergeCell ref="Q332:R332"/>
    <mergeCell ref="Q333:R333"/>
    <mergeCell ref="Q365:R365"/>
    <mergeCell ref="Q366:R366"/>
    <mergeCell ref="Q367:R367"/>
    <mergeCell ref="Q368:R368"/>
    <mergeCell ref="Q362:R363"/>
    <mergeCell ref="Q364:R364"/>
    <mergeCell ref="L415:V415"/>
    <mergeCell ref="O368:P368"/>
    <mergeCell ref="G362:N363"/>
    <mergeCell ref="O362:P363"/>
    <mergeCell ref="G364:N364"/>
    <mergeCell ref="O364:P364"/>
    <mergeCell ref="G365:N365"/>
    <mergeCell ref="O365:P365"/>
    <mergeCell ref="G366:N366"/>
    <mergeCell ref="O366:P366"/>
    <mergeCell ref="G336:J337"/>
    <mergeCell ref="K336:L337"/>
    <mergeCell ref="M336:R33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1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23</v>
      </c>
      <c r="B4" t="s">
        <v>89</v>
      </c>
      <c r="C4" t="s">
        <v>62</v>
      </c>
      <c r="D4">
        <v>3</v>
      </c>
    </row>
    <row r="5" spans="1:4" x14ac:dyDescent="0.25">
      <c r="A5">
        <v>1</v>
      </c>
      <c r="B5" t="s">
        <v>89</v>
      </c>
      <c r="C5" t="s">
        <v>90</v>
      </c>
      <c r="D5">
        <v>4</v>
      </c>
    </row>
    <row r="6" spans="1:4" x14ac:dyDescent="0.25">
      <c r="A6">
        <v>23747</v>
      </c>
      <c r="B6" t="s">
        <v>49</v>
      </c>
      <c r="C6" t="s">
        <v>63</v>
      </c>
      <c r="D6">
        <v>1</v>
      </c>
    </row>
    <row r="7" spans="1:4" x14ac:dyDescent="0.25">
      <c r="A7">
        <v>111</v>
      </c>
      <c r="B7" t="s">
        <v>49</v>
      </c>
      <c r="C7" t="s">
        <v>91</v>
      </c>
      <c r="D7">
        <v>2</v>
      </c>
    </row>
    <row r="8" spans="1:4" x14ac:dyDescent="0.25">
      <c r="A8">
        <v>90</v>
      </c>
      <c r="B8" t="s">
        <v>49</v>
      </c>
      <c r="C8" t="s">
        <v>62</v>
      </c>
      <c r="D8">
        <v>3</v>
      </c>
    </row>
    <row r="9" spans="1:4" x14ac:dyDescent="0.25">
      <c r="A9">
        <v>88</v>
      </c>
      <c r="B9" t="s">
        <v>49</v>
      </c>
      <c r="C9" t="s">
        <v>90</v>
      </c>
      <c r="D9">
        <v>4</v>
      </c>
    </row>
    <row r="10" spans="1:4" x14ac:dyDescent="0.25">
      <c r="A10">
        <v>7750</v>
      </c>
      <c r="B10" t="s">
        <v>50</v>
      </c>
      <c r="C10" t="s">
        <v>63</v>
      </c>
      <c r="D10">
        <v>1</v>
      </c>
    </row>
    <row r="11" spans="1:4" x14ac:dyDescent="0.25">
      <c r="A11">
        <v>53</v>
      </c>
      <c r="B11" t="s">
        <v>50</v>
      </c>
      <c r="C11" t="s">
        <v>91</v>
      </c>
      <c r="D11">
        <v>2</v>
      </c>
    </row>
    <row r="12" spans="1:4" x14ac:dyDescent="0.25">
      <c r="A12">
        <v>248</v>
      </c>
      <c r="B12" t="s">
        <v>50</v>
      </c>
      <c r="C12" t="s">
        <v>62</v>
      </c>
      <c r="D12">
        <v>3</v>
      </c>
    </row>
    <row r="13" spans="1:4" x14ac:dyDescent="0.25">
      <c r="A13">
        <v>87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1</v>
      </c>
      <c r="D2">
        <v>6</v>
      </c>
      <c r="E2">
        <v>0</v>
      </c>
      <c r="F2">
        <v>89</v>
      </c>
      <c r="G2">
        <v>110</v>
      </c>
    </row>
    <row r="3" spans="1:7" x14ac:dyDescent="0.25">
      <c r="A3">
        <v>2</v>
      </c>
      <c r="B3" t="s">
        <v>123</v>
      </c>
      <c r="C3">
        <v>2</v>
      </c>
      <c r="D3">
        <v>16</v>
      </c>
      <c r="E3">
        <v>0</v>
      </c>
      <c r="F3">
        <v>21</v>
      </c>
      <c r="G3">
        <v>24</v>
      </c>
    </row>
    <row r="4" spans="1:7" x14ac:dyDescent="0.25">
      <c r="A4">
        <v>3</v>
      </c>
      <c r="B4" t="s">
        <v>149</v>
      </c>
      <c r="C4">
        <v>0</v>
      </c>
      <c r="D4">
        <v>0</v>
      </c>
      <c r="E4">
        <v>0</v>
      </c>
      <c r="F4">
        <v>10</v>
      </c>
      <c r="G4">
        <v>4</v>
      </c>
    </row>
    <row r="5" spans="1:7" x14ac:dyDescent="0.25">
      <c r="A5">
        <v>4</v>
      </c>
      <c r="B5" t="s">
        <v>154</v>
      </c>
      <c r="C5">
        <v>1</v>
      </c>
      <c r="D5">
        <v>0</v>
      </c>
      <c r="E5">
        <v>0</v>
      </c>
      <c r="F5">
        <v>7</v>
      </c>
      <c r="G5">
        <v>0</v>
      </c>
    </row>
    <row r="6" spans="1:7" x14ac:dyDescent="0.25">
      <c r="A6">
        <v>5</v>
      </c>
      <c r="B6" t="s">
        <v>140</v>
      </c>
      <c r="C6">
        <v>0</v>
      </c>
      <c r="D6">
        <v>0</v>
      </c>
      <c r="E6">
        <v>0</v>
      </c>
      <c r="F6">
        <v>0</v>
      </c>
      <c r="G6">
        <v>5</v>
      </c>
    </row>
    <row r="7" spans="1:7" x14ac:dyDescent="0.25">
      <c r="A7">
        <v>6</v>
      </c>
      <c r="B7" t="s">
        <v>103</v>
      </c>
      <c r="C7">
        <v>3</v>
      </c>
      <c r="D7">
        <v>0</v>
      </c>
      <c r="E7">
        <v>0</v>
      </c>
      <c r="F7">
        <v>12</v>
      </c>
      <c r="G7">
        <v>13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14</v>
      </c>
      <c r="D2">
        <v>50</v>
      </c>
      <c r="E2">
        <v>0</v>
      </c>
      <c r="F2">
        <v>1056</v>
      </c>
      <c r="G2">
        <v>1731</v>
      </c>
    </row>
    <row r="3" spans="1:7" x14ac:dyDescent="0.25">
      <c r="A3">
        <v>2</v>
      </c>
      <c r="B3" t="s">
        <v>123</v>
      </c>
      <c r="C3">
        <v>56</v>
      </c>
      <c r="D3">
        <v>147</v>
      </c>
      <c r="E3">
        <v>0</v>
      </c>
      <c r="F3">
        <v>250</v>
      </c>
      <c r="G3">
        <v>196</v>
      </c>
    </row>
    <row r="4" spans="1:7" x14ac:dyDescent="0.25">
      <c r="A4">
        <v>3</v>
      </c>
      <c r="B4" t="s">
        <v>140</v>
      </c>
      <c r="C4">
        <v>4</v>
      </c>
      <c r="D4">
        <v>12</v>
      </c>
      <c r="E4">
        <v>0</v>
      </c>
      <c r="F4">
        <v>120</v>
      </c>
      <c r="G4">
        <v>56</v>
      </c>
    </row>
    <row r="5" spans="1:7" x14ac:dyDescent="0.25">
      <c r="A5">
        <v>4</v>
      </c>
      <c r="B5" t="s">
        <v>149</v>
      </c>
      <c r="C5">
        <v>0</v>
      </c>
      <c r="D5">
        <v>0</v>
      </c>
      <c r="E5">
        <v>0</v>
      </c>
      <c r="F5">
        <v>55</v>
      </c>
      <c r="G5">
        <v>28</v>
      </c>
    </row>
    <row r="6" spans="1:7" x14ac:dyDescent="0.25">
      <c r="A6">
        <v>5</v>
      </c>
      <c r="B6" t="s">
        <v>139</v>
      </c>
      <c r="C6">
        <v>0</v>
      </c>
      <c r="D6">
        <v>1</v>
      </c>
      <c r="E6">
        <v>0</v>
      </c>
      <c r="F6">
        <v>21</v>
      </c>
      <c r="G6">
        <v>25</v>
      </c>
    </row>
    <row r="7" spans="1:7" x14ac:dyDescent="0.25">
      <c r="A7">
        <v>6</v>
      </c>
      <c r="B7" t="s">
        <v>103</v>
      </c>
      <c r="C7">
        <v>47</v>
      </c>
      <c r="D7">
        <v>21</v>
      </c>
      <c r="E7">
        <v>3</v>
      </c>
      <c r="F7">
        <v>157</v>
      </c>
      <c r="G7">
        <v>181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107</v>
      </c>
      <c r="B1" t="s">
        <v>8</v>
      </c>
      <c r="C1" t="s">
        <v>108</v>
      </c>
    </row>
    <row r="2" spans="1:3" x14ac:dyDescent="0.25">
      <c r="A2">
        <v>1541</v>
      </c>
      <c r="B2" t="s">
        <v>109</v>
      </c>
      <c r="C2" t="s">
        <v>155</v>
      </c>
    </row>
    <row r="3" spans="1:3" x14ac:dyDescent="0.25">
      <c r="A3">
        <v>1552</v>
      </c>
      <c r="B3" t="s">
        <v>109</v>
      </c>
      <c r="C3" t="s">
        <v>156</v>
      </c>
    </row>
    <row r="4" spans="1:3" x14ac:dyDescent="0.25">
      <c r="A4">
        <v>1573</v>
      </c>
      <c r="B4" t="s">
        <v>109</v>
      </c>
      <c r="C4" t="s">
        <v>157</v>
      </c>
    </row>
    <row r="5" spans="1:3" x14ac:dyDescent="0.25">
      <c r="A5">
        <v>1601</v>
      </c>
      <c r="B5" t="s">
        <v>109</v>
      </c>
      <c r="C5" t="s">
        <v>158</v>
      </c>
    </row>
    <row r="6" spans="1:3" x14ac:dyDescent="0.25">
      <c r="A6">
        <v>1585</v>
      </c>
      <c r="B6" t="s">
        <v>109</v>
      </c>
      <c r="C6" t="s">
        <v>159</v>
      </c>
    </row>
    <row r="7" spans="1:3" x14ac:dyDescent="0.25">
      <c r="A7">
        <v>2154</v>
      </c>
      <c r="B7" t="s">
        <v>5</v>
      </c>
      <c r="C7" t="s">
        <v>155</v>
      </c>
    </row>
    <row r="8" spans="1:3" x14ac:dyDescent="0.25">
      <c r="A8">
        <v>2145</v>
      </c>
      <c r="B8" t="s">
        <v>5</v>
      </c>
      <c r="C8" t="s">
        <v>156</v>
      </c>
    </row>
    <row r="9" spans="1:3" x14ac:dyDescent="0.25">
      <c r="A9">
        <v>2146</v>
      </c>
      <c r="B9" t="s">
        <v>5</v>
      </c>
      <c r="C9" t="s">
        <v>157</v>
      </c>
    </row>
    <row r="10" spans="1:3" x14ac:dyDescent="0.25">
      <c r="A10">
        <v>2157</v>
      </c>
      <c r="B10" t="s">
        <v>5</v>
      </c>
      <c r="C10" t="s">
        <v>158</v>
      </c>
    </row>
    <row r="11" spans="1:3" x14ac:dyDescent="0.25">
      <c r="A11">
        <v>2124</v>
      </c>
      <c r="B11" t="s">
        <v>5</v>
      </c>
      <c r="C11" t="s">
        <v>159</v>
      </c>
    </row>
    <row r="12" spans="1:3" x14ac:dyDescent="0.25">
      <c r="A12">
        <v>43</v>
      </c>
      <c r="B12" t="s">
        <v>6</v>
      </c>
      <c r="C12" t="s">
        <v>155</v>
      </c>
    </row>
    <row r="13" spans="1:3" x14ac:dyDescent="0.25">
      <c r="A13">
        <v>86</v>
      </c>
      <c r="B13" t="s">
        <v>6</v>
      </c>
      <c r="C13" t="s">
        <v>156</v>
      </c>
    </row>
    <row r="14" spans="1:3" x14ac:dyDescent="0.25">
      <c r="A14">
        <v>74</v>
      </c>
      <c r="B14" t="s">
        <v>6</v>
      </c>
      <c r="C14" t="s">
        <v>157</v>
      </c>
    </row>
    <row r="15" spans="1:3" x14ac:dyDescent="0.25">
      <c r="A15">
        <v>27</v>
      </c>
      <c r="B15" t="s">
        <v>6</v>
      </c>
      <c r="C15" t="s">
        <v>158</v>
      </c>
    </row>
    <row r="16" spans="1:3" x14ac:dyDescent="0.25">
      <c r="A16">
        <v>92</v>
      </c>
      <c r="B16" t="s">
        <v>6</v>
      </c>
      <c r="C16" t="s">
        <v>159</v>
      </c>
    </row>
    <row r="17" spans="1:3" x14ac:dyDescent="0.25">
      <c r="A17">
        <v>36</v>
      </c>
      <c r="B17" t="s">
        <v>7</v>
      </c>
      <c r="C17" t="s">
        <v>155</v>
      </c>
    </row>
    <row r="18" spans="1:3" x14ac:dyDescent="0.25">
      <c r="A18">
        <v>65</v>
      </c>
      <c r="B18" t="s">
        <v>7</v>
      </c>
      <c r="C18" t="s">
        <v>156</v>
      </c>
    </row>
    <row r="19" spans="1:3" x14ac:dyDescent="0.25">
      <c r="A19">
        <v>40</v>
      </c>
      <c r="B19" t="s">
        <v>7</v>
      </c>
      <c r="C19" t="s">
        <v>157</v>
      </c>
    </row>
    <row r="20" spans="1:3" x14ac:dyDescent="0.25">
      <c r="A20">
        <v>72</v>
      </c>
      <c r="B20" t="s">
        <v>7</v>
      </c>
      <c r="C20" t="s">
        <v>158</v>
      </c>
    </row>
    <row r="21" spans="1:3" x14ac:dyDescent="0.25">
      <c r="A21" s="2">
        <v>47</v>
      </c>
      <c r="B21" s="2" t="s">
        <v>7</v>
      </c>
      <c r="C21" s="2" t="s">
        <v>159</v>
      </c>
    </row>
    <row r="22" spans="1:3" x14ac:dyDescent="0.25">
      <c r="A22" s="2">
        <v>1</v>
      </c>
      <c r="B22" s="2" t="s">
        <v>134</v>
      </c>
      <c r="C22" s="2" t="s">
        <v>155</v>
      </c>
    </row>
    <row r="23" spans="1:3" x14ac:dyDescent="0.25">
      <c r="A23" s="2">
        <v>1</v>
      </c>
      <c r="B23" s="2" t="s">
        <v>134</v>
      </c>
      <c r="C23" s="2" t="s">
        <v>156</v>
      </c>
    </row>
    <row r="24" spans="1:3" x14ac:dyDescent="0.25">
      <c r="A24" s="2">
        <v>1</v>
      </c>
      <c r="B24" s="2" t="s">
        <v>134</v>
      </c>
      <c r="C24" s="2" t="s">
        <v>157</v>
      </c>
    </row>
    <row r="25" spans="1:3" x14ac:dyDescent="0.25">
      <c r="A25" s="2">
        <v>1</v>
      </c>
      <c r="B25" s="2" t="s">
        <v>134</v>
      </c>
      <c r="C25" s="2" t="s">
        <v>158</v>
      </c>
    </row>
    <row r="26" spans="1:3" x14ac:dyDescent="0.25">
      <c r="A26" s="2">
        <v>1</v>
      </c>
      <c r="B26" s="2" t="s">
        <v>134</v>
      </c>
      <c r="C26" s="2" t="s">
        <v>159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1165</v>
      </c>
      <c r="C2" t="s">
        <v>33</v>
      </c>
    </row>
    <row r="3" spans="1:3" x14ac:dyDescent="0.25">
      <c r="A3" t="s">
        <v>113</v>
      </c>
      <c r="B3">
        <v>7794</v>
      </c>
      <c r="C3" t="s">
        <v>33</v>
      </c>
    </row>
    <row r="4" spans="1:3" x14ac:dyDescent="0.25">
      <c r="A4" t="s">
        <v>114</v>
      </c>
      <c r="B4">
        <v>448</v>
      </c>
      <c r="C4" t="s">
        <v>33</v>
      </c>
    </row>
    <row r="5" spans="1:3" x14ac:dyDescent="0.25">
      <c r="A5" t="s">
        <v>29</v>
      </c>
      <c r="B5">
        <v>16432</v>
      </c>
      <c r="C5" t="s">
        <v>33</v>
      </c>
    </row>
    <row r="6" spans="1:3" x14ac:dyDescent="0.25">
      <c r="A6" t="s">
        <v>112</v>
      </c>
      <c r="B6">
        <v>34</v>
      </c>
      <c r="C6" t="s">
        <v>23</v>
      </c>
    </row>
    <row r="7" spans="1:3" x14ac:dyDescent="0.25">
      <c r="A7" t="s">
        <v>113</v>
      </c>
      <c r="B7">
        <v>182</v>
      </c>
      <c r="C7" t="s">
        <v>23</v>
      </c>
    </row>
    <row r="8" spans="1:3" x14ac:dyDescent="0.25">
      <c r="A8" t="s">
        <v>114</v>
      </c>
      <c r="B8">
        <v>50</v>
      </c>
      <c r="C8" t="s">
        <v>23</v>
      </c>
    </row>
    <row r="9" spans="1:3" x14ac:dyDescent="0.25">
      <c r="A9" t="s">
        <v>29</v>
      </c>
      <c r="B9">
        <v>300</v>
      </c>
      <c r="C9" t="s">
        <v>23</v>
      </c>
    </row>
    <row r="10" spans="1:3" x14ac:dyDescent="0.25">
      <c r="A10" t="s">
        <v>112</v>
      </c>
      <c r="B10">
        <v>169</v>
      </c>
      <c r="C10" t="s">
        <v>34</v>
      </c>
    </row>
    <row r="11" spans="1:3" x14ac:dyDescent="0.25">
      <c r="A11" t="s">
        <v>113</v>
      </c>
      <c r="B11">
        <v>928</v>
      </c>
      <c r="C11" t="s">
        <v>34</v>
      </c>
    </row>
    <row r="12" spans="1:3" x14ac:dyDescent="0.25">
      <c r="A12" t="s">
        <v>114</v>
      </c>
      <c r="B12">
        <v>43</v>
      </c>
      <c r="C12" t="s">
        <v>34</v>
      </c>
    </row>
    <row r="13" spans="1:3" x14ac:dyDescent="0.25">
      <c r="A13" t="s">
        <v>29</v>
      </c>
      <c r="B13">
        <v>1544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716</v>
      </c>
      <c r="B2" t="s">
        <v>135</v>
      </c>
      <c r="C2" t="s">
        <v>78</v>
      </c>
      <c r="D2">
        <v>1</v>
      </c>
    </row>
    <row r="3" spans="1:4" x14ac:dyDescent="0.25">
      <c r="A3">
        <v>806</v>
      </c>
      <c r="B3" t="s">
        <v>135</v>
      </c>
      <c r="C3" t="s">
        <v>3</v>
      </c>
      <c r="D3">
        <v>1</v>
      </c>
    </row>
    <row r="4" spans="1:4" x14ac:dyDescent="0.25">
      <c r="A4">
        <v>65</v>
      </c>
      <c r="B4" t="s">
        <v>136</v>
      </c>
      <c r="C4" t="s">
        <v>3</v>
      </c>
      <c r="D4">
        <v>2</v>
      </c>
    </row>
    <row r="5" spans="1:4" x14ac:dyDescent="0.25">
      <c r="A5">
        <v>88</v>
      </c>
      <c r="B5" t="s">
        <v>136</v>
      </c>
      <c r="C5" t="s">
        <v>78</v>
      </c>
      <c r="D5">
        <v>2</v>
      </c>
    </row>
    <row r="6" spans="1:4" x14ac:dyDescent="0.25">
      <c r="A6">
        <v>27</v>
      </c>
      <c r="B6" t="s">
        <v>137</v>
      </c>
      <c r="C6" t="s">
        <v>78</v>
      </c>
      <c r="D6">
        <v>3</v>
      </c>
    </row>
    <row r="7" spans="1:4" x14ac:dyDescent="0.25">
      <c r="A7">
        <v>24</v>
      </c>
      <c r="B7" t="s">
        <v>137</v>
      </c>
      <c r="C7" t="s">
        <v>3</v>
      </c>
      <c r="D7">
        <v>3</v>
      </c>
    </row>
    <row r="8" spans="1:4" x14ac:dyDescent="0.25">
      <c r="A8">
        <v>2</v>
      </c>
      <c r="B8" t="s">
        <v>138</v>
      </c>
      <c r="C8" t="s">
        <v>78</v>
      </c>
      <c r="D8">
        <v>4</v>
      </c>
    </row>
    <row r="9" spans="1:4" x14ac:dyDescent="0.25">
      <c r="A9">
        <v>0</v>
      </c>
      <c r="B9" t="s">
        <v>138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9453</v>
      </c>
      <c r="C2" t="s">
        <v>33</v>
      </c>
    </row>
    <row r="3" spans="1:3" x14ac:dyDescent="0.25">
      <c r="A3" t="s">
        <v>113</v>
      </c>
      <c r="B3">
        <v>78181</v>
      </c>
      <c r="C3" t="s">
        <v>33</v>
      </c>
    </row>
    <row r="4" spans="1:3" x14ac:dyDescent="0.25">
      <c r="A4" t="s">
        <v>114</v>
      </c>
      <c r="B4">
        <v>3869</v>
      </c>
      <c r="C4" t="s">
        <v>33</v>
      </c>
    </row>
    <row r="5" spans="1:3" x14ac:dyDescent="0.25">
      <c r="A5" t="s">
        <v>29</v>
      </c>
      <c r="B5">
        <v>120213</v>
      </c>
      <c r="C5" t="s">
        <v>33</v>
      </c>
    </row>
    <row r="6" spans="1:3" x14ac:dyDescent="0.25">
      <c r="A6" t="s">
        <v>112</v>
      </c>
      <c r="B6">
        <v>229</v>
      </c>
      <c r="C6" t="s">
        <v>23</v>
      </c>
    </row>
    <row r="7" spans="1:3" x14ac:dyDescent="0.25">
      <c r="A7" t="s">
        <v>113</v>
      </c>
      <c r="B7">
        <v>1365</v>
      </c>
      <c r="C7" t="s">
        <v>23</v>
      </c>
    </row>
    <row r="8" spans="1:3" x14ac:dyDescent="0.25">
      <c r="A8" t="s">
        <v>114</v>
      </c>
      <c r="B8">
        <v>229</v>
      </c>
      <c r="C8" t="s">
        <v>23</v>
      </c>
    </row>
    <row r="9" spans="1:3" x14ac:dyDescent="0.25">
      <c r="A9" t="s">
        <v>29</v>
      </c>
      <c r="B9">
        <v>2640</v>
      </c>
      <c r="C9" t="s">
        <v>23</v>
      </c>
    </row>
    <row r="10" spans="1:3" x14ac:dyDescent="0.25">
      <c r="A10" t="s">
        <v>112</v>
      </c>
      <c r="B10">
        <v>1088</v>
      </c>
      <c r="C10" t="s">
        <v>34</v>
      </c>
    </row>
    <row r="11" spans="1:3" x14ac:dyDescent="0.25">
      <c r="A11" t="s">
        <v>113</v>
      </c>
      <c r="B11">
        <v>10054</v>
      </c>
      <c r="C11" t="s">
        <v>34</v>
      </c>
    </row>
    <row r="12" spans="1:3" x14ac:dyDescent="0.25">
      <c r="A12" t="s">
        <v>114</v>
      </c>
      <c r="B12">
        <v>540</v>
      </c>
      <c r="C12" t="s">
        <v>34</v>
      </c>
    </row>
    <row r="13" spans="1:3" x14ac:dyDescent="0.25">
      <c r="A13" t="s">
        <v>29</v>
      </c>
      <c r="B13">
        <v>14095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6480</v>
      </c>
      <c r="B2" t="s">
        <v>135</v>
      </c>
      <c r="C2" t="s">
        <v>3</v>
      </c>
      <c r="D2">
        <v>1</v>
      </c>
    </row>
    <row r="3" spans="1:4" x14ac:dyDescent="0.25">
      <c r="A3">
        <v>6715</v>
      </c>
      <c r="B3" t="s">
        <v>135</v>
      </c>
      <c r="C3" t="s">
        <v>78</v>
      </c>
      <c r="D3">
        <v>1</v>
      </c>
    </row>
    <row r="4" spans="1:4" x14ac:dyDescent="0.25">
      <c r="A4">
        <v>525</v>
      </c>
      <c r="B4" t="s">
        <v>136</v>
      </c>
      <c r="C4" t="s">
        <v>3</v>
      </c>
      <c r="D4">
        <v>2</v>
      </c>
    </row>
    <row r="5" spans="1:4" x14ac:dyDescent="0.25">
      <c r="A5">
        <v>718</v>
      </c>
      <c r="B5" t="s">
        <v>136</v>
      </c>
      <c r="C5" t="s">
        <v>78</v>
      </c>
      <c r="D5">
        <v>2</v>
      </c>
    </row>
    <row r="6" spans="1:4" x14ac:dyDescent="0.25">
      <c r="A6">
        <v>172</v>
      </c>
      <c r="B6" t="s">
        <v>137</v>
      </c>
      <c r="C6" t="s">
        <v>3</v>
      </c>
      <c r="D6">
        <v>3</v>
      </c>
    </row>
    <row r="7" spans="1:4" x14ac:dyDescent="0.25">
      <c r="A7">
        <v>204</v>
      </c>
      <c r="B7" t="s">
        <v>137</v>
      </c>
      <c r="C7" t="s">
        <v>78</v>
      </c>
      <c r="D7">
        <v>3</v>
      </c>
    </row>
    <row r="8" spans="1:4" x14ac:dyDescent="0.25">
      <c r="A8">
        <v>9</v>
      </c>
      <c r="B8" t="s">
        <v>138</v>
      </c>
      <c r="C8" t="s">
        <v>3</v>
      </c>
      <c r="D8">
        <v>4</v>
      </c>
    </row>
    <row r="9" spans="1:4" x14ac:dyDescent="0.25">
      <c r="A9">
        <v>17</v>
      </c>
      <c r="B9" t="s">
        <v>138</v>
      </c>
      <c r="C9" t="s">
        <v>78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96</v>
      </c>
      <c r="B1" t="s">
        <v>2</v>
      </c>
      <c r="C1" t="s">
        <v>101</v>
      </c>
      <c r="D1" t="s">
        <v>111</v>
      </c>
      <c r="E1" t="s">
        <v>115</v>
      </c>
    </row>
    <row r="2" spans="1:5" x14ac:dyDescent="0.25">
      <c r="A2">
        <v>1</v>
      </c>
      <c r="B2" t="s">
        <v>33</v>
      </c>
      <c r="C2">
        <v>3699</v>
      </c>
      <c r="D2" t="s">
        <v>116</v>
      </c>
      <c r="E2">
        <v>1</v>
      </c>
    </row>
    <row r="3" spans="1:5" x14ac:dyDescent="0.25">
      <c r="A3">
        <v>2</v>
      </c>
      <c r="B3" t="s">
        <v>34</v>
      </c>
      <c r="C3">
        <v>477</v>
      </c>
      <c r="D3" t="s">
        <v>116</v>
      </c>
      <c r="E3">
        <v>1</v>
      </c>
    </row>
    <row r="4" spans="1:5" x14ac:dyDescent="0.25">
      <c r="A4">
        <v>3</v>
      </c>
      <c r="B4" t="s">
        <v>35</v>
      </c>
      <c r="C4">
        <v>85</v>
      </c>
      <c r="D4" t="s">
        <v>116</v>
      </c>
      <c r="E4">
        <v>1</v>
      </c>
    </row>
    <row r="5" spans="1:5" x14ac:dyDescent="0.25">
      <c r="A5">
        <v>4</v>
      </c>
      <c r="B5" t="s">
        <v>36</v>
      </c>
      <c r="C5">
        <v>8</v>
      </c>
      <c r="D5" t="s">
        <v>116</v>
      </c>
      <c r="E5">
        <v>1</v>
      </c>
    </row>
    <row r="6" spans="1:5" x14ac:dyDescent="0.25">
      <c r="A6">
        <v>5</v>
      </c>
      <c r="B6" t="s">
        <v>37</v>
      </c>
      <c r="C6">
        <v>0</v>
      </c>
      <c r="D6" t="s">
        <v>116</v>
      </c>
      <c r="E6">
        <v>1</v>
      </c>
    </row>
    <row r="7" spans="1:5" x14ac:dyDescent="0.25">
      <c r="A7">
        <v>6</v>
      </c>
      <c r="B7" t="s">
        <v>45</v>
      </c>
      <c r="C7">
        <v>2</v>
      </c>
      <c r="D7" t="s">
        <v>116</v>
      </c>
      <c r="E7">
        <v>1</v>
      </c>
    </row>
    <row r="8" spans="1:5" x14ac:dyDescent="0.25">
      <c r="A8">
        <v>7</v>
      </c>
      <c r="B8" t="s">
        <v>117</v>
      </c>
      <c r="C8">
        <v>0</v>
      </c>
      <c r="D8" t="s">
        <v>116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116</v>
      </c>
      <c r="E9">
        <v>1</v>
      </c>
    </row>
    <row r="10" spans="1:5" x14ac:dyDescent="0.25">
      <c r="A10">
        <v>9</v>
      </c>
      <c r="B10" t="s">
        <v>38</v>
      </c>
      <c r="C10">
        <v>4</v>
      </c>
      <c r="D10" t="s">
        <v>116</v>
      </c>
      <c r="E10">
        <v>1</v>
      </c>
    </row>
    <row r="11" spans="1:5" x14ac:dyDescent="0.25">
      <c r="A11">
        <v>10</v>
      </c>
      <c r="B11" t="s">
        <v>39</v>
      </c>
      <c r="C11">
        <v>5</v>
      </c>
      <c r="D11" t="s">
        <v>116</v>
      </c>
      <c r="E11">
        <v>1</v>
      </c>
    </row>
    <row r="12" spans="1:5" x14ac:dyDescent="0.25">
      <c r="A12">
        <v>11</v>
      </c>
      <c r="B12" t="s">
        <v>40</v>
      </c>
      <c r="C12">
        <v>944</v>
      </c>
      <c r="D12" t="s">
        <v>116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116</v>
      </c>
      <c r="E13">
        <v>1</v>
      </c>
    </row>
    <row r="14" spans="1:5" x14ac:dyDescent="0.25">
      <c r="A14">
        <v>13</v>
      </c>
      <c r="B14" t="s">
        <v>10</v>
      </c>
      <c r="C14">
        <v>5</v>
      </c>
      <c r="D14" t="s">
        <v>116</v>
      </c>
      <c r="E14">
        <v>1</v>
      </c>
    </row>
    <row r="15" spans="1:5" x14ac:dyDescent="0.25">
      <c r="A15">
        <v>14</v>
      </c>
      <c r="B15" t="s">
        <v>42</v>
      </c>
      <c r="C15">
        <v>10</v>
      </c>
      <c r="D15" t="s">
        <v>116</v>
      </c>
      <c r="E15">
        <v>1</v>
      </c>
    </row>
    <row r="16" spans="1:5" x14ac:dyDescent="0.25">
      <c r="A16">
        <v>15</v>
      </c>
      <c r="B16" t="s">
        <v>43</v>
      </c>
      <c r="C16">
        <v>0</v>
      </c>
      <c r="D16" t="s">
        <v>116</v>
      </c>
      <c r="E16">
        <v>1</v>
      </c>
    </row>
    <row r="17" spans="1:5" x14ac:dyDescent="0.25">
      <c r="A17">
        <v>16</v>
      </c>
      <c r="B17" t="s">
        <v>44</v>
      </c>
      <c r="C17">
        <v>2</v>
      </c>
      <c r="D17" t="s">
        <v>116</v>
      </c>
      <c r="E17">
        <v>1</v>
      </c>
    </row>
    <row r="18" spans="1:5" x14ac:dyDescent="0.25">
      <c r="A18">
        <v>1</v>
      </c>
      <c r="B18" t="s">
        <v>33</v>
      </c>
      <c r="C18">
        <v>719</v>
      </c>
      <c r="D18" t="s">
        <v>11</v>
      </c>
      <c r="E18">
        <v>2</v>
      </c>
    </row>
    <row r="19" spans="1:5" x14ac:dyDescent="0.25">
      <c r="A19">
        <v>2</v>
      </c>
      <c r="B19" t="s">
        <v>34</v>
      </c>
      <c r="C19">
        <v>119</v>
      </c>
      <c r="D19" t="s">
        <v>11</v>
      </c>
      <c r="E19">
        <v>2</v>
      </c>
    </row>
    <row r="20" spans="1:5" x14ac:dyDescent="0.25">
      <c r="A20">
        <v>3</v>
      </c>
      <c r="B20" t="s">
        <v>35</v>
      </c>
      <c r="C20">
        <v>33</v>
      </c>
      <c r="D20" t="s">
        <v>11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37</v>
      </c>
      <c r="C22">
        <v>1</v>
      </c>
      <c r="D22" t="s">
        <v>11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117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38</v>
      </c>
      <c r="C26">
        <v>2</v>
      </c>
      <c r="D26" t="s">
        <v>11</v>
      </c>
      <c r="E26">
        <v>2</v>
      </c>
    </row>
    <row r="27" spans="1:5" x14ac:dyDescent="0.25">
      <c r="A27">
        <v>10</v>
      </c>
      <c r="B27" t="s">
        <v>39</v>
      </c>
      <c r="C27">
        <v>0</v>
      </c>
      <c r="D27" t="s">
        <v>11</v>
      </c>
      <c r="E27">
        <v>2</v>
      </c>
    </row>
    <row r="28" spans="1:5" x14ac:dyDescent="0.25">
      <c r="A28">
        <v>11</v>
      </c>
      <c r="B28" t="s">
        <v>40</v>
      </c>
      <c r="C28">
        <v>280</v>
      </c>
      <c r="D28" t="s">
        <v>11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42</v>
      </c>
      <c r="C31">
        <v>10</v>
      </c>
      <c r="D31" t="s">
        <v>11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44</v>
      </c>
      <c r="C33">
        <v>2</v>
      </c>
      <c r="D33" t="s">
        <v>11</v>
      </c>
      <c r="E33">
        <v>2</v>
      </c>
    </row>
    <row r="34" spans="1:5" x14ac:dyDescent="0.25">
      <c r="A34">
        <v>1</v>
      </c>
      <c r="B34" t="s">
        <v>33</v>
      </c>
      <c r="C34">
        <v>595</v>
      </c>
      <c r="D34" t="s">
        <v>95</v>
      </c>
      <c r="E34">
        <v>3</v>
      </c>
    </row>
    <row r="35" spans="1:5" x14ac:dyDescent="0.25">
      <c r="A35">
        <v>2</v>
      </c>
      <c r="B35" t="s">
        <v>34</v>
      </c>
      <c r="C35">
        <v>57</v>
      </c>
      <c r="D35" t="s">
        <v>95</v>
      </c>
      <c r="E35">
        <v>3</v>
      </c>
    </row>
    <row r="36" spans="1:5" x14ac:dyDescent="0.25">
      <c r="A36">
        <v>3</v>
      </c>
      <c r="B36" t="s">
        <v>35</v>
      </c>
      <c r="C36">
        <v>9</v>
      </c>
      <c r="D36" t="s">
        <v>95</v>
      </c>
      <c r="E36">
        <v>3</v>
      </c>
    </row>
    <row r="37" spans="1:5" x14ac:dyDescent="0.25">
      <c r="A37">
        <v>4</v>
      </c>
      <c r="B37" t="s">
        <v>36</v>
      </c>
      <c r="C37">
        <v>1</v>
      </c>
      <c r="D37" t="s">
        <v>95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95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95</v>
      </c>
      <c r="E39">
        <v>3</v>
      </c>
    </row>
    <row r="40" spans="1:5" x14ac:dyDescent="0.25">
      <c r="A40">
        <v>7</v>
      </c>
      <c r="B40" t="s">
        <v>117</v>
      </c>
      <c r="C40">
        <v>0</v>
      </c>
      <c r="D40" t="s">
        <v>95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95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95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95</v>
      </c>
      <c r="E43">
        <v>3</v>
      </c>
    </row>
    <row r="44" spans="1:5" x14ac:dyDescent="0.25">
      <c r="A44">
        <v>11</v>
      </c>
      <c r="B44" t="s">
        <v>40</v>
      </c>
      <c r="C44">
        <v>49</v>
      </c>
      <c r="D44" t="s">
        <v>95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95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95</v>
      </c>
      <c r="E46">
        <v>3</v>
      </c>
    </row>
    <row r="47" spans="1:5" x14ac:dyDescent="0.25">
      <c r="A47">
        <v>14</v>
      </c>
      <c r="B47" t="s">
        <v>42</v>
      </c>
      <c r="C47">
        <v>0</v>
      </c>
      <c r="D47" t="s">
        <v>95</v>
      </c>
      <c r="E47">
        <v>3</v>
      </c>
    </row>
    <row r="48" spans="1:5" x14ac:dyDescent="0.25">
      <c r="A48">
        <v>15</v>
      </c>
      <c r="B48" t="s">
        <v>43</v>
      </c>
      <c r="C48">
        <v>0</v>
      </c>
      <c r="D48" t="s">
        <v>95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95</v>
      </c>
      <c r="E49">
        <v>3</v>
      </c>
    </row>
    <row r="50" spans="1:5" x14ac:dyDescent="0.25">
      <c r="A50">
        <v>1</v>
      </c>
      <c r="B50" t="s">
        <v>33</v>
      </c>
      <c r="C50">
        <v>497</v>
      </c>
      <c r="D50" t="s">
        <v>85</v>
      </c>
      <c r="E50">
        <v>4</v>
      </c>
    </row>
    <row r="51" spans="1:5" x14ac:dyDescent="0.25">
      <c r="A51">
        <v>2</v>
      </c>
      <c r="B51" t="s">
        <v>34</v>
      </c>
      <c r="C51">
        <v>39</v>
      </c>
      <c r="D51" t="s">
        <v>85</v>
      </c>
      <c r="E51">
        <v>4</v>
      </c>
    </row>
    <row r="52" spans="1:5" x14ac:dyDescent="0.25">
      <c r="A52">
        <v>3</v>
      </c>
      <c r="B52" t="s">
        <v>35</v>
      </c>
      <c r="C52">
        <v>9</v>
      </c>
      <c r="D52" t="s">
        <v>85</v>
      </c>
      <c r="E52">
        <v>4</v>
      </c>
    </row>
    <row r="53" spans="1:5" x14ac:dyDescent="0.25">
      <c r="A53">
        <v>4</v>
      </c>
      <c r="B53" t="s">
        <v>36</v>
      </c>
      <c r="C53">
        <v>0</v>
      </c>
      <c r="D53" t="s">
        <v>85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85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85</v>
      </c>
      <c r="E55">
        <v>4</v>
      </c>
    </row>
    <row r="56" spans="1:5" x14ac:dyDescent="0.25">
      <c r="A56">
        <v>7</v>
      </c>
      <c r="B56" t="s">
        <v>117</v>
      </c>
      <c r="C56">
        <v>0</v>
      </c>
      <c r="D56" t="s">
        <v>85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85</v>
      </c>
      <c r="E57">
        <v>4</v>
      </c>
    </row>
    <row r="58" spans="1:5" x14ac:dyDescent="0.25">
      <c r="A58">
        <v>9</v>
      </c>
      <c r="B58" t="s">
        <v>38</v>
      </c>
      <c r="C58">
        <v>0</v>
      </c>
      <c r="D58" t="s">
        <v>85</v>
      </c>
      <c r="E58">
        <v>4</v>
      </c>
    </row>
    <row r="59" spans="1:5" x14ac:dyDescent="0.25">
      <c r="A59">
        <v>10</v>
      </c>
      <c r="B59" t="s">
        <v>39</v>
      </c>
      <c r="C59">
        <v>1</v>
      </c>
      <c r="D59" t="s">
        <v>85</v>
      </c>
      <c r="E59">
        <v>4</v>
      </c>
    </row>
    <row r="60" spans="1:5" x14ac:dyDescent="0.25">
      <c r="A60">
        <v>11</v>
      </c>
      <c r="B60" t="s">
        <v>40</v>
      </c>
      <c r="C60">
        <v>70</v>
      </c>
      <c r="D60" t="s">
        <v>85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85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85</v>
      </c>
      <c r="E62">
        <v>4</v>
      </c>
    </row>
    <row r="63" spans="1:5" x14ac:dyDescent="0.25">
      <c r="A63">
        <v>14</v>
      </c>
      <c r="B63" t="s">
        <v>42</v>
      </c>
      <c r="C63">
        <v>2</v>
      </c>
      <c r="D63" t="s">
        <v>85</v>
      </c>
      <c r="E63">
        <v>4</v>
      </c>
    </row>
    <row r="64" spans="1:5" x14ac:dyDescent="0.25">
      <c r="A64">
        <v>15</v>
      </c>
      <c r="B64" t="s">
        <v>43</v>
      </c>
      <c r="C64">
        <v>0</v>
      </c>
      <c r="D64" t="s">
        <v>85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85</v>
      </c>
      <c r="E65">
        <v>4</v>
      </c>
    </row>
    <row r="66" spans="1:5" x14ac:dyDescent="0.25">
      <c r="A66">
        <v>1</v>
      </c>
      <c r="B66" t="s">
        <v>33</v>
      </c>
      <c r="C66">
        <v>52</v>
      </c>
      <c r="D66" t="s">
        <v>118</v>
      </c>
      <c r="E66">
        <v>5</v>
      </c>
    </row>
    <row r="67" spans="1:5" x14ac:dyDescent="0.25">
      <c r="A67">
        <v>2</v>
      </c>
      <c r="B67" t="s">
        <v>34</v>
      </c>
      <c r="C67">
        <v>4</v>
      </c>
      <c r="D67" t="s">
        <v>118</v>
      </c>
      <c r="E67">
        <v>5</v>
      </c>
    </row>
    <row r="68" spans="1:5" x14ac:dyDescent="0.25">
      <c r="A68">
        <v>3</v>
      </c>
      <c r="B68" t="s">
        <v>35</v>
      </c>
      <c r="C68">
        <v>1</v>
      </c>
      <c r="D68" t="s">
        <v>118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118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118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118</v>
      </c>
      <c r="E71">
        <v>5</v>
      </c>
    </row>
    <row r="72" spans="1:5" x14ac:dyDescent="0.25">
      <c r="A72">
        <v>7</v>
      </c>
      <c r="B72" t="s">
        <v>117</v>
      </c>
      <c r="C72">
        <v>0</v>
      </c>
      <c r="D72" t="s">
        <v>118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118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118</v>
      </c>
      <c r="E74">
        <v>5</v>
      </c>
    </row>
    <row r="75" spans="1:5" x14ac:dyDescent="0.25">
      <c r="A75">
        <v>10</v>
      </c>
      <c r="B75" t="s">
        <v>39</v>
      </c>
      <c r="C75">
        <v>1</v>
      </c>
      <c r="D75" t="s">
        <v>118</v>
      </c>
      <c r="E75">
        <v>5</v>
      </c>
    </row>
    <row r="76" spans="1:5" x14ac:dyDescent="0.25">
      <c r="A76">
        <v>11</v>
      </c>
      <c r="B76" t="s">
        <v>40</v>
      </c>
      <c r="C76">
        <v>113</v>
      </c>
      <c r="D76" t="s">
        <v>118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118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118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118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118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118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117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0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33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117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 s="2">
        <v>0</v>
      </c>
      <c r="D114" t="s">
        <v>41</v>
      </c>
      <c r="E114">
        <v>8</v>
      </c>
    </row>
    <row r="115" spans="1:5" x14ac:dyDescent="0.25">
      <c r="A115">
        <v>2</v>
      </c>
      <c r="B115" t="s">
        <v>34</v>
      </c>
      <c r="C115" s="2">
        <v>0</v>
      </c>
      <c r="D115" s="2" t="s">
        <v>41</v>
      </c>
      <c r="E115">
        <v>8</v>
      </c>
    </row>
    <row r="116" spans="1:5" x14ac:dyDescent="0.25">
      <c r="A116">
        <v>3</v>
      </c>
      <c r="B116" t="s">
        <v>35</v>
      </c>
      <c r="C116" s="2">
        <v>0</v>
      </c>
      <c r="D116" s="2" t="s">
        <v>41</v>
      </c>
      <c r="E116">
        <v>8</v>
      </c>
    </row>
    <row r="117" spans="1:5" x14ac:dyDescent="0.25">
      <c r="A117">
        <v>4</v>
      </c>
      <c r="B117" t="s">
        <v>36</v>
      </c>
      <c r="C117" s="2">
        <v>0</v>
      </c>
      <c r="D117" s="2" t="s">
        <v>41</v>
      </c>
      <c r="E117">
        <v>8</v>
      </c>
    </row>
    <row r="118" spans="1:5" x14ac:dyDescent="0.25">
      <c r="A118">
        <v>5</v>
      </c>
      <c r="B118" t="s">
        <v>37</v>
      </c>
      <c r="C118" s="2">
        <v>0</v>
      </c>
      <c r="D118" s="2" t="s">
        <v>41</v>
      </c>
      <c r="E118">
        <v>8</v>
      </c>
    </row>
    <row r="119" spans="1:5" x14ac:dyDescent="0.25">
      <c r="A119">
        <v>6</v>
      </c>
      <c r="B119" t="s">
        <v>45</v>
      </c>
      <c r="C119" s="2">
        <v>0</v>
      </c>
      <c r="D119" s="2" t="s">
        <v>41</v>
      </c>
      <c r="E119">
        <v>8</v>
      </c>
    </row>
    <row r="120" spans="1:5" x14ac:dyDescent="0.25">
      <c r="A120">
        <v>7</v>
      </c>
      <c r="B120" t="s">
        <v>117</v>
      </c>
      <c r="C120" s="2">
        <v>0</v>
      </c>
      <c r="D120" s="2" t="s">
        <v>41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41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41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0</v>
      </c>
      <c r="D123" s="2" t="s">
        <v>41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133</v>
      </c>
      <c r="D124" s="2" t="s">
        <v>41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41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41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0</v>
      </c>
      <c r="D127" s="2" t="s">
        <v>41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0</v>
      </c>
      <c r="D128" s="2" t="s">
        <v>41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0</v>
      </c>
      <c r="D129" s="2" t="s">
        <v>41</v>
      </c>
      <c r="E129" s="2">
        <v>8</v>
      </c>
    </row>
    <row r="130" spans="1:5" x14ac:dyDescent="0.25">
      <c r="A130" s="2">
        <v>1</v>
      </c>
      <c r="B130" s="2" t="s">
        <v>33</v>
      </c>
      <c r="C130" s="2">
        <v>2952</v>
      </c>
      <c r="D130" s="2" t="s">
        <v>84</v>
      </c>
      <c r="E130" s="2">
        <v>9</v>
      </c>
    </row>
    <row r="131" spans="1:5" x14ac:dyDescent="0.25">
      <c r="A131" s="2">
        <v>2</v>
      </c>
      <c r="B131" s="2" t="s">
        <v>34</v>
      </c>
      <c r="C131" s="2">
        <v>292</v>
      </c>
      <c r="D131" s="2" t="s">
        <v>84</v>
      </c>
      <c r="E131" s="2">
        <v>9</v>
      </c>
    </row>
    <row r="132" spans="1:5" x14ac:dyDescent="0.25">
      <c r="A132" s="2">
        <v>3</v>
      </c>
      <c r="B132" s="2" t="s">
        <v>35</v>
      </c>
      <c r="C132" s="2">
        <v>65</v>
      </c>
      <c r="D132" s="2" t="s">
        <v>84</v>
      </c>
      <c r="E132" s="2">
        <v>9</v>
      </c>
    </row>
    <row r="133" spans="1:5" x14ac:dyDescent="0.25">
      <c r="A133" s="2">
        <v>4</v>
      </c>
      <c r="B133" s="2" t="s">
        <v>36</v>
      </c>
      <c r="C133" s="2">
        <v>4</v>
      </c>
      <c r="D133" s="2" t="s">
        <v>84</v>
      </c>
      <c r="E133" s="2">
        <v>9</v>
      </c>
    </row>
    <row r="134" spans="1:5" x14ac:dyDescent="0.25">
      <c r="A134" s="2">
        <v>5</v>
      </c>
      <c r="B134" s="2" t="s">
        <v>37</v>
      </c>
      <c r="C134" s="2">
        <v>1</v>
      </c>
      <c r="D134" s="2" t="s">
        <v>84</v>
      </c>
      <c r="E134" s="2">
        <v>9</v>
      </c>
    </row>
    <row r="135" spans="1:5" x14ac:dyDescent="0.25">
      <c r="A135" s="2">
        <v>6</v>
      </c>
      <c r="B135" s="2" t="s">
        <v>45</v>
      </c>
      <c r="C135" s="2">
        <v>1</v>
      </c>
      <c r="D135" s="2" t="s">
        <v>84</v>
      </c>
      <c r="E135" s="2">
        <v>9</v>
      </c>
    </row>
    <row r="136" spans="1:5" x14ac:dyDescent="0.25">
      <c r="A136" s="2">
        <v>7</v>
      </c>
      <c r="B136" s="2" t="s">
        <v>117</v>
      </c>
      <c r="C136" s="2">
        <v>0</v>
      </c>
      <c r="D136" s="2" t="s">
        <v>84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84</v>
      </c>
      <c r="E137" s="2">
        <v>9</v>
      </c>
    </row>
    <row r="138" spans="1:5" x14ac:dyDescent="0.25">
      <c r="A138" s="2">
        <v>9</v>
      </c>
      <c r="B138" s="2" t="s">
        <v>38</v>
      </c>
      <c r="C138" s="2">
        <v>2</v>
      </c>
      <c r="D138" s="2" t="s">
        <v>84</v>
      </c>
      <c r="E138" s="2">
        <v>9</v>
      </c>
    </row>
    <row r="139" spans="1:5" x14ac:dyDescent="0.25">
      <c r="A139" s="2">
        <v>10</v>
      </c>
      <c r="B139" s="2" t="s">
        <v>39</v>
      </c>
      <c r="C139" s="2">
        <v>2</v>
      </c>
      <c r="D139" s="2" t="s">
        <v>84</v>
      </c>
      <c r="E139" s="2">
        <v>9</v>
      </c>
    </row>
    <row r="140" spans="1:5" x14ac:dyDescent="0.25">
      <c r="A140" s="2">
        <v>11</v>
      </c>
      <c r="B140" s="2" t="s">
        <v>40</v>
      </c>
      <c r="C140" s="2">
        <v>854</v>
      </c>
      <c r="D140" s="2" t="s">
        <v>84</v>
      </c>
      <c r="E140" s="2">
        <v>9</v>
      </c>
    </row>
    <row r="141" spans="1:5" x14ac:dyDescent="0.25">
      <c r="A141" s="2">
        <v>12</v>
      </c>
      <c r="B141" s="2" t="s">
        <v>41</v>
      </c>
      <c r="C141" s="2">
        <v>0</v>
      </c>
      <c r="D141" s="2" t="s">
        <v>84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4</v>
      </c>
      <c r="D142" s="2" t="s">
        <v>84</v>
      </c>
      <c r="E142" s="2">
        <v>9</v>
      </c>
    </row>
    <row r="143" spans="1:5" x14ac:dyDescent="0.25">
      <c r="A143" s="2">
        <v>14</v>
      </c>
      <c r="B143" s="2" t="s">
        <v>42</v>
      </c>
      <c r="C143" s="2">
        <v>12</v>
      </c>
      <c r="D143" s="2" t="s">
        <v>84</v>
      </c>
      <c r="E143" s="2">
        <v>9</v>
      </c>
    </row>
    <row r="144" spans="1:5" x14ac:dyDescent="0.25">
      <c r="A144" s="2">
        <v>15</v>
      </c>
      <c r="B144" s="2" t="s">
        <v>43</v>
      </c>
      <c r="C144" s="2">
        <v>0</v>
      </c>
      <c r="D144" s="2" t="s">
        <v>84</v>
      </c>
      <c r="E144" s="2">
        <v>9</v>
      </c>
    </row>
    <row r="145" spans="1:5" x14ac:dyDescent="0.25">
      <c r="A145" s="2">
        <v>16</v>
      </c>
      <c r="B145" s="2" t="s">
        <v>44</v>
      </c>
      <c r="C145" s="2">
        <v>4</v>
      </c>
      <c r="D145" s="2" t="s">
        <v>84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96</v>
      </c>
      <c r="B1" t="s">
        <v>101</v>
      </c>
      <c r="C1" t="s">
        <v>2</v>
      </c>
      <c r="D1" t="s">
        <v>111</v>
      </c>
    </row>
    <row r="2" spans="1:4" x14ac:dyDescent="0.25">
      <c r="A2">
        <v>1</v>
      </c>
      <c r="B2">
        <v>129</v>
      </c>
      <c r="C2" t="s">
        <v>86</v>
      </c>
      <c r="D2" t="s">
        <v>3</v>
      </c>
    </row>
    <row r="3" spans="1:4" x14ac:dyDescent="0.25">
      <c r="A3">
        <v>2</v>
      </c>
      <c r="B3">
        <v>70</v>
      </c>
      <c r="C3" t="s">
        <v>86</v>
      </c>
      <c r="D3" t="s">
        <v>87</v>
      </c>
    </row>
    <row r="4" spans="1:4" x14ac:dyDescent="0.25">
      <c r="A4">
        <v>3</v>
      </c>
      <c r="B4">
        <v>2</v>
      </c>
      <c r="C4" t="s">
        <v>86</v>
      </c>
      <c r="D4" t="s">
        <v>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96</v>
      </c>
      <c r="B1" t="s">
        <v>132</v>
      </c>
      <c r="C1" t="s">
        <v>101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81</v>
      </c>
      <c r="C5">
        <v>97</v>
      </c>
    </row>
    <row r="6" spans="1:3" x14ac:dyDescent="0.25">
      <c r="A6">
        <v>5</v>
      </c>
      <c r="B6" t="s">
        <v>82</v>
      </c>
      <c r="C6">
        <v>0</v>
      </c>
    </row>
    <row r="7" spans="1:3" x14ac:dyDescent="0.25">
      <c r="A7">
        <v>6</v>
      </c>
      <c r="B7" t="s">
        <v>133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83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96</v>
      </c>
      <c r="B1" t="s">
        <v>128</v>
      </c>
      <c r="C1" t="s">
        <v>29</v>
      </c>
      <c r="D1" t="s">
        <v>129</v>
      </c>
    </row>
    <row r="2" spans="1:4" x14ac:dyDescent="0.25">
      <c r="A2">
        <v>1</v>
      </c>
      <c r="B2" t="s">
        <v>130</v>
      </c>
      <c r="C2">
        <v>0</v>
      </c>
      <c r="D2">
        <v>0</v>
      </c>
    </row>
    <row r="3" spans="1:4" x14ac:dyDescent="0.25">
      <c r="A3">
        <v>2</v>
      </c>
      <c r="B3" t="s">
        <v>131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45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13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F4">
        <v>6</v>
      </c>
      <c r="G4">
        <v>1</v>
      </c>
    </row>
    <row r="5" spans="1:7" x14ac:dyDescent="0.25">
      <c r="A5">
        <v>4</v>
      </c>
      <c r="B5" t="s">
        <v>149</v>
      </c>
      <c r="C5" t="s">
        <v>30</v>
      </c>
      <c r="D5" t="s">
        <v>29</v>
      </c>
      <c r="E5">
        <v>1</v>
      </c>
      <c r="F5">
        <v>3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32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121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19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F10">
        <v>12</v>
      </c>
      <c r="G10">
        <v>1</v>
      </c>
    </row>
    <row r="11" spans="1:7" x14ac:dyDescent="0.25">
      <c r="A11">
        <v>4</v>
      </c>
      <c r="B11" t="s">
        <v>149</v>
      </c>
      <c r="C11" t="s">
        <v>30</v>
      </c>
      <c r="D11" t="s">
        <v>9</v>
      </c>
      <c r="E11">
        <v>2</v>
      </c>
      <c r="F11">
        <v>3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41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69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24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>
        <v>7</v>
      </c>
      <c r="G16">
        <v>2</v>
      </c>
    </row>
    <row r="17" spans="1:7" x14ac:dyDescent="0.25">
      <c r="A17">
        <v>4</v>
      </c>
      <c r="B17" t="s">
        <v>149</v>
      </c>
      <c r="C17" s="2" t="s">
        <v>53</v>
      </c>
      <c r="D17" t="s">
        <v>29</v>
      </c>
      <c r="E17">
        <v>1</v>
      </c>
      <c r="F17" s="2">
        <v>3</v>
      </c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/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36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186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35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>
        <v>13</v>
      </c>
      <c r="G22">
        <v>2</v>
      </c>
    </row>
    <row r="23" spans="1:7" x14ac:dyDescent="0.25">
      <c r="A23">
        <v>4</v>
      </c>
      <c r="B23" t="s">
        <v>149</v>
      </c>
      <c r="C23" s="2" t="s">
        <v>53</v>
      </c>
      <c r="D23" t="s">
        <v>9</v>
      </c>
      <c r="E23">
        <v>2</v>
      </c>
      <c r="F23" s="2">
        <v>3</v>
      </c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/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45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20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149</v>
      </c>
      <c r="C29" t="s">
        <v>104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4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64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2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149</v>
      </c>
      <c r="C35" t="s">
        <v>104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2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553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163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F4">
        <v>32</v>
      </c>
      <c r="G4">
        <v>1</v>
      </c>
    </row>
    <row r="5" spans="1:7" x14ac:dyDescent="0.25">
      <c r="A5">
        <v>4</v>
      </c>
      <c r="B5" t="s">
        <v>149</v>
      </c>
      <c r="C5" t="s">
        <v>30</v>
      </c>
      <c r="D5" t="s">
        <v>29</v>
      </c>
      <c r="E5">
        <v>1</v>
      </c>
      <c r="F5">
        <v>26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F6">
        <v>11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276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1720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219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F10">
        <v>64</v>
      </c>
      <c r="G10">
        <v>1</v>
      </c>
    </row>
    <row r="11" spans="1:7" x14ac:dyDescent="0.25">
      <c r="A11">
        <v>4</v>
      </c>
      <c r="B11" t="s">
        <v>149</v>
      </c>
      <c r="C11" t="s">
        <v>30</v>
      </c>
      <c r="D11" t="s">
        <v>9</v>
      </c>
      <c r="E11">
        <v>2</v>
      </c>
      <c r="F11">
        <v>56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F12">
        <v>16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338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809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358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>
        <v>44</v>
      </c>
      <c r="G16">
        <v>2</v>
      </c>
    </row>
    <row r="17" spans="1:7" x14ac:dyDescent="0.25">
      <c r="A17">
        <v>4</v>
      </c>
      <c r="B17" t="s">
        <v>149</v>
      </c>
      <c r="C17" s="2" t="s">
        <v>53</v>
      </c>
      <c r="D17" t="s">
        <v>29</v>
      </c>
      <c r="E17">
        <v>1</v>
      </c>
      <c r="F17" s="2">
        <v>32</v>
      </c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>
        <v>24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333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2456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553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>
        <v>97</v>
      </c>
      <c r="G22">
        <v>2</v>
      </c>
    </row>
    <row r="23" spans="1:7" x14ac:dyDescent="0.25">
      <c r="A23">
        <v>4</v>
      </c>
      <c r="B23" t="s">
        <v>149</v>
      </c>
      <c r="C23" s="2" t="s">
        <v>53</v>
      </c>
      <c r="D23" t="s">
        <v>9</v>
      </c>
      <c r="E23">
        <v>2</v>
      </c>
      <c r="F23" s="2">
        <v>65</v>
      </c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>
        <v>49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418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157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21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9</v>
      </c>
      <c r="G28">
        <v>3</v>
      </c>
    </row>
    <row r="29" spans="1:7" x14ac:dyDescent="0.25">
      <c r="A29">
        <v>4</v>
      </c>
      <c r="B29" t="s">
        <v>149</v>
      </c>
      <c r="C29" t="s">
        <v>104</v>
      </c>
      <c r="D29" t="s">
        <v>29</v>
      </c>
      <c r="E29">
        <v>1</v>
      </c>
      <c r="F29">
        <v>3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2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14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471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21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20</v>
      </c>
      <c r="G34">
        <v>3</v>
      </c>
    </row>
    <row r="35" spans="1:7" x14ac:dyDescent="0.25">
      <c r="A35">
        <v>4</v>
      </c>
      <c r="B35" t="s">
        <v>149</v>
      </c>
      <c r="C35" t="s">
        <v>104</v>
      </c>
      <c r="D35" t="s">
        <v>9</v>
      </c>
      <c r="E35">
        <v>2</v>
      </c>
      <c r="F35">
        <v>6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6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21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55</v>
      </c>
      <c r="D1" t="s">
        <v>105</v>
      </c>
      <c r="E1" t="s">
        <v>52</v>
      </c>
    </row>
    <row r="2" spans="1:5" x14ac:dyDescent="0.25">
      <c r="A2">
        <v>1</v>
      </c>
      <c r="B2" t="s">
        <v>125</v>
      </c>
      <c r="C2">
        <v>2566</v>
      </c>
      <c r="D2">
        <v>2273</v>
      </c>
      <c r="E2">
        <v>798</v>
      </c>
    </row>
    <row r="3" spans="1:5" x14ac:dyDescent="0.25">
      <c r="A3">
        <v>2</v>
      </c>
      <c r="B3" t="s">
        <v>126</v>
      </c>
      <c r="C3">
        <v>968</v>
      </c>
      <c r="D3">
        <v>750</v>
      </c>
      <c r="E3">
        <v>46</v>
      </c>
    </row>
    <row r="4" spans="1:5" x14ac:dyDescent="0.25">
      <c r="A4">
        <v>3</v>
      </c>
      <c r="B4" t="s">
        <v>127</v>
      </c>
      <c r="C4">
        <v>282</v>
      </c>
      <c r="D4">
        <v>228</v>
      </c>
      <c r="E4">
        <v>171</v>
      </c>
    </row>
    <row r="5" spans="1:5" x14ac:dyDescent="0.25">
      <c r="A5" s="2">
        <v>4</v>
      </c>
      <c r="B5" s="2" t="s">
        <v>142</v>
      </c>
      <c r="C5" s="2">
        <v>176</v>
      </c>
      <c r="D5" s="2">
        <v>143</v>
      </c>
      <c r="E5" s="2">
        <v>63</v>
      </c>
    </row>
    <row r="6" spans="1:5" x14ac:dyDescent="0.25">
      <c r="A6" s="2">
        <v>5</v>
      </c>
      <c r="B6" s="2" t="s">
        <v>150</v>
      </c>
      <c r="C6" s="2">
        <v>173</v>
      </c>
      <c r="D6" s="2">
        <v>155</v>
      </c>
      <c r="E6" s="2">
        <v>27</v>
      </c>
    </row>
    <row r="7" spans="1:5" x14ac:dyDescent="0.25">
      <c r="A7" s="2">
        <v>6</v>
      </c>
      <c r="B7" s="2" t="s">
        <v>103</v>
      </c>
      <c r="C7" s="2">
        <v>392</v>
      </c>
      <c r="D7" s="2">
        <v>337</v>
      </c>
      <c r="E7" s="2">
        <v>91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57</v>
      </c>
      <c r="D1" t="s">
        <v>105</v>
      </c>
      <c r="E1" t="s">
        <v>52</v>
      </c>
    </row>
    <row r="2" spans="1:5" x14ac:dyDescent="0.25">
      <c r="A2" s="2">
        <v>1</v>
      </c>
      <c r="B2" s="2" t="s">
        <v>125</v>
      </c>
      <c r="C2" s="2">
        <v>44</v>
      </c>
      <c r="D2" s="2">
        <v>29</v>
      </c>
      <c r="E2" s="2">
        <v>6</v>
      </c>
    </row>
    <row r="3" spans="1:5" x14ac:dyDescent="0.25">
      <c r="A3" s="2">
        <v>2</v>
      </c>
      <c r="B3" s="2" t="s">
        <v>151</v>
      </c>
      <c r="C3" s="2">
        <v>11</v>
      </c>
      <c r="D3" s="2">
        <v>6</v>
      </c>
      <c r="E3" s="2">
        <v>0</v>
      </c>
    </row>
    <row r="4" spans="1:5" x14ac:dyDescent="0.25">
      <c r="A4" s="2">
        <v>3</v>
      </c>
      <c r="B4" s="2" t="s">
        <v>152</v>
      </c>
      <c r="C4" s="2">
        <v>10</v>
      </c>
      <c r="D4" s="2">
        <v>1</v>
      </c>
      <c r="E4" s="2">
        <v>1</v>
      </c>
    </row>
    <row r="5" spans="1:5" x14ac:dyDescent="0.25">
      <c r="A5" s="2">
        <v>4</v>
      </c>
      <c r="B5" s="2" t="s">
        <v>153</v>
      </c>
      <c r="C5" s="2">
        <v>9</v>
      </c>
      <c r="D5" s="2">
        <v>5</v>
      </c>
      <c r="E5" s="2">
        <v>0</v>
      </c>
    </row>
    <row r="6" spans="1:5" x14ac:dyDescent="0.25">
      <c r="A6" s="2">
        <v>5</v>
      </c>
      <c r="B6" s="2" t="s">
        <v>127</v>
      </c>
      <c r="C6" s="2">
        <v>8</v>
      </c>
      <c r="D6" s="2">
        <v>3</v>
      </c>
      <c r="E6" s="2">
        <v>1</v>
      </c>
    </row>
    <row r="7" spans="1:5" x14ac:dyDescent="0.25">
      <c r="A7" s="2">
        <v>6</v>
      </c>
      <c r="B7" s="2" t="s">
        <v>103</v>
      </c>
      <c r="C7" s="2">
        <v>49</v>
      </c>
      <c r="D7" s="2">
        <v>24</v>
      </c>
      <c r="E7" s="2">
        <v>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120</v>
      </c>
      <c r="B1" t="s">
        <v>121</v>
      </c>
      <c r="C1" t="s">
        <v>122</v>
      </c>
    </row>
    <row r="2" spans="1:3" x14ac:dyDescent="0.25">
      <c r="A2" s="1" t="s">
        <v>146</v>
      </c>
      <c r="B2" s="1" t="s">
        <v>147</v>
      </c>
      <c r="C2" s="1" t="s">
        <v>148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0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0</v>
      </c>
      <c r="B4" t="s">
        <v>89</v>
      </c>
      <c r="C4" t="s">
        <v>62</v>
      </c>
      <c r="D4">
        <v>3</v>
      </c>
    </row>
    <row r="5" spans="1:4" x14ac:dyDescent="0.25">
      <c r="A5">
        <v>0</v>
      </c>
      <c r="B5" t="s">
        <v>89</v>
      </c>
      <c r="C5" t="s">
        <v>90</v>
      </c>
      <c r="D5">
        <v>4</v>
      </c>
    </row>
    <row r="6" spans="1:4" x14ac:dyDescent="0.25">
      <c r="A6">
        <v>1050</v>
      </c>
      <c r="B6" t="s">
        <v>49</v>
      </c>
      <c r="C6" t="s">
        <v>63</v>
      </c>
      <c r="D6">
        <v>1</v>
      </c>
    </row>
    <row r="7" spans="1:4" x14ac:dyDescent="0.25">
      <c r="A7">
        <v>5</v>
      </c>
      <c r="B7" t="s">
        <v>49</v>
      </c>
      <c r="C7" t="s">
        <v>91</v>
      </c>
      <c r="D7">
        <v>2</v>
      </c>
    </row>
    <row r="8" spans="1:4" x14ac:dyDescent="0.25">
      <c r="A8">
        <v>4</v>
      </c>
      <c r="B8" t="s">
        <v>49</v>
      </c>
      <c r="C8" t="s">
        <v>62</v>
      </c>
      <c r="D8">
        <v>3</v>
      </c>
    </row>
    <row r="9" spans="1:4" x14ac:dyDescent="0.25">
      <c r="A9">
        <v>8</v>
      </c>
      <c r="B9" t="s">
        <v>49</v>
      </c>
      <c r="C9" t="s">
        <v>90</v>
      </c>
      <c r="D9">
        <v>4</v>
      </c>
    </row>
    <row r="10" spans="1:4" x14ac:dyDescent="0.25">
      <c r="A10">
        <v>480</v>
      </c>
      <c r="B10" t="s">
        <v>50</v>
      </c>
      <c r="C10" t="s">
        <v>63</v>
      </c>
      <c r="D10">
        <v>1</v>
      </c>
    </row>
    <row r="11" spans="1:4" x14ac:dyDescent="0.25">
      <c r="A11">
        <v>5</v>
      </c>
      <c r="B11" t="s">
        <v>50</v>
      </c>
      <c r="C11" t="s">
        <v>91</v>
      </c>
      <c r="D11">
        <v>2</v>
      </c>
    </row>
    <row r="12" spans="1:4" x14ac:dyDescent="0.25">
      <c r="A12">
        <v>10</v>
      </c>
      <c r="B12" t="s">
        <v>50</v>
      </c>
      <c r="C12" t="s">
        <v>62</v>
      </c>
      <c r="D12">
        <v>3</v>
      </c>
    </row>
    <row r="13" spans="1:4" x14ac:dyDescent="0.25">
      <c r="A13">
        <v>12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 v.2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2017-11-23T14:21:18Z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