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AJX\Desktop\"/>
    </mc:Choice>
  </mc:AlternateContent>
  <xr:revisionPtr revIDLastSave="0" documentId="13_ncr:1_{396F1DDE-EF70-44D3-977D-0E88005A94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iędzyr." sheetId="13" r:id="rId1"/>
  </sheets>
  <definedNames>
    <definedName name="_xlnm.Print_Area" localSheetId="0">Międzyr.!$A$1:$I$69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3" l="1"/>
  <c r="F9" i="13" l="1"/>
  <c r="F11" i="13" s="1"/>
  <c r="F4" i="13"/>
  <c r="G11" i="13"/>
  <c r="E66" i="13" l="1"/>
  <c r="E11" i="13"/>
  <c r="H11" i="13"/>
  <c r="D11" i="13" l="1"/>
  <c r="I69" i="13" l="1"/>
  <c r="I67" i="13"/>
  <c r="H66" i="13"/>
  <c r="G66" i="13"/>
  <c r="F66" i="13"/>
  <c r="D66" i="13"/>
  <c r="I65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I29" i="13"/>
  <c r="I28" i="13"/>
  <c r="I27" i="13"/>
  <c r="I26" i="13"/>
  <c r="I25" i="13"/>
  <c r="I24" i="13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I20" i="13"/>
  <c r="I19" i="13"/>
  <c r="I18" i="13"/>
  <c r="H17" i="13"/>
  <c r="G17" i="13"/>
  <c r="F17" i="13"/>
  <c r="E17" i="13"/>
  <c r="D17" i="13"/>
  <c r="I16" i="13"/>
  <c r="I14" i="13"/>
  <c r="I12" i="13"/>
  <c r="I9" i="13"/>
  <c r="I8" i="13"/>
  <c r="I7" i="13"/>
  <c r="I6" i="13"/>
  <c r="I5" i="13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5" i="13" l="1"/>
  <c r="D13" i="13" s="1"/>
  <c r="E15" i="13"/>
  <c r="F15" i="13"/>
  <c r="G15" i="13"/>
  <c r="G31" i="13" s="1"/>
  <c r="H15" i="13"/>
  <c r="I66" i="13"/>
  <c r="I23" i="13"/>
  <c r="I4" i="13"/>
  <c r="E31" i="13"/>
  <c r="I17" i="13"/>
  <c r="E13" i="13" l="1"/>
  <c r="H31" i="13"/>
  <c r="H13" i="13"/>
  <c r="F13" i="13"/>
  <c r="G13" i="13"/>
  <c r="F31" i="13"/>
  <c r="G30" i="13"/>
  <c r="E30" i="13"/>
  <c r="D31" i="13"/>
  <c r="I15" i="13"/>
  <c r="I11" i="13"/>
  <c r="E10" i="13" l="1"/>
  <c r="H30" i="13"/>
  <c r="H10" i="13"/>
  <c r="F10" i="13"/>
  <c r="G10" i="13"/>
  <c r="F30" i="13"/>
  <c r="D30" i="13"/>
  <c r="I68" i="13"/>
  <c r="I13" i="13"/>
  <c r="D10" i="13"/>
  <c r="I3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Zych</author>
    <author>Zych Magdalena</author>
  </authors>
  <commentList>
    <comment ref="A3" authorId="0" shapeId="0" xr:uid="{00000000-0006-0000-0100-000001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00000000-0006-0000-0100-000002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100-000003000000}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 xr:uid="{00000000-0006-0000-0100-000006000000}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 xr:uid="{00000000-0006-0000-0100-000008000000}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 xr:uid="{00000000-0006-0000-0100-000009000000}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00000000-0006-0000-0100-00000A000000}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00000000-0006-0000-0100-00000B000000}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00000000-0006-0000-0100-00000C000000}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<sst xmlns="http://schemas.openxmlformats.org/spreadsheetml/2006/main" count="88" uniqueCount="86">
  <si>
    <t>lp.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</si>
  <si>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</si>
  <si>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</si>
  <si>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</si>
  <si>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</si>
  <si>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</si>
  <si>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</si>
  <si>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</si>
  <si>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</si>
  <si>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</si>
  <si>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</si>
  <si>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</si>
  <si>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</si>
  <si>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</si>
  <si>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</si>
  <si>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</si>
  <si>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</si>
  <si>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</si>
  <si>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</si>
  <si>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</si>
  <si>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</si>
  <si>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</si>
  <si>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</si>
  <si>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</si>
  <si>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</si>
  <si>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</si>
  <si>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</si>
  <si>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</si>
  <si>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</si>
  <si>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</si>
  <si>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</si>
  <si>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</si>
  <si>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</si>
  <si>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</si>
  <si>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</si>
  <si>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</si>
  <si>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</si>
  <si>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</si>
  <si>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</si>
  <si>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</si>
  <si>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</si>
  <si>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</si>
  <si>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</si>
  <si>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</si>
  <si>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</si>
  <si>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</si>
  <si>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Osobom odpowiedzialnym za ndfp (wykazanym w części II - wiersz 11) 
przypisano czyny z poszczególnych art. ustawy:</t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</si>
  <si>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</si>
  <si>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</si>
  <si>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</si>
  <si>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</si>
  <si>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</si>
  <si>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</si>
  <si>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</si>
  <si>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</si>
  <si>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</si>
  <si>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</si>
  <si>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</si>
  <si>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</si>
  <si>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przy: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</si>
  <si>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</si>
  <si>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</si>
  <si>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</si>
  <si>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</si>
  <si>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</si>
  <si>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</si>
  <si>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</si>
  <si>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</si>
  <si>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</si>
  <si>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</si>
  <si>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</si>
  <si>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</si>
  <si>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</si>
  <si>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Łączna wysokość wyegzekwowanych kosztów postępowania należnych Skarbowi Państwa</t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</si>
  <si>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</si>
  <si>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2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</si>
  <si>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do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</si>
  <si>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z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</si>
  <si>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
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</si>
  <si>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</si>
  <si>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2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</si>
  <si>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orzeczenia </t>
    </r>
    <r>
      <rPr>
        <sz val="12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</si>
  <si>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</si>
  <si>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- z tego:</t>
    </r>
  </si>
  <si>
    <t>``</t>
  </si>
  <si>
    <r>
      <t xml:space="preserve">Załącznik 2. 
Sprawozdanie o sposobie rozpoznania wniosków o ukaranie wniesionych w roku 2025
do </t>
    </r>
    <r>
      <rPr>
        <b/>
        <u/>
        <sz val="18"/>
        <rFont val="Calibri"/>
        <family val="2"/>
        <charset val="238"/>
        <scheme val="minor"/>
      </rPr>
      <t>"międzyresortowych" komisji orzekających</t>
    </r>
    <r>
      <rPr>
        <b/>
        <sz val="18"/>
        <rFont val="Calibri"/>
        <family val="2"/>
        <charset val="238"/>
        <scheme val="minor"/>
      </rPr>
      <t xml:space="preserve"> w sprawach o naruszenie dyscypliny finansów publicznych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</si>
</sst>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0.0%"/>
    <numFmt numFmtId="167" formatCode="#,##0.00\ _z_ł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F6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" fontId="13" fillId="0" borderId="0" xfId="0" applyNumberFormat="1" applyFont="1" applyBorder="1" applyAlignment="1">
      <alignment horizontal="right" vertical="center" wrapText="1"/>
    </xf>
    <xf numFmtId="10" fontId="7" fillId="0" borderId="0" xfId="2" applyNumberFormat="1" applyFont="1" applyFill="1" applyAlignment="1">
      <alignment horizontal="center" vertical="center" wrapText="1"/>
    </xf>
    <xf numFmtId="166" fontId="7" fillId="0" borderId="0" xfId="2" applyNumberFormat="1" applyFont="1" applyFill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2" fontId="15" fillId="0" borderId="0" xfId="0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11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right" vertical="center" wrapText="1"/>
    </xf>
    <xf numFmtId="165" fontId="12" fillId="2" borderId="1" xfId="0" applyNumberFormat="1" applyFont="1" applyFill="1" applyBorder="1" applyAlignment="1">
      <alignment horizontal="right" vertical="center" wrapText="1"/>
    </xf>
    <xf numFmtId="167" fontId="11" fillId="0" borderId="1" xfId="0" applyNumberFormat="1" applyFont="1" applyFill="1" applyBorder="1" applyAlignment="1">
      <alignment horizontal="right" vertical="center" wrapText="1"/>
    </xf>
    <xf numFmtId="167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1" fillId="0" borderId="1" xfId="0" applyNumberFormat="1" applyFont="1" applyBorder="1" applyAlignment="1">
      <alignment horizontal="right" vertical="center" wrapText="1"/>
    </xf>
    <xf numFmtId="1" fontId="11" fillId="0" borderId="1" xfId="0" applyNumberFormat="1" applyFont="1" applyFill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4"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indexed="53"/>
    <pageSetUpPr fitToPage="1"/>
  </sheetPr>
  <dimension ref="A1:U70"/>
  <sheetViews>
    <sheetView tabSelected="1" zoomScale="70" zoomScaleNormal="70" workbookViewId="0">
      <pane xSplit="2" ySplit="2" topLeftCell="C63" activePane="bottomRight" state="frozen"/>
      <selection activeCell="M75" sqref="M75"/>
      <selection pane="topRight" activeCell="M75" sqref="M75"/>
      <selection pane="bottomLeft" activeCell="M75" sqref="M75"/>
      <selection pane="bottomRight" activeCell="D10" sqref="D10:H10"/>
    </sheetView>
  </sheetViews>
  <sheetFormatPr defaultColWidth="50.54296875" defaultRowHeight="15.5" x14ac:dyDescent="0.25"/>
  <cols>
    <col min="1" max="1" width="3.453125" style="18" customWidth="1"/>
    <col min="2" max="2" width="66.81640625" style="1" customWidth="1"/>
    <col min="3" max="3" width="19.7265625" style="19" customWidth="1"/>
    <col min="4" max="5" width="14.54296875" style="3" bestFit="1" customWidth="1"/>
    <col min="6" max="6" width="16.453125" style="3" bestFit="1" customWidth="1"/>
    <col min="7" max="7" width="15" style="3" customWidth="1"/>
    <col min="8" max="8" width="17.81640625" style="3" customWidth="1"/>
    <col min="9" max="9" width="16.54296875" style="9" bestFit="1" customWidth="1"/>
    <col min="10" max="10" width="4.54296875" style="3" customWidth="1"/>
    <col min="11" max="11" width="12.54296875" style="3" customWidth="1"/>
    <col min="12" max="12" width="8.54296875" style="3" customWidth="1"/>
    <col min="13" max="13" width="4" style="3" customWidth="1"/>
    <col min="14" max="14" width="9.453125" style="3" customWidth="1"/>
    <col min="15" max="15" width="8.453125" style="3" customWidth="1"/>
    <col min="16" max="16" width="5.1796875" style="3" customWidth="1"/>
    <col min="17" max="17" width="8.453125" style="3" customWidth="1"/>
    <col min="18" max="18" width="7.453125" style="3" customWidth="1"/>
    <col min="19" max="19" width="6" style="3" customWidth="1"/>
    <col min="20" max="20" width="11.453125" style="3" customWidth="1"/>
    <col min="21" max="21" width="9.81640625" style="3" customWidth="1"/>
    <col min="22" max="22" width="13.453125" style="3" customWidth="1"/>
    <col min="23" max="16384" width="50.54296875" style="3"/>
  </cols>
  <sheetData>
    <row r="1" spans="1:21" s="2" customFormat="1" ht="80.25" customHeight="1" x14ac:dyDescent="0.25">
      <c r="A1" s="49" t="s">
        <v>85</v>
      </c>
      <c r="B1" s="49"/>
      <c r="C1" s="49"/>
      <c r="D1" s="49"/>
      <c r="E1" s="49"/>
      <c r="F1" s="49"/>
      <c r="G1" s="49"/>
      <c r="H1" s="49"/>
      <c r="I1" s="49"/>
    </row>
    <row r="2" spans="1:21" ht="98.15" customHeight="1" x14ac:dyDescent="0.25">
      <c r="A2" s="24" t="s">
        <v>0</v>
      </c>
      <c r="B2" s="50" t="s">
        <v>59</v>
      </c>
      <c r="C2" s="50"/>
      <c r="D2" s="29" t="s">
        <v>55</v>
      </c>
      <c r="E2" s="29" t="s">
        <v>57</v>
      </c>
      <c r="F2" s="29" t="s">
        <v>68</v>
      </c>
      <c r="G2" s="29" t="s">
        <v>56</v>
      </c>
      <c r="H2" s="29" t="s">
        <v>58</v>
      </c>
      <c r="I2" s="29" t="s">
        <v>1</v>
      </c>
    </row>
    <row r="3" spans="1:21" s="4" customFormat="1" ht="17.149999999999999" customHeight="1" x14ac:dyDescent="0.25">
      <c r="A3" s="28" t="s">
        <v>2</v>
      </c>
      <c r="B3" s="30"/>
      <c r="C3" s="30"/>
      <c r="D3" s="30"/>
      <c r="E3" s="30"/>
      <c r="F3" s="30"/>
      <c r="G3" s="30"/>
      <c r="H3" s="30"/>
      <c r="I3" s="20"/>
    </row>
    <row r="4" spans="1:21" ht="32.5" customHeight="1" x14ac:dyDescent="0.25">
      <c r="A4" s="26" t="s">
        <v>3</v>
      </c>
      <c r="B4" s="31" t="s">
        <v>74</v>
      </c>
      <c r="C4" s="47" t="s">
        <v>61</v>
      </c>
      <c r="D4" s="32">
        <f>3+1</f>
        <v>4</v>
      </c>
      <c r="E4" s="32"/>
      <c r="F4" s="32">
        <f>135-1</f>
        <v>134</v>
      </c>
      <c r="G4" s="32">
        <v>49</v>
      </c>
      <c r="H4" s="32">
        <v>15</v>
      </c>
      <c r="I4" s="33">
        <f>SUM(D4:H4)</f>
        <v>202</v>
      </c>
      <c r="J4" s="5"/>
      <c r="K4" s="12"/>
      <c r="L4" s="5"/>
      <c r="M4" s="5"/>
      <c r="N4" s="5"/>
      <c r="O4" s="5"/>
      <c r="P4" s="5"/>
      <c r="Q4" s="5"/>
    </row>
    <row r="5" spans="1:21" ht="20.5" customHeight="1" x14ac:dyDescent="0.25">
      <c r="A5" s="26">
        <f>A4+1</f>
        <v>2</v>
      </c>
      <c r="B5" s="31" t="s">
        <v>75</v>
      </c>
      <c r="C5" s="47"/>
      <c r="D5" s="32">
        <v>7</v>
      </c>
      <c r="E5" s="32"/>
      <c r="F5" s="32">
        <v>296</v>
      </c>
      <c r="G5" s="32">
        <v>77</v>
      </c>
      <c r="H5" s="32">
        <v>27</v>
      </c>
      <c r="I5" s="33">
        <f t="shared" ref="I5:I9" si="0">SUM(D5:H5)</f>
        <v>407</v>
      </c>
      <c r="K5" s="6"/>
    </row>
    <row r="6" spans="1:21" ht="20.5" customHeight="1" x14ac:dyDescent="0.25">
      <c r="A6" s="26">
        <f>A5+1</f>
        <v>3</v>
      </c>
      <c r="B6" s="13" t="s">
        <v>76</v>
      </c>
      <c r="C6" s="47"/>
      <c r="D6" s="34"/>
      <c r="E6" s="34"/>
      <c r="F6" s="32">
        <v>38</v>
      </c>
      <c r="G6" s="34"/>
      <c r="H6" s="34"/>
      <c r="I6" s="33">
        <f t="shared" si="0"/>
        <v>38</v>
      </c>
    </row>
    <row r="7" spans="1:21" ht="20.5" customHeight="1" x14ac:dyDescent="0.25">
      <c r="A7" s="26">
        <f>A6+1</f>
        <v>4</v>
      </c>
      <c r="B7" s="13" t="s">
        <v>77</v>
      </c>
      <c r="C7" s="47"/>
      <c r="D7" s="34">
        <v>5</v>
      </c>
      <c r="E7" s="34">
        <v>8</v>
      </c>
      <c r="F7" s="34"/>
      <c r="G7" s="34">
        <v>25</v>
      </c>
      <c r="H7" s="34"/>
      <c r="I7" s="33">
        <f t="shared" si="0"/>
        <v>38</v>
      </c>
    </row>
    <row r="8" spans="1:21" ht="32.5" customHeight="1" x14ac:dyDescent="0.25">
      <c r="A8" s="26">
        <f>A7+1</f>
        <v>5</v>
      </c>
      <c r="B8" s="13" t="s">
        <v>78</v>
      </c>
      <c r="C8" s="47"/>
      <c r="D8" s="34">
        <v>1</v>
      </c>
      <c r="E8" s="34"/>
      <c r="F8" s="34">
        <v>7</v>
      </c>
      <c r="G8" s="34">
        <v>3</v>
      </c>
      <c r="H8" s="34">
        <v>1</v>
      </c>
      <c r="I8" s="33">
        <f t="shared" si="0"/>
        <v>12</v>
      </c>
    </row>
    <row r="9" spans="1:21" ht="32.5" customHeight="1" x14ac:dyDescent="0.25">
      <c r="A9" s="26">
        <f>A8+1</f>
        <v>6</v>
      </c>
      <c r="B9" s="31" t="s">
        <v>79</v>
      </c>
      <c r="C9" s="47"/>
      <c r="D9" s="34">
        <v>4</v>
      </c>
      <c r="E9" s="34">
        <v>1</v>
      </c>
      <c r="F9" s="34">
        <f>254-8</f>
        <v>246</v>
      </c>
      <c r="G9" s="34">
        <v>81</v>
      </c>
      <c r="H9" s="34">
        <v>10</v>
      </c>
      <c r="I9" s="33">
        <f t="shared" si="0"/>
        <v>342</v>
      </c>
    </row>
    <row r="10" spans="1:21" s="4" customFormat="1" ht="17.149999999999999" customHeight="1" x14ac:dyDescent="0.25">
      <c r="A10" s="25" t="s">
        <v>4</v>
      </c>
      <c r="B10" s="35"/>
      <c r="C10" s="36"/>
      <c r="D10" s="51">
        <f>IF(D12+D13=D11,D11,"błąd")</f>
        <v>13</v>
      </c>
      <c r="E10" s="51">
        <f>IF(E12+E13=E11,E11,"błąd")</f>
        <v>7</v>
      </c>
      <c r="F10" s="51">
        <f>IF(F12+F13=F11,F11,"błąd")</f>
        <v>130</v>
      </c>
      <c r="G10" s="51">
        <f t="shared" ref="G10:H10" si="1">IF(G12+G13=G11,G11,"błąd")</f>
        <v>71</v>
      </c>
      <c r="H10" s="51">
        <f t="shared" si="1"/>
        <v>33</v>
      </c>
      <c r="I10" s="33"/>
    </row>
    <row r="11" spans="1:21" ht="20.5" customHeight="1" x14ac:dyDescent="0.25">
      <c r="A11" s="26">
        <f>A9+1</f>
        <v>7</v>
      </c>
      <c r="B11" s="31" t="s">
        <v>80</v>
      </c>
      <c r="C11" s="47" t="s">
        <v>61</v>
      </c>
      <c r="D11" s="32">
        <f>D4+D5-D6+D7+D8-D9</f>
        <v>13</v>
      </c>
      <c r="E11" s="32">
        <f t="shared" ref="E11:H11" si="2">E4+E5-E6+E7+E8-E9</f>
        <v>7</v>
      </c>
      <c r="F11" s="32">
        <f>F4+F5-F6+F7+F8-F9-23</f>
        <v>130</v>
      </c>
      <c r="G11" s="32">
        <f>G4+G5-G6+G7+G8-G9-2</f>
        <v>71</v>
      </c>
      <c r="H11" s="32">
        <f t="shared" si="2"/>
        <v>33</v>
      </c>
      <c r="I11" s="33">
        <f>SUM(D11:H11)</f>
        <v>254</v>
      </c>
      <c r="J11" s="14"/>
      <c r="K11" s="14"/>
      <c r="L11" s="14"/>
      <c r="M11" s="14"/>
      <c r="N11" s="14"/>
      <c r="O11" s="14"/>
      <c r="P11" s="14"/>
      <c r="Q11" s="14"/>
      <c r="R11" s="14"/>
    </row>
    <row r="12" spans="1:21" ht="20.5" customHeight="1" x14ac:dyDescent="0.25">
      <c r="A12" s="26">
        <f t="shared" ref="A12:A21" si="3">A11+1</f>
        <v>8</v>
      </c>
      <c r="B12" s="13" t="s">
        <v>5</v>
      </c>
      <c r="C12" s="47"/>
      <c r="D12" s="32"/>
      <c r="E12" s="32"/>
      <c r="F12" s="32">
        <v>2</v>
      </c>
      <c r="G12" s="32">
        <v>4</v>
      </c>
      <c r="H12" s="32">
        <v>5</v>
      </c>
      <c r="I12" s="33">
        <f t="shared" ref="I12:I21" si="4">SUM(D12:H12)</f>
        <v>11</v>
      </c>
    </row>
    <row r="13" spans="1:21" ht="32.5" customHeight="1" x14ac:dyDescent="0.25">
      <c r="A13" s="26">
        <f t="shared" si="3"/>
        <v>9</v>
      </c>
      <c r="B13" s="31" t="s">
        <v>81</v>
      </c>
      <c r="C13" s="47"/>
      <c r="D13" s="37">
        <f>D14+D15</f>
        <v>13</v>
      </c>
      <c r="E13" s="37">
        <f t="shared" ref="E13:H13" si="5">E14+E15</f>
        <v>7</v>
      </c>
      <c r="F13" s="37">
        <f t="shared" si="5"/>
        <v>128</v>
      </c>
      <c r="G13" s="37">
        <f t="shared" si="5"/>
        <v>67</v>
      </c>
      <c r="H13" s="37">
        <f t="shared" si="5"/>
        <v>28</v>
      </c>
      <c r="I13" s="33">
        <f t="shared" si="4"/>
        <v>243</v>
      </c>
      <c r="U13" s="3" t="s">
        <v>84</v>
      </c>
    </row>
    <row r="14" spans="1:21" s="5" customFormat="1" ht="38.5" customHeight="1" x14ac:dyDescent="0.25">
      <c r="A14" s="27">
        <f t="shared" si="3"/>
        <v>10</v>
      </c>
      <c r="B14" s="38" t="s">
        <v>82</v>
      </c>
      <c r="C14" s="39" t="s">
        <v>67</v>
      </c>
      <c r="D14" s="32">
        <v>1</v>
      </c>
      <c r="E14" s="32"/>
      <c r="F14" s="32">
        <v>41</v>
      </c>
      <c r="G14" s="32">
        <v>9</v>
      </c>
      <c r="H14" s="32">
        <v>2</v>
      </c>
      <c r="I14" s="33">
        <f t="shared" si="4"/>
        <v>53</v>
      </c>
    </row>
    <row r="15" spans="1:21" ht="41.15" customHeight="1" x14ac:dyDescent="0.25">
      <c r="A15" s="26">
        <f t="shared" si="3"/>
        <v>11</v>
      </c>
      <c r="B15" s="13" t="s">
        <v>83</v>
      </c>
      <c r="C15" s="47" t="s">
        <v>62</v>
      </c>
      <c r="D15" s="37">
        <f>D16+D17</f>
        <v>12</v>
      </c>
      <c r="E15" s="37">
        <f t="shared" ref="E15:H15" si="6">E16+E17</f>
        <v>7</v>
      </c>
      <c r="F15" s="37">
        <f t="shared" si="6"/>
        <v>87</v>
      </c>
      <c r="G15" s="37">
        <f t="shared" si="6"/>
        <v>58</v>
      </c>
      <c r="H15" s="37">
        <f t="shared" si="6"/>
        <v>26</v>
      </c>
      <c r="I15" s="33">
        <f t="shared" si="4"/>
        <v>190</v>
      </c>
    </row>
    <row r="16" spans="1:21" ht="20.5" customHeight="1" x14ac:dyDescent="0.25">
      <c r="A16" s="26">
        <f t="shared" si="3"/>
        <v>12</v>
      </c>
      <c r="B16" s="13" t="s">
        <v>6</v>
      </c>
      <c r="C16" s="47"/>
      <c r="D16" s="32"/>
      <c r="E16" s="32"/>
      <c r="F16" s="32">
        <v>32</v>
      </c>
      <c r="G16" s="32">
        <v>12</v>
      </c>
      <c r="H16" s="32">
        <v>13</v>
      </c>
      <c r="I16" s="33">
        <f t="shared" si="4"/>
        <v>57</v>
      </c>
      <c r="O16" s="9"/>
    </row>
    <row r="17" spans="1:17" ht="20.5" customHeight="1" x14ac:dyDescent="0.25">
      <c r="A17" s="26">
        <f t="shared" si="3"/>
        <v>13</v>
      </c>
      <c r="B17" s="13" t="s">
        <v>7</v>
      </c>
      <c r="C17" s="47" t="s">
        <v>63</v>
      </c>
      <c r="D17" s="37">
        <f>SUM(D18:D21)</f>
        <v>12</v>
      </c>
      <c r="E17" s="37">
        <f>SUM(E18:E21)</f>
        <v>7</v>
      </c>
      <c r="F17" s="37">
        <f>SUM(F18:F21)</f>
        <v>55</v>
      </c>
      <c r="G17" s="37">
        <f>SUM(G18:G21)</f>
        <v>46</v>
      </c>
      <c r="H17" s="37">
        <f>SUM(H18:H21)</f>
        <v>13</v>
      </c>
      <c r="I17" s="33">
        <f t="shared" si="4"/>
        <v>133</v>
      </c>
    </row>
    <row r="18" spans="1:17" ht="20.5" customHeight="1" x14ac:dyDescent="0.25">
      <c r="A18" s="26">
        <f t="shared" si="3"/>
        <v>14</v>
      </c>
      <c r="B18" s="13" t="s">
        <v>50</v>
      </c>
      <c r="C18" s="47"/>
      <c r="D18" s="32">
        <v>2</v>
      </c>
      <c r="E18" s="32">
        <v>6</v>
      </c>
      <c r="F18" s="32">
        <v>24</v>
      </c>
      <c r="G18" s="32">
        <v>16</v>
      </c>
      <c r="H18" s="32">
        <v>9</v>
      </c>
      <c r="I18" s="33">
        <f t="shared" si="4"/>
        <v>57</v>
      </c>
    </row>
    <row r="19" spans="1:17" ht="20.5" customHeight="1" x14ac:dyDescent="0.25">
      <c r="A19" s="26">
        <f t="shared" si="3"/>
        <v>15</v>
      </c>
      <c r="B19" s="13" t="s">
        <v>49</v>
      </c>
      <c r="C19" s="47"/>
      <c r="D19" s="32">
        <v>1</v>
      </c>
      <c r="E19" s="32"/>
      <c r="F19" s="32">
        <v>6</v>
      </c>
      <c r="G19" s="32">
        <v>7</v>
      </c>
      <c r="H19" s="32">
        <v>3</v>
      </c>
      <c r="I19" s="33">
        <f t="shared" si="4"/>
        <v>17</v>
      </c>
    </row>
    <row r="20" spans="1:17" ht="20.5" customHeight="1" x14ac:dyDescent="0.25">
      <c r="A20" s="26">
        <f t="shared" si="3"/>
        <v>16</v>
      </c>
      <c r="B20" s="13" t="s">
        <v>48</v>
      </c>
      <c r="C20" s="47"/>
      <c r="D20" s="32">
        <v>9</v>
      </c>
      <c r="E20" s="32">
        <v>1</v>
      </c>
      <c r="F20" s="32">
        <v>25</v>
      </c>
      <c r="G20" s="32">
        <v>23</v>
      </c>
      <c r="H20" s="32">
        <v>1</v>
      </c>
      <c r="I20" s="33">
        <f t="shared" si="4"/>
        <v>59</v>
      </c>
    </row>
    <row r="21" spans="1:17" ht="20.5" customHeight="1" x14ac:dyDescent="0.25">
      <c r="A21" s="26">
        <f t="shared" si="3"/>
        <v>17</v>
      </c>
      <c r="B21" s="13" t="s">
        <v>47</v>
      </c>
      <c r="C21" s="47"/>
      <c r="D21" s="32"/>
      <c r="E21" s="32"/>
      <c r="F21" s="32"/>
      <c r="G21" s="32"/>
      <c r="H21" s="32"/>
      <c r="I21" s="33">
        <f t="shared" si="4"/>
        <v>0</v>
      </c>
    </row>
    <row r="22" spans="1:17" s="4" customFormat="1" ht="17.149999999999999" customHeight="1" x14ac:dyDescent="0.25">
      <c r="A22" s="25" t="s">
        <v>8</v>
      </c>
      <c r="B22" s="40"/>
      <c r="C22" s="40"/>
      <c r="D22" s="40"/>
      <c r="E22" s="40"/>
      <c r="F22" s="40"/>
      <c r="G22" s="40"/>
      <c r="H22" s="40"/>
      <c r="I22" s="40"/>
    </row>
    <row r="23" spans="1:17" s="7" customFormat="1" ht="20.5" customHeight="1" x14ac:dyDescent="0.25">
      <c r="A23" s="27">
        <v>18</v>
      </c>
      <c r="B23" s="38" t="s">
        <v>9</v>
      </c>
      <c r="C23" s="48" t="s">
        <v>64</v>
      </c>
      <c r="D23" s="37">
        <f>SUM(D24:D29)</f>
        <v>0</v>
      </c>
      <c r="E23" s="37">
        <f>SUM(E24:E29)</f>
        <v>0</v>
      </c>
      <c r="F23" s="37">
        <f>SUM(F24:F29)</f>
        <v>2</v>
      </c>
      <c r="G23" s="37">
        <f>SUM(G24:G29)</f>
        <v>3</v>
      </c>
      <c r="H23" s="37">
        <f>SUM(H24:H29)</f>
        <v>9</v>
      </c>
      <c r="I23" s="33">
        <f>SUM(D23:H23)</f>
        <v>14</v>
      </c>
    </row>
    <row r="24" spans="1:17" s="5" customFormat="1" ht="20.5" customHeight="1" x14ac:dyDescent="0.25">
      <c r="A24" s="27">
        <f t="shared" ref="A24:A29" si="7">A23+1</f>
        <v>19</v>
      </c>
      <c r="B24" s="38" t="s">
        <v>10</v>
      </c>
      <c r="C24" s="48"/>
      <c r="D24" s="32"/>
      <c r="E24" s="32"/>
      <c r="F24" s="32"/>
      <c r="G24" s="32">
        <v>1</v>
      </c>
      <c r="H24" s="32">
        <v>7</v>
      </c>
      <c r="I24" s="33">
        <f t="shared" ref="I24:I29" si="8">SUM(D24:H24)</f>
        <v>8</v>
      </c>
    </row>
    <row r="25" spans="1:17" s="5" customFormat="1" ht="20.5" customHeight="1" x14ac:dyDescent="0.25">
      <c r="A25" s="27">
        <f t="shared" si="7"/>
        <v>20</v>
      </c>
      <c r="B25" s="38" t="s">
        <v>11</v>
      </c>
      <c r="C25" s="48"/>
      <c r="D25" s="32"/>
      <c r="E25" s="32"/>
      <c r="F25" s="32"/>
      <c r="G25" s="32"/>
      <c r="H25" s="32"/>
      <c r="I25" s="33">
        <f t="shared" si="8"/>
        <v>0</v>
      </c>
      <c r="L25" s="15"/>
      <c r="M25" s="15"/>
      <c r="N25" s="15"/>
    </row>
    <row r="26" spans="1:17" s="5" customFormat="1" ht="32.5" customHeight="1" x14ac:dyDescent="0.25">
      <c r="A26" s="27">
        <f t="shared" si="7"/>
        <v>21</v>
      </c>
      <c r="B26" s="38" t="s">
        <v>51</v>
      </c>
      <c r="C26" s="48"/>
      <c r="D26" s="32"/>
      <c r="E26" s="32"/>
      <c r="F26" s="32"/>
      <c r="G26" s="32"/>
      <c r="H26" s="32"/>
      <c r="I26" s="33">
        <f t="shared" si="8"/>
        <v>0</v>
      </c>
      <c r="L26" s="16"/>
    </row>
    <row r="27" spans="1:17" s="5" customFormat="1" ht="50.5" customHeight="1" x14ac:dyDescent="0.25">
      <c r="A27" s="27">
        <f t="shared" si="7"/>
        <v>22</v>
      </c>
      <c r="B27" s="38" t="s">
        <v>52</v>
      </c>
      <c r="C27" s="48"/>
      <c r="D27" s="32"/>
      <c r="E27" s="32"/>
      <c r="F27" s="32"/>
      <c r="G27" s="32"/>
      <c r="H27" s="32"/>
      <c r="I27" s="33">
        <f t="shared" si="8"/>
        <v>0</v>
      </c>
      <c r="L27" s="16"/>
    </row>
    <row r="28" spans="1:17" s="5" customFormat="1" ht="51.65" customHeight="1" x14ac:dyDescent="0.25">
      <c r="A28" s="27">
        <f t="shared" si="7"/>
        <v>23</v>
      </c>
      <c r="B28" s="38" t="s">
        <v>53</v>
      </c>
      <c r="C28" s="48"/>
      <c r="D28" s="32"/>
      <c r="E28" s="32"/>
      <c r="F28" s="32">
        <v>2</v>
      </c>
      <c r="G28" s="32">
        <v>1</v>
      </c>
      <c r="H28" s="32">
        <v>2</v>
      </c>
      <c r="I28" s="33">
        <f t="shared" si="8"/>
        <v>5</v>
      </c>
    </row>
    <row r="29" spans="1:17" s="5" customFormat="1" ht="20.5" customHeight="1" x14ac:dyDescent="0.25">
      <c r="A29" s="27">
        <f t="shared" si="7"/>
        <v>24</v>
      </c>
      <c r="B29" s="38" t="s">
        <v>12</v>
      </c>
      <c r="C29" s="48"/>
      <c r="D29" s="32"/>
      <c r="E29" s="32"/>
      <c r="F29" s="32"/>
      <c r="G29" s="32">
        <v>1</v>
      </c>
      <c r="H29" s="32"/>
      <c r="I29" s="33">
        <f t="shared" si="8"/>
        <v>1</v>
      </c>
    </row>
    <row r="30" spans="1:17" s="8" customFormat="1" ht="17.149999999999999" customHeight="1" x14ac:dyDescent="0.25">
      <c r="A30" s="25" t="s">
        <v>13</v>
      </c>
      <c r="B30" s="40"/>
      <c r="C30" s="40"/>
      <c r="D30" s="41">
        <f>IF((D15&lt;=D31),D15)</f>
        <v>12</v>
      </c>
      <c r="E30" s="41">
        <f t="shared" ref="E30:H30" si="9">IF((E15&lt;=E31),E15)</f>
        <v>7</v>
      </c>
      <c r="F30" s="41">
        <f t="shared" si="9"/>
        <v>87</v>
      </c>
      <c r="G30" s="41">
        <f t="shared" si="9"/>
        <v>58</v>
      </c>
      <c r="H30" s="41">
        <f t="shared" si="9"/>
        <v>26</v>
      </c>
      <c r="I30" s="40"/>
    </row>
    <row r="31" spans="1:17" ht="32.5" customHeight="1" x14ac:dyDescent="0.25">
      <c r="A31" s="26"/>
      <c r="B31" s="13" t="s">
        <v>46</v>
      </c>
      <c r="C31" s="48" t="s">
        <v>60</v>
      </c>
      <c r="D31" s="37">
        <f>IF((SUM(D32:D63)&gt;=D15),(SUM(D32:D63)),FALSE)</f>
        <v>18</v>
      </c>
      <c r="E31" s="37">
        <f>IF((SUM(E32:E63)&gt;=E15),(SUM(E32:E63)),FALSE)</f>
        <v>7</v>
      </c>
      <c r="F31" s="37">
        <f>IF((SUM(F32:F63)&gt;=F15),(SUM(F32:F63)),FALSE)</f>
        <v>99</v>
      </c>
      <c r="G31" s="37">
        <f>IF((SUM(G32:G63)&gt;=G15),(SUM(G32:G63)),FALSE)</f>
        <v>65</v>
      </c>
      <c r="H31" s="37">
        <f>IF((SUM(H32:H63)&gt;=H15),(SUM(H32:H63)),FALSE)</f>
        <v>31</v>
      </c>
      <c r="I31" s="33">
        <f>SUM(D31:H31)</f>
        <v>220</v>
      </c>
      <c r="Q31" s="7"/>
    </row>
    <row r="32" spans="1:17" ht="20.5" customHeight="1" x14ac:dyDescent="0.25">
      <c r="A32" s="26">
        <v>25</v>
      </c>
      <c r="B32" s="13" t="s">
        <v>16</v>
      </c>
      <c r="C32" s="48"/>
      <c r="D32" s="34"/>
      <c r="E32" s="34"/>
      <c r="F32" s="34"/>
      <c r="G32" s="34">
        <v>1</v>
      </c>
      <c r="H32" s="34">
        <v>1</v>
      </c>
      <c r="I32" s="33">
        <f t="shared" ref="I32:I63" si="10">SUM(D32:H32)</f>
        <v>2</v>
      </c>
    </row>
    <row r="33" spans="1:9" ht="20.5" customHeight="1" x14ac:dyDescent="0.25">
      <c r="A33" s="26">
        <f t="shared" ref="A33:A63" si="11">A32+1</f>
        <v>26</v>
      </c>
      <c r="B33" s="13" t="s">
        <v>17</v>
      </c>
      <c r="C33" s="48"/>
      <c r="D33" s="34"/>
      <c r="E33" s="34"/>
      <c r="F33" s="34">
        <v>3</v>
      </c>
      <c r="G33" s="34">
        <v>1</v>
      </c>
      <c r="H33" s="34"/>
      <c r="I33" s="42">
        <f t="shared" si="10"/>
        <v>4</v>
      </c>
    </row>
    <row r="34" spans="1:9" ht="20.5" customHeight="1" x14ac:dyDescent="0.25">
      <c r="A34" s="26">
        <f t="shared" si="11"/>
        <v>27</v>
      </c>
      <c r="B34" s="13" t="s">
        <v>18</v>
      </c>
      <c r="C34" s="48"/>
      <c r="D34" s="34"/>
      <c r="E34" s="34"/>
      <c r="F34" s="34">
        <v>1</v>
      </c>
      <c r="G34" s="34">
        <v>2</v>
      </c>
      <c r="H34" s="34">
        <v>1</v>
      </c>
      <c r="I34" s="42">
        <f t="shared" si="10"/>
        <v>4</v>
      </c>
    </row>
    <row r="35" spans="1:9" ht="20.5" customHeight="1" x14ac:dyDescent="0.25">
      <c r="A35" s="26">
        <f t="shared" si="11"/>
        <v>28</v>
      </c>
      <c r="B35" s="13" t="s">
        <v>19</v>
      </c>
      <c r="C35" s="48"/>
      <c r="D35" s="34"/>
      <c r="E35" s="34"/>
      <c r="F35" s="34"/>
      <c r="G35" s="34">
        <v>1</v>
      </c>
      <c r="H35" s="34"/>
      <c r="I35" s="42">
        <f t="shared" si="10"/>
        <v>1</v>
      </c>
    </row>
    <row r="36" spans="1:9" ht="20.5" customHeight="1" x14ac:dyDescent="0.25">
      <c r="A36" s="26">
        <f t="shared" si="11"/>
        <v>29</v>
      </c>
      <c r="B36" s="13" t="s">
        <v>20</v>
      </c>
      <c r="C36" s="48"/>
      <c r="D36" s="34">
        <v>3</v>
      </c>
      <c r="E36" s="34"/>
      <c r="F36" s="34">
        <v>1</v>
      </c>
      <c r="G36" s="34"/>
      <c r="H36" s="34"/>
      <c r="I36" s="33">
        <f t="shared" si="10"/>
        <v>4</v>
      </c>
    </row>
    <row r="37" spans="1:9" ht="20.5" customHeight="1" x14ac:dyDescent="0.25">
      <c r="A37" s="26">
        <f t="shared" si="11"/>
        <v>30</v>
      </c>
      <c r="B37" s="13" t="s">
        <v>21</v>
      </c>
      <c r="C37" s="48"/>
      <c r="D37" s="34">
        <v>2</v>
      </c>
      <c r="E37" s="34"/>
      <c r="F37" s="34">
        <v>9</v>
      </c>
      <c r="G37" s="32">
        <v>6</v>
      </c>
      <c r="H37" s="34"/>
      <c r="I37" s="33">
        <f t="shared" si="10"/>
        <v>17</v>
      </c>
    </row>
    <row r="38" spans="1:9" ht="20.5" customHeight="1" x14ac:dyDescent="0.25">
      <c r="A38" s="26">
        <f t="shared" si="11"/>
        <v>31</v>
      </c>
      <c r="B38" s="13" t="s">
        <v>22</v>
      </c>
      <c r="C38" s="48"/>
      <c r="D38" s="34"/>
      <c r="E38" s="34"/>
      <c r="F38" s="34"/>
      <c r="G38" s="34"/>
      <c r="H38" s="34"/>
      <c r="I38" s="33">
        <f t="shared" si="10"/>
        <v>0</v>
      </c>
    </row>
    <row r="39" spans="1:9" ht="20.5" customHeight="1" x14ac:dyDescent="0.25">
      <c r="A39" s="26">
        <f t="shared" si="11"/>
        <v>32</v>
      </c>
      <c r="B39" s="13" t="s">
        <v>23</v>
      </c>
      <c r="C39" s="48"/>
      <c r="D39" s="34">
        <v>3</v>
      </c>
      <c r="E39" s="34"/>
      <c r="F39" s="34">
        <v>12</v>
      </c>
      <c r="G39" s="34">
        <v>3</v>
      </c>
      <c r="H39" s="34">
        <v>1</v>
      </c>
      <c r="I39" s="33">
        <f t="shared" si="10"/>
        <v>19</v>
      </c>
    </row>
    <row r="40" spans="1:9" ht="20.5" customHeight="1" x14ac:dyDescent="0.25">
      <c r="A40" s="26">
        <f t="shared" si="11"/>
        <v>33</v>
      </c>
      <c r="B40" s="13" t="s">
        <v>24</v>
      </c>
      <c r="C40" s="48"/>
      <c r="D40" s="34"/>
      <c r="E40" s="34"/>
      <c r="F40" s="34"/>
      <c r="G40" s="34"/>
      <c r="H40" s="34"/>
      <c r="I40" s="33">
        <f t="shared" si="10"/>
        <v>0</v>
      </c>
    </row>
    <row r="41" spans="1:9" ht="20.5" customHeight="1" x14ac:dyDescent="0.25">
      <c r="A41" s="26">
        <f t="shared" si="11"/>
        <v>34</v>
      </c>
      <c r="B41" s="13" t="s">
        <v>69</v>
      </c>
      <c r="C41" s="48"/>
      <c r="D41" s="34"/>
      <c r="E41" s="34"/>
      <c r="F41" s="34"/>
      <c r="G41" s="34"/>
      <c r="H41" s="34"/>
      <c r="I41" s="33">
        <f t="shared" si="10"/>
        <v>0</v>
      </c>
    </row>
    <row r="42" spans="1:9" ht="20.5" customHeight="1" x14ac:dyDescent="0.25">
      <c r="A42" s="26">
        <f t="shared" si="11"/>
        <v>35</v>
      </c>
      <c r="B42" s="13" t="s">
        <v>25</v>
      </c>
      <c r="C42" s="48"/>
      <c r="D42" s="34"/>
      <c r="E42" s="34"/>
      <c r="F42" s="34"/>
      <c r="G42" s="34"/>
      <c r="H42" s="34"/>
      <c r="I42" s="33">
        <f t="shared" si="10"/>
        <v>0</v>
      </c>
    </row>
    <row r="43" spans="1:9" ht="20.5" customHeight="1" x14ac:dyDescent="0.25">
      <c r="A43" s="26">
        <f t="shared" si="11"/>
        <v>36</v>
      </c>
      <c r="B43" s="13" t="s">
        <v>26</v>
      </c>
      <c r="C43" s="48"/>
      <c r="D43" s="34">
        <v>3</v>
      </c>
      <c r="E43" s="34">
        <v>1</v>
      </c>
      <c r="F43" s="34">
        <v>40</v>
      </c>
      <c r="G43" s="34">
        <v>32</v>
      </c>
      <c r="H43" s="34">
        <v>2</v>
      </c>
      <c r="I43" s="33">
        <f t="shared" si="10"/>
        <v>78</v>
      </c>
    </row>
    <row r="44" spans="1:9" ht="20.5" customHeight="1" x14ac:dyDescent="0.25">
      <c r="A44" s="26">
        <f t="shared" si="11"/>
        <v>37</v>
      </c>
      <c r="B44" s="13" t="s">
        <v>27</v>
      </c>
      <c r="C44" s="48"/>
      <c r="D44" s="34"/>
      <c r="E44" s="34"/>
      <c r="F44" s="34"/>
      <c r="G44" s="34">
        <v>1</v>
      </c>
      <c r="H44" s="34">
        <v>2</v>
      </c>
      <c r="I44" s="33">
        <f t="shared" si="10"/>
        <v>3</v>
      </c>
    </row>
    <row r="45" spans="1:9" ht="20.5" customHeight="1" x14ac:dyDescent="0.25">
      <c r="A45" s="26">
        <f t="shared" si="11"/>
        <v>38</v>
      </c>
      <c r="B45" s="13" t="s">
        <v>28</v>
      </c>
      <c r="C45" s="48"/>
      <c r="D45" s="34">
        <v>2</v>
      </c>
      <c r="E45" s="34">
        <v>1</v>
      </c>
      <c r="F45" s="34">
        <v>2</v>
      </c>
      <c r="G45" s="34">
        <v>2</v>
      </c>
      <c r="H45" s="34"/>
      <c r="I45" s="33">
        <f t="shared" si="10"/>
        <v>7</v>
      </c>
    </row>
    <row r="46" spans="1:9" ht="20.5" customHeight="1" x14ac:dyDescent="0.25">
      <c r="A46" s="26">
        <f t="shared" si="11"/>
        <v>39</v>
      </c>
      <c r="B46" s="13" t="s">
        <v>29</v>
      </c>
      <c r="C46" s="48"/>
      <c r="D46" s="34"/>
      <c r="E46" s="34"/>
      <c r="F46" s="34"/>
      <c r="G46" s="34"/>
      <c r="H46" s="34"/>
      <c r="I46" s="33">
        <f t="shared" si="10"/>
        <v>0</v>
      </c>
    </row>
    <row r="47" spans="1:9" ht="20.5" customHeight="1" x14ac:dyDescent="0.25">
      <c r="A47" s="26">
        <f t="shared" si="11"/>
        <v>40</v>
      </c>
      <c r="B47" s="13" t="s">
        <v>30</v>
      </c>
      <c r="C47" s="48"/>
      <c r="D47" s="34"/>
      <c r="E47" s="34">
        <v>1</v>
      </c>
      <c r="F47" s="34">
        <v>8</v>
      </c>
      <c r="G47" s="34">
        <v>7</v>
      </c>
      <c r="H47" s="34">
        <v>6</v>
      </c>
      <c r="I47" s="33">
        <f t="shared" si="10"/>
        <v>22</v>
      </c>
    </row>
    <row r="48" spans="1:9" ht="20.5" customHeight="1" x14ac:dyDescent="0.25">
      <c r="A48" s="26">
        <f t="shared" si="11"/>
        <v>41</v>
      </c>
      <c r="B48" s="13" t="s">
        <v>36</v>
      </c>
      <c r="C48" s="48"/>
      <c r="D48" s="34">
        <v>2</v>
      </c>
      <c r="E48" s="34"/>
      <c r="F48" s="34">
        <v>7</v>
      </c>
      <c r="G48" s="34">
        <v>2</v>
      </c>
      <c r="H48" s="34">
        <v>5</v>
      </c>
      <c r="I48" s="33">
        <f t="shared" si="10"/>
        <v>16</v>
      </c>
    </row>
    <row r="49" spans="1:9" ht="20.5" customHeight="1" x14ac:dyDescent="0.25">
      <c r="A49" s="26">
        <f t="shared" si="11"/>
        <v>42</v>
      </c>
      <c r="B49" s="13" t="s">
        <v>70</v>
      </c>
      <c r="C49" s="48"/>
      <c r="D49" s="34"/>
      <c r="E49" s="34"/>
      <c r="F49" s="34"/>
      <c r="G49" s="34"/>
      <c r="H49" s="34"/>
      <c r="I49" s="33">
        <f t="shared" si="10"/>
        <v>0</v>
      </c>
    </row>
    <row r="50" spans="1:9" ht="20.5" customHeight="1" x14ac:dyDescent="0.25">
      <c r="A50" s="26">
        <f t="shared" si="11"/>
        <v>43</v>
      </c>
      <c r="B50" s="13" t="s">
        <v>37</v>
      </c>
      <c r="C50" s="48"/>
      <c r="D50" s="34"/>
      <c r="E50" s="34">
        <v>4</v>
      </c>
      <c r="F50" s="34">
        <v>2</v>
      </c>
      <c r="G50" s="34">
        <v>1</v>
      </c>
      <c r="H50" s="34"/>
      <c r="I50" s="33">
        <f t="shared" si="10"/>
        <v>7</v>
      </c>
    </row>
    <row r="51" spans="1:9" ht="20.5" customHeight="1" x14ac:dyDescent="0.25">
      <c r="A51" s="26">
        <f t="shared" si="11"/>
        <v>44</v>
      </c>
      <c r="B51" s="13" t="s">
        <v>71</v>
      </c>
      <c r="C51" s="48"/>
      <c r="D51" s="34"/>
      <c r="E51" s="34"/>
      <c r="F51" s="34"/>
      <c r="G51" s="34"/>
      <c r="H51" s="34"/>
      <c r="I51" s="33">
        <f t="shared" si="10"/>
        <v>0</v>
      </c>
    </row>
    <row r="52" spans="1:9" ht="20.5" customHeight="1" x14ac:dyDescent="0.25">
      <c r="A52" s="26">
        <f t="shared" si="11"/>
        <v>45</v>
      </c>
      <c r="B52" s="13" t="s">
        <v>31</v>
      </c>
      <c r="C52" s="48"/>
      <c r="D52" s="34"/>
      <c r="E52" s="34"/>
      <c r="F52" s="34"/>
      <c r="G52" s="34"/>
      <c r="H52" s="34"/>
      <c r="I52" s="33">
        <f t="shared" si="10"/>
        <v>0</v>
      </c>
    </row>
    <row r="53" spans="1:9" ht="20.5" customHeight="1" x14ac:dyDescent="0.25">
      <c r="A53" s="26">
        <f t="shared" si="11"/>
        <v>46</v>
      </c>
      <c r="B53" s="13" t="s">
        <v>32</v>
      </c>
      <c r="C53" s="48"/>
      <c r="D53" s="34"/>
      <c r="E53" s="34"/>
      <c r="F53" s="34">
        <v>1</v>
      </c>
      <c r="G53" s="34"/>
      <c r="H53" s="34"/>
      <c r="I53" s="33">
        <f t="shared" si="10"/>
        <v>1</v>
      </c>
    </row>
    <row r="54" spans="1:9" ht="20.5" customHeight="1" x14ac:dyDescent="0.25">
      <c r="A54" s="26">
        <f t="shared" si="11"/>
        <v>47</v>
      </c>
      <c r="B54" s="13" t="s">
        <v>33</v>
      </c>
      <c r="C54" s="48"/>
      <c r="D54" s="34"/>
      <c r="E54" s="34"/>
      <c r="F54" s="34">
        <v>6</v>
      </c>
      <c r="G54" s="34">
        <v>2</v>
      </c>
      <c r="H54" s="34">
        <v>3</v>
      </c>
      <c r="I54" s="33">
        <f t="shared" si="10"/>
        <v>11</v>
      </c>
    </row>
    <row r="55" spans="1:9" ht="20.5" customHeight="1" x14ac:dyDescent="0.25">
      <c r="A55" s="26">
        <f t="shared" si="11"/>
        <v>48</v>
      </c>
      <c r="B55" s="13" t="s">
        <v>34</v>
      </c>
      <c r="C55" s="48"/>
      <c r="D55" s="34"/>
      <c r="E55" s="34"/>
      <c r="F55" s="34"/>
      <c r="G55" s="34"/>
      <c r="H55" s="34"/>
      <c r="I55" s="33">
        <f t="shared" si="10"/>
        <v>0</v>
      </c>
    </row>
    <row r="56" spans="1:9" ht="20.5" customHeight="1" x14ac:dyDescent="0.25">
      <c r="A56" s="26">
        <f t="shared" si="11"/>
        <v>49</v>
      </c>
      <c r="B56" s="13" t="s">
        <v>35</v>
      </c>
      <c r="C56" s="48"/>
      <c r="D56" s="34"/>
      <c r="E56" s="34"/>
      <c r="F56" s="34"/>
      <c r="G56" s="34">
        <v>1</v>
      </c>
      <c r="H56" s="34"/>
      <c r="I56" s="33">
        <f t="shared" si="10"/>
        <v>1</v>
      </c>
    </row>
    <row r="57" spans="1:9" ht="20.5" customHeight="1" x14ac:dyDescent="0.25">
      <c r="A57" s="26">
        <f t="shared" si="11"/>
        <v>50</v>
      </c>
      <c r="B57" s="13" t="s">
        <v>72</v>
      </c>
      <c r="C57" s="48"/>
      <c r="D57" s="34"/>
      <c r="E57" s="34"/>
      <c r="F57" s="34"/>
      <c r="G57" s="34"/>
      <c r="H57" s="34"/>
      <c r="I57" s="33">
        <f t="shared" si="10"/>
        <v>0</v>
      </c>
    </row>
    <row r="58" spans="1:9" ht="20.5" customHeight="1" x14ac:dyDescent="0.25">
      <c r="A58" s="26">
        <f t="shared" si="11"/>
        <v>51</v>
      </c>
      <c r="B58" s="13" t="s">
        <v>38</v>
      </c>
      <c r="C58" s="48"/>
      <c r="D58" s="34"/>
      <c r="E58" s="34"/>
      <c r="F58" s="34"/>
      <c r="G58" s="34"/>
      <c r="H58" s="34"/>
      <c r="I58" s="33">
        <f t="shared" si="10"/>
        <v>0</v>
      </c>
    </row>
    <row r="59" spans="1:9" ht="20.5" customHeight="1" x14ac:dyDescent="0.25">
      <c r="A59" s="26">
        <f t="shared" si="11"/>
        <v>52</v>
      </c>
      <c r="B59" s="13" t="s">
        <v>39</v>
      </c>
      <c r="C59" s="48"/>
      <c r="D59" s="34"/>
      <c r="E59" s="34"/>
      <c r="F59" s="34">
        <v>5</v>
      </c>
      <c r="G59" s="34">
        <v>1</v>
      </c>
      <c r="H59" s="34">
        <v>5</v>
      </c>
      <c r="I59" s="33">
        <f t="shared" si="10"/>
        <v>11</v>
      </c>
    </row>
    <row r="60" spans="1:9" ht="20.5" customHeight="1" x14ac:dyDescent="0.25">
      <c r="A60" s="26">
        <f t="shared" si="11"/>
        <v>53</v>
      </c>
      <c r="B60" s="13" t="s">
        <v>40</v>
      </c>
      <c r="C60" s="48"/>
      <c r="D60" s="34"/>
      <c r="E60" s="34"/>
      <c r="F60" s="34"/>
      <c r="G60" s="34"/>
      <c r="H60" s="34">
        <v>3</v>
      </c>
      <c r="I60" s="33">
        <f t="shared" si="10"/>
        <v>3</v>
      </c>
    </row>
    <row r="61" spans="1:9" ht="20.5" customHeight="1" x14ac:dyDescent="0.25">
      <c r="A61" s="26">
        <f t="shared" si="11"/>
        <v>54</v>
      </c>
      <c r="B61" s="13" t="s">
        <v>41</v>
      </c>
      <c r="C61" s="48"/>
      <c r="D61" s="34"/>
      <c r="E61" s="34"/>
      <c r="F61" s="34"/>
      <c r="G61" s="34"/>
      <c r="H61" s="34">
        <v>2</v>
      </c>
      <c r="I61" s="33">
        <f t="shared" si="10"/>
        <v>2</v>
      </c>
    </row>
    <row r="62" spans="1:9" ht="20.5" customHeight="1" x14ac:dyDescent="0.25">
      <c r="A62" s="26">
        <f t="shared" si="11"/>
        <v>55</v>
      </c>
      <c r="B62" s="13" t="s">
        <v>42</v>
      </c>
      <c r="C62" s="48"/>
      <c r="D62" s="34">
        <v>2</v>
      </c>
      <c r="E62" s="34"/>
      <c r="F62" s="34">
        <v>1</v>
      </c>
      <c r="G62" s="34">
        <v>1</v>
      </c>
      <c r="H62" s="34"/>
      <c r="I62" s="33">
        <f t="shared" si="10"/>
        <v>4</v>
      </c>
    </row>
    <row r="63" spans="1:9" ht="20.5" customHeight="1" x14ac:dyDescent="0.25">
      <c r="A63" s="26">
        <f t="shared" si="11"/>
        <v>56</v>
      </c>
      <c r="B63" s="13" t="s">
        <v>43</v>
      </c>
      <c r="C63" s="48"/>
      <c r="D63" s="34">
        <v>1</v>
      </c>
      <c r="E63" s="34"/>
      <c r="F63" s="34">
        <v>1</v>
      </c>
      <c r="G63" s="34">
        <v>1</v>
      </c>
      <c r="H63" s="34"/>
      <c r="I63" s="33">
        <f t="shared" si="10"/>
        <v>3</v>
      </c>
    </row>
    <row r="64" spans="1:9" s="4" customFormat="1" ht="17.149999999999999" customHeight="1" x14ac:dyDescent="0.25">
      <c r="A64" s="25" t="s">
        <v>14</v>
      </c>
      <c r="B64" s="40"/>
      <c r="C64" s="40"/>
      <c r="D64" s="40"/>
      <c r="E64" s="40"/>
      <c r="F64" s="40"/>
      <c r="G64" s="40"/>
      <c r="H64" s="40"/>
      <c r="I64" s="40"/>
    </row>
    <row r="65" spans="1:11" ht="20.5" customHeight="1" x14ac:dyDescent="0.25">
      <c r="A65" s="26">
        <f>A63+1</f>
        <v>57</v>
      </c>
      <c r="B65" s="13" t="s">
        <v>15</v>
      </c>
      <c r="C65" s="39" t="s">
        <v>65</v>
      </c>
      <c r="D65" s="43">
        <v>77275.41</v>
      </c>
      <c r="E65" s="43">
        <v>21421.56</v>
      </c>
      <c r="F65" s="43">
        <v>427732</v>
      </c>
      <c r="G65" s="43">
        <v>352800.45</v>
      </c>
      <c r="H65" s="43">
        <v>6250</v>
      </c>
      <c r="I65" s="44">
        <f>SUM(D65:H65)</f>
        <v>885479.41999999993</v>
      </c>
    </row>
    <row r="66" spans="1:11" ht="37" customHeight="1" x14ac:dyDescent="0.25">
      <c r="A66" s="26">
        <f>A65+1</f>
        <v>58</v>
      </c>
      <c r="B66" s="13" t="s">
        <v>44</v>
      </c>
      <c r="C66" s="39" t="s">
        <v>66</v>
      </c>
      <c r="D66" s="45">
        <f>IF(D65&gt;0,D65/D20,0)</f>
        <v>8586.1566666666677</v>
      </c>
      <c r="E66" s="45">
        <f>IF(E65&gt;0,E65/E20,0)</f>
        <v>21421.56</v>
      </c>
      <c r="F66" s="45">
        <f>IF(F65&gt;0,F65/F20,0)</f>
        <v>17109.28</v>
      </c>
      <c r="G66" s="45">
        <f>IF(G65&gt;0,G65/G20,0)</f>
        <v>15339.15</v>
      </c>
      <c r="H66" s="45">
        <f>IF(H65&gt;0,H65/H20,0)</f>
        <v>6250</v>
      </c>
      <c r="I66" s="44">
        <f>I65/I20</f>
        <v>15008.125762711863</v>
      </c>
      <c r="J66" s="10"/>
      <c r="K66" s="11"/>
    </row>
    <row r="67" spans="1:11" ht="20.5" customHeight="1" x14ac:dyDescent="0.25">
      <c r="A67" s="26">
        <f>A66+1</f>
        <v>59</v>
      </c>
      <c r="B67" s="13" t="s">
        <v>45</v>
      </c>
      <c r="C67" s="47" t="s">
        <v>65</v>
      </c>
      <c r="D67" s="43">
        <v>10000</v>
      </c>
      <c r="E67" s="43">
        <v>0</v>
      </c>
      <c r="F67" s="43">
        <v>88945.96</v>
      </c>
      <c r="G67" s="43">
        <v>44864.76</v>
      </c>
      <c r="H67" s="43"/>
      <c r="I67" s="44">
        <f t="shared" ref="I67:I69" si="12">SUM(D67:H67)</f>
        <v>143810.72</v>
      </c>
    </row>
    <row r="68" spans="1:11" ht="32.5" customHeight="1" x14ac:dyDescent="0.25">
      <c r="A68" s="26">
        <f>A67+1</f>
        <v>60</v>
      </c>
      <c r="B68" s="13" t="s">
        <v>54</v>
      </c>
      <c r="C68" s="47"/>
      <c r="D68" s="46">
        <v>7765.11</v>
      </c>
      <c r="E68" s="46">
        <v>5071.49</v>
      </c>
      <c r="F68" s="46">
        <v>61317.39</v>
      </c>
      <c r="G68" s="46">
        <v>40341.620000000003</v>
      </c>
      <c r="H68" s="43">
        <v>18565.3</v>
      </c>
      <c r="I68" s="44">
        <f t="shared" si="12"/>
        <v>133060.90999999997</v>
      </c>
    </row>
    <row r="69" spans="1:11" ht="32.5" customHeight="1" x14ac:dyDescent="0.25">
      <c r="A69" s="17">
        <f>A68+1</f>
        <v>61</v>
      </c>
      <c r="B69" s="13" t="s">
        <v>73</v>
      </c>
      <c r="C69" s="47"/>
      <c r="D69" s="43">
        <v>1428.1</v>
      </c>
      <c r="E69" s="43">
        <v>0</v>
      </c>
      <c r="F69" s="43">
        <v>29399.21</v>
      </c>
      <c r="G69" s="43">
        <v>28274.321</v>
      </c>
      <c r="H69" s="46">
        <v>4998.3500000000004</v>
      </c>
      <c r="I69" s="44">
        <f t="shared" si="12"/>
        <v>64099.980999999992</v>
      </c>
    </row>
    <row r="70" spans="1:11" ht="22.4" customHeight="1" x14ac:dyDescent="0.25">
      <c r="B70" s="21"/>
      <c r="C70" s="23"/>
      <c r="D70" s="22"/>
      <c r="E70" s="22"/>
      <c r="F70" s="22"/>
      <c r="G70" s="22"/>
      <c r="H70" s="22"/>
      <c r="I70" s="22"/>
    </row>
  </sheetData>
  <mergeCells count="9">
    <mergeCell ref="C67:C69"/>
    <mergeCell ref="C17:C21"/>
    <mergeCell ref="C23:C29"/>
    <mergeCell ref="C31:C63"/>
    <mergeCell ref="A1:I1"/>
    <mergeCell ref="B2:C2"/>
    <mergeCell ref="C4:C9"/>
    <mergeCell ref="C11:C13"/>
    <mergeCell ref="C15:C16"/>
  </mergeCells>
  <conditionalFormatting sqref="D10:H10 D65:H65 D6:H8 D67:H69">
    <cfRule type="cellIs" dxfId="3" priority="20" stopIfTrue="1" operator="equal">
      <formula>0</formula>
    </cfRule>
  </conditionalFormatting>
  <conditionalFormatting sqref="I2:I10 I22:I69 I71:I65514">
    <cfRule type="cellIs" dxfId="2" priority="21" stopIfTrue="1" operator="equal">
      <formula>0</formula>
    </cfRule>
  </conditionalFormatting>
  <conditionalFormatting sqref="D10:H10">
    <cfRule type="containsText" dxfId="1" priority="19" operator="containsText" text="błąd">
      <formula>NOT(ISERROR(SEARCH("błąd",D10)))</formula>
    </cfRule>
  </conditionalFormatting>
  <conditionalFormatting sqref="I11:I21">
    <cfRule type="cellIs" dxfId="0" priority="15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9" orientation="portrait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Międzyr.</vt:lpstr>
      <vt:lpstr>Międzyr.!Obszar_wydruku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2026-03-11T10:14:36Z</cp:lastPrinted>
  <dcterms:created xsi:type="dcterms:W3CDTF">1997-02-26T13:46:56Z</dcterms:created>
  <dcterms:modified xsi:type="dcterms:W3CDTF">2026-06-15T08:44:23Z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