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745" activeTab="0"/>
  </bookViews>
  <sheets>
    <sheet name="moduł 1b" sheetId="1" r:id="rId1"/>
  </sheets>
  <definedNames>
    <definedName name="_xlnm._FilterDatabase" localSheetId="0" hidden="1">'moduł 1b'!$A$7:$Z$95</definedName>
    <definedName name="_xlfn.COUNTIFS" hidden="1">#NAME?</definedName>
    <definedName name="_xlfn.SUMIFS" hidden="1">#NAME?</definedName>
    <definedName name="_xlnm.Print_Titles" localSheetId="0">'moduł 1b'!$A:$C,'moduł 1b'!$3:$7</definedName>
  </definedNames>
  <calcPr fullCalcOnLoad="1"/>
</workbook>
</file>

<file path=xl/sharedStrings.xml><?xml version="1.0" encoding="utf-8"?>
<sst xmlns="http://schemas.openxmlformats.org/spreadsheetml/2006/main" count="870" uniqueCount="348">
  <si>
    <t>Resortowy program rozwoju instytucji opieki nad dziećmi w wieku do lat 3 „MALUCH+” 2021 (moduł 1b)</t>
  </si>
  <si>
    <t>Lp.</t>
  </si>
  <si>
    <r>
      <t>Instytucja (nazwa, adres)</t>
    </r>
    <r>
      <rPr>
        <vertAlign val="superscript"/>
        <sz val="10"/>
        <rFont val="Arial"/>
        <family val="2"/>
      </rPr>
      <t>1</t>
    </r>
  </si>
  <si>
    <r>
      <t>Forma opieki nad dziećmi 
w wieku do lat 3</t>
    </r>
    <r>
      <rPr>
        <vertAlign val="superscript"/>
        <sz val="10"/>
        <rFont val="Arial"/>
        <family val="2"/>
      </rPr>
      <t xml:space="preserve">
</t>
    </r>
    <r>
      <rPr>
        <sz val="10"/>
        <rFont val="Arial"/>
        <family val="2"/>
      </rPr>
      <t>proszę wpisać:
żłobek
klub dziecięcy
dzienny opiekun</t>
    </r>
  </si>
  <si>
    <r>
      <t xml:space="preserve">Podmiot wnioskujący </t>
    </r>
    <r>
      <rPr>
        <vertAlign val="superscript"/>
        <sz val="10"/>
        <rFont val="Arial"/>
        <family val="2"/>
      </rPr>
      <t>2</t>
    </r>
  </si>
  <si>
    <t>Nazwa gminy, na terenie której będą tworzone miejsca opieki</t>
  </si>
  <si>
    <r>
      <t xml:space="preserve">Kod terytorialny GUS gminy, na terenie któej będą tworzone miejsca opieki </t>
    </r>
    <r>
      <rPr>
        <vertAlign val="superscript"/>
        <sz val="10"/>
        <rFont val="Arial"/>
        <family val="2"/>
      </rPr>
      <t>3</t>
    </r>
  </si>
  <si>
    <t>Liczba tworzonych miejsc</t>
  </si>
  <si>
    <t>Wydatki na tworzenie miejsc</t>
  </si>
  <si>
    <t>Koszty realizacji zadania OGÓŁEM (zł), z tego:</t>
  </si>
  <si>
    <t>Udział dofinansowania (%)</t>
  </si>
  <si>
    <r>
      <t xml:space="preserve">Kwota dofinansowania na tworzenie miejsca w żłobku lub klubie dziecięcym/ 1 tworzone miejsce </t>
    </r>
    <r>
      <rPr>
        <vertAlign val="superscript"/>
        <sz val="10"/>
        <rFont val="Arial"/>
        <family val="2"/>
      </rPr>
      <t>4</t>
    </r>
  </si>
  <si>
    <r>
      <t xml:space="preserve">Kwota dofinansowania na tworzenie miejsca u dziennego opiekuna/ 1 tworzone miejsce </t>
    </r>
    <r>
      <rPr>
        <vertAlign val="superscript"/>
        <sz val="10"/>
        <rFont val="Arial"/>
        <family val="2"/>
      </rPr>
      <t>5</t>
    </r>
  </si>
  <si>
    <t>gmina</t>
  </si>
  <si>
    <t>powiat</t>
  </si>
  <si>
    <t>samorząd województwa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</si>
  <si>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</si>
  <si>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</si>
  <si>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</si>
  <si>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</si>
  <si>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</si>
  <si>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</si>
  <si>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</si>
  <si>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</si>
  <si>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
z tego:</t>
  </si>
  <si>
    <t>na żłobek i klub dziecięcy</t>
  </si>
  <si>
    <t>na dziennego opiekuna</t>
  </si>
  <si>
    <t>Dofinansowanie (zł), 
z tego:</t>
  </si>
  <si>
    <t>8 (9+10+11)</t>
  </si>
  <si>
    <t>12 (13+14)</t>
  </si>
  <si>
    <t>15 (16+17)</t>
  </si>
  <si>
    <t>18 (12+15)</t>
  </si>
  <si>
    <t>1.</t>
  </si>
  <si>
    <t>Żłobek Publiczny w Bielawie, ul. Grota Roweckiego 7, 58-260 Bielawa</t>
  </si>
  <si>
    <t>x</t>
  </si>
  <si>
    <t xml:space="preserve"> Bielawa</t>
  </si>
  <si>
    <t>02</t>
  </si>
  <si>
    <t>01</t>
  </si>
  <si>
    <t>1</t>
  </si>
  <si>
    <t>2.</t>
  </si>
  <si>
    <t>Filia nr 1 Żłobka Miejskiego w Brzegu Dolnym nr 1, ul. Wilcza 4, 56-120 Brzeg Dolny</t>
  </si>
  <si>
    <t>Brzeg Dolny</t>
  </si>
  <si>
    <t>22</t>
  </si>
  <si>
    <t>3</t>
  </si>
  <si>
    <t>3.</t>
  </si>
  <si>
    <t>Żłobek Miejski w Jeleniej Górze Filia przy ul. Wolności 117</t>
  </si>
  <si>
    <t xml:space="preserve">Miasto Jelenia Góra </t>
  </si>
  <si>
    <t>61</t>
  </si>
  <si>
    <t>4.</t>
  </si>
  <si>
    <t>Żłobek Miejski nr 2, ul. Księcia Bolka 17, 58-160 Świebodzice</t>
  </si>
  <si>
    <t xml:space="preserve"> Świebodzice</t>
  </si>
  <si>
    <t>19</t>
  </si>
  <si>
    <t>5.</t>
  </si>
  <si>
    <t>Żłobek Publiczny w Miękini, ul. Dębowa, 55-330 Miękinia</t>
  </si>
  <si>
    <t xml:space="preserve"> Miękinia</t>
  </si>
  <si>
    <t>18</t>
  </si>
  <si>
    <t>03</t>
  </si>
  <si>
    <t>2</t>
  </si>
  <si>
    <t>6.</t>
  </si>
  <si>
    <t>Miejski Żłobek w Oławie, ul. 1 Maja 33, 55-200 Oława</t>
  </si>
  <si>
    <t xml:space="preserve"> Miasto Oława</t>
  </si>
  <si>
    <t>15</t>
  </si>
  <si>
    <t>7.</t>
  </si>
  <si>
    <t>Żłobek Gminny w Oleśnicy, ul. Wileńska 32a, 56-400 Oleśnica</t>
  </si>
  <si>
    <t xml:space="preserve"> Oleśnica</t>
  </si>
  <si>
    <t>14</t>
  </si>
  <si>
    <t>06</t>
  </si>
  <si>
    <t>8.</t>
  </si>
  <si>
    <t>Gminny Klub Dziecięcy Happy Kids, ul. Szkolna 6, 87-222 Książki</t>
  </si>
  <si>
    <t>Książki</t>
  </si>
  <si>
    <t>04</t>
  </si>
  <si>
    <t>17</t>
  </si>
  <si>
    <t>9.</t>
  </si>
  <si>
    <t>Żłobek Samorządowy "Bajeczka", ul. Widok 9, 87-720 Ciechocinek</t>
  </si>
  <si>
    <t>Ciechocinek</t>
  </si>
  <si>
    <t>10.</t>
  </si>
  <si>
    <t>Żłobek "Pomponik" w Choceniu, ul. Sikorskiego 4, 87-850 Choceń</t>
  </si>
  <si>
    <t>Choceń</t>
  </si>
  <si>
    <t>05</t>
  </si>
  <si>
    <t>11.</t>
  </si>
  <si>
    <t>Żłobek nr 17, ul. Morska 2, 85-722 Bydgoszcz</t>
  </si>
  <si>
    <t>Bydgoszcz</t>
  </si>
  <si>
    <t>12.</t>
  </si>
  <si>
    <t>Miejski Żłobek Raj Malucha, ul. Płk. Pilota Jerzego Rogowskiego 5a, 08-530 Dęblin</t>
  </si>
  <si>
    <t>Miasto Dęblin</t>
  </si>
  <si>
    <t>16</t>
  </si>
  <si>
    <t>13.</t>
  </si>
  <si>
    <t>Klub Dziecięcy nr 1 w Ulimiu (działka 99/7)</t>
  </si>
  <si>
    <t>Gmina Deszczno</t>
  </si>
  <si>
    <t>08</t>
  </si>
  <si>
    <t>10</t>
  </si>
  <si>
    <t>14.</t>
  </si>
  <si>
    <t xml:space="preserve">Klub Dziecięcy nr 2 w Ulimiu  (działka 99/7) </t>
  </si>
  <si>
    <t>15.</t>
  </si>
  <si>
    <t>Klub Dziecięcy nr 3 w Ulimiu  (działka 99/7)</t>
  </si>
  <si>
    <t>16.</t>
  </si>
  <si>
    <t>Żłobek Samorządowy w Rzepinie, ul. Elizy Orzeszkowej 37, 69-110 Rzepien</t>
  </si>
  <si>
    <t>Gmina Rzepin</t>
  </si>
  <si>
    <t>4</t>
  </si>
  <si>
    <t>17.</t>
  </si>
  <si>
    <t>Żłobek Miejski w Dobiegniewie, ul. Mickiewicza 9, 66-520 Dobiegniew</t>
  </si>
  <si>
    <t>Gmina Dobiegniew</t>
  </si>
  <si>
    <t>18.</t>
  </si>
  <si>
    <t xml:space="preserve">Publiczne Przedszkole nr 4 z grupami żłobkowymi w Świebodzinie, ul. Akacjowa , 66-200 Świebodzin </t>
  </si>
  <si>
    <t>Gmina Świebodzin</t>
  </si>
  <si>
    <t>19.</t>
  </si>
  <si>
    <t>Żłobek Miejski nr 1 - Filia, ul. Aleja Wojska Polskiego 116, 65-424 Zielona Góra</t>
  </si>
  <si>
    <t>Miasto Zielona Góra</t>
  </si>
  <si>
    <t>62</t>
  </si>
  <si>
    <t>20.</t>
  </si>
  <si>
    <t>Miejski Żłobek „Jaś i Małgosia”,  os. 1 Maja 7, 97-400 Bełchatów</t>
  </si>
  <si>
    <t>X</t>
  </si>
  <si>
    <t>Miasto Bełchatów</t>
  </si>
  <si>
    <t>21.</t>
  </si>
  <si>
    <t>Żłobek Gminny w Rzgowie,           ul. Letniskowa 6, 95-030 Rzgów</t>
  </si>
  <si>
    <t>Gmina Rzgów</t>
  </si>
  <si>
    <t>22.</t>
  </si>
  <si>
    <t>Klub dziecięcy w Wieruszowie,    ul. Kępińska 2a,                             98-400 Wieruszów</t>
  </si>
  <si>
    <t>Gmina Wieruszów</t>
  </si>
  <si>
    <t>07</t>
  </si>
  <si>
    <t>23.</t>
  </si>
  <si>
    <t>Gminny Żłobek w Dzierzgówku, Dzierzgówek 15, 99-418 Bełchów</t>
  </si>
  <si>
    <t>Gmina Nieborów</t>
  </si>
  <si>
    <t>09</t>
  </si>
  <si>
    <t>24.</t>
  </si>
  <si>
    <t xml:space="preserve">Żłobek w Konstantynowie Łódzkim, ul. Daszyńskiego 3/5,        95-050 Konstantynów Łódzki </t>
  </si>
  <si>
    <t>Gmina Konstantynów Łódzki</t>
  </si>
  <si>
    <t>25.</t>
  </si>
  <si>
    <t>Klub dziecięcy "Leśna Kraina" Laski ul. Błędowska 13, 32-329 Bolesław</t>
  </si>
  <si>
    <t>Bolesław k.Olkusza</t>
  </si>
  <si>
    <t>26.</t>
  </si>
  <si>
    <t>Gminny Żłobek w Lanckoronie, ul Targowa 9, Lankorona</t>
  </si>
  <si>
    <t>Lanckorona</t>
  </si>
  <si>
    <t>12</t>
  </si>
  <si>
    <t>27.</t>
  </si>
  <si>
    <t>Żłobek Samorządowy, Osiedle Tysiąclecia 18A, 32-400 Myślenice</t>
  </si>
  <si>
    <t>Myślenice</t>
  </si>
  <si>
    <t>28.</t>
  </si>
  <si>
    <t>Żłobek - nowobudowany budynek przy ul. Pachla, w Skawinie</t>
  </si>
  <si>
    <t xml:space="preserve">Skawina </t>
  </si>
  <si>
    <t>11</t>
  </si>
  <si>
    <t>29.</t>
  </si>
  <si>
    <t xml:space="preserve">Żłobek Samorządowy w Modlniczce, 32-085 Modlniczka ul. Św. Faustyny  5 </t>
  </si>
  <si>
    <t>Wilka Wieś</t>
  </si>
  <si>
    <t>30.</t>
  </si>
  <si>
    <t xml:space="preserve">Samorządowy Klub Dziecięcy w Białym Kościele, ul. Królowej Jadwigii 4 32-089 Biały Kościół </t>
  </si>
  <si>
    <t>Wielka Wieś</t>
  </si>
  <si>
    <t>31.</t>
  </si>
  <si>
    <t>Samorządowy Klub dziecięcy w Wielkiej Wsi, ul. Krakowska 51, 32-089 Wielka Wieś</t>
  </si>
  <si>
    <t>32.</t>
  </si>
  <si>
    <t>Publiczny Żłobek w Bogumiłowicach 33-121 Bogumiłowice 275</t>
  </si>
  <si>
    <t>Wierzchosławice</t>
  </si>
  <si>
    <t>33.</t>
  </si>
  <si>
    <t>Gminny Żłobek w Żabnie 33-340 Żabno ul. W. Jagiełły 12</t>
  </si>
  <si>
    <t xml:space="preserve">Żabno </t>
  </si>
  <si>
    <t>34.</t>
  </si>
  <si>
    <t>Gminny Żłobek w Łęgu Tarnowskim  33-340 Żabno ul. Zborowskiego 37</t>
  </si>
  <si>
    <t>Żabno</t>
  </si>
  <si>
    <t>35.</t>
  </si>
  <si>
    <t>Żłobek nr 1, ul. Topolowa 4, 33-101 Tarnów</t>
  </si>
  <si>
    <t>Gmina Miasta Tarnowa</t>
  </si>
  <si>
    <t>63</t>
  </si>
  <si>
    <t>36.</t>
  </si>
  <si>
    <t>Klub dziecięcy Żółwik II, Łaguszów 29, 26-704 Przyłęk</t>
  </si>
  <si>
    <t>Przyłęk</t>
  </si>
  <si>
    <t>36</t>
  </si>
  <si>
    <t>37.</t>
  </si>
  <si>
    <t>Samorządowy Żłobek w Starych Pieścirogach ul. Kolejowa 65b, 05-191 Stare Pieścirogi</t>
  </si>
  <si>
    <t>Nasielsk</t>
  </si>
  <si>
    <t>38.</t>
  </si>
  <si>
    <t>Żłobek Samorządowy w Dobrzykowie ul. Obrońców Dobrzykowa 65, 09-530 Gąbin</t>
  </si>
  <si>
    <t>Gąbin</t>
  </si>
  <si>
    <t>39.</t>
  </si>
  <si>
    <t>Żłobek Samorządowy w Gąbinie ul. Aleja Jana Pawła II 16, 09-530 Gąbin</t>
  </si>
  <si>
    <t>40.</t>
  </si>
  <si>
    <t>Żłobek Gminny w Adelinie, Adelin 46, 07-230 Zabrodzie</t>
  </si>
  <si>
    <t>Zabrodzie</t>
  </si>
  <si>
    <t>35</t>
  </si>
  <si>
    <t>41.</t>
  </si>
  <si>
    <t>Miejski Żłobek w Sierpcu ul. Armii Krajowej 1a, 09-200 Sierpc</t>
  </si>
  <si>
    <t>Sierpc</t>
  </si>
  <si>
    <t>27</t>
  </si>
  <si>
    <t>42.</t>
  </si>
  <si>
    <t>Żłobek Miejski ul. Rafała Krajewskiego 3B, 6-100 Pułtusk</t>
  </si>
  <si>
    <t>Pułtusk</t>
  </si>
  <si>
    <t>24</t>
  </si>
  <si>
    <t>43.</t>
  </si>
  <si>
    <t>Żłobek Miejski nr 1 w Płocku ul. Czwartaków 4, 09-403 Płock</t>
  </si>
  <si>
    <t>Płock</t>
  </si>
  <si>
    <t>44.</t>
  </si>
  <si>
    <t>Samorządowy Żłobek w Wielgolesie ul. Wspólna 1, Wielgolas, 05-334 Latowicz</t>
  </si>
  <si>
    <t>Latowicz</t>
  </si>
  <si>
    <t>45.</t>
  </si>
  <si>
    <t>Żłobek przy ul. Dzieci Warszawy w Warszawie</t>
  </si>
  <si>
    <t>m.st. Warszawa</t>
  </si>
  <si>
    <t>65</t>
  </si>
  <si>
    <t>46.</t>
  </si>
  <si>
    <t>Żłobek przy ul. Henryka Pobożnego w Warszawie</t>
  </si>
  <si>
    <t>47.</t>
  </si>
  <si>
    <t>Żłobek nr 16 ul. Klaudyny 10, 01-684 Warszawa</t>
  </si>
  <si>
    <t>48.</t>
  </si>
  <si>
    <t>Żłobek nr 48 ul. Czerwona Droga 6</t>
  </si>
  <si>
    <t>49.</t>
  </si>
  <si>
    <t>Żłobek w Grądach nr 32, 48-385 Otmuchów</t>
  </si>
  <si>
    <t>Otmuchów</t>
  </si>
  <si>
    <t>50.</t>
  </si>
  <si>
    <t>Samorządowy Żłobek w Kietrzu, ul. Głowackiego 37, 48-130 Kietrz, działka nr 245/2</t>
  </si>
  <si>
    <t>Kietrz</t>
  </si>
  <si>
    <t>51.</t>
  </si>
  <si>
    <t>Żłobek w Nysie ul. 11 Listopada, 48-303 Nysa (działki 50, 51 k.m.48)</t>
  </si>
  <si>
    <t>Nysa</t>
  </si>
  <si>
    <t>52.</t>
  </si>
  <si>
    <t>Żłobek Miejski "Tęczowy Świat" ul. Gaj 3, 49-300 Brzeg</t>
  </si>
  <si>
    <t>Brzeg</t>
  </si>
  <si>
    <t>53.</t>
  </si>
  <si>
    <t>Żłobek Samorządowy w Ozimku (działka 126/8 k.m.3 i 126/9 k.m.3)</t>
  </si>
  <si>
    <t>Ozimek</t>
  </si>
  <si>
    <t>54.</t>
  </si>
  <si>
    <t>Żłobek, ul. Iwonicka bn., 35-505 Rzeszów</t>
  </si>
  <si>
    <t>Rzeszów Miasto</t>
  </si>
  <si>
    <t>55.</t>
  </si>
  <si>
    <t>Żłobek, os. Budziwój, ul. Strzelców bn., 35-317 Rzeszów</t>
  </si>
  <si>
    <t>56.</t>
  </si>
  <si>
    <t>Żłobek "Gwiazdeczka", Zdżary 95, 39-104 Ocieka</t>
  </si>
  <si>
    <t>Ostrów</t>
  </si>
  <si>
    <t>57.</t>
  </si>
  <si>
    <t>Miejsko - Gminny Żłobek w Kańczudze, ul. W. Witosa 1, 37-220 Kańczuga</t>
  </si>
  <si>
    <t>Miasto i Gmina Kańczuga</t>
  </si>
  <si>
    <t>58.</t>
  </si>
  <si>
    <t xml:space="preserve">Gminny Żłobek "Maluszek" w Wielopolu Skrzyńskim, Wielopole Skrzyńskie 244, 39-110 Wielopole Skrzyńskie </t>
  </si>
  <si>
    <t>Wielopole Skrzyńskie</t>
  </si>
  <si>
    <t>59.</t>
  </si>
  <si>
    <t>Żłobek Miejski w Leżajsku, ul. Braci Śniadeckich 8, 37-300 Leżajsk</t>
  </si>
  <si>
    <t>Leżajsk Miasto</t>
  </si>
  <si>
    <t>60.</t>
  </si>
  <si>
    <t>Publiczny Żłobek w Zarzeczu, Filia Żłobka w Rożniatowie, Rożniatów 5a, 37-205 Zarzecze</t>
  </si>
  <si>
    <t>Zarzecze</t>
  </si>
  <si>
    <t>61.</t>
  </si>
  <si>
    <t>Żłobek Gminny w Bratkowicach, Bratkowice 407A, 36-055 Bratkowice</t>
  </si>
  <si>
    <t>Świlcza</t>
  </si>
  <si>
    <t>62.</t>
  </si>
  <si>
    <t>Samorządowy Żłobek "Psotna Andzia" w Przecławiu, ul. Rynek 8, 39-320 Przecław</t>
  </si>
  <si>
    <t>Przecław</t>
  </si>
  <si>
    <t>63.</t>
  </si>
  <si>
    <t>Żłobek Samorządowy w Jaworniku Polskim, 37-232 Jawornik Polski dz. nr 322 i 699 obr. 4</t>
  </si>
  <si>
    <t>Jawornik Polski</t>
  </si>
  <si>
    <t>64.</t>
  </si>
  <si>
    <t>Gminny Żłobek "Wesołe Maluchy" Rymanowie - Zdroju - Desznie, ul. Szkolna 14, 38-481 Rymanów Zdrój</t>
  </si>
  <si>
    <t>Rymanów</t>
  </si>
  <si>
    <t>65.</t>
  </si>
  <si>
    <t xml:space="preserve">Żłobek Samorządowy w Sobolewie, ul. Szosa Baranowicka, 15-509 Białystok - Sobolewo </t>
  </si>
  <si>
    <t>Supraśl</t>
  </si>
  <si>
    <t>66.</t>
  </si>
  <si>
    <t>Żłobek Nr 2 w Siemiatyczach, ul. Andersa 9, 17-300 Siemiatycze</t>
  </si>
  <si>
    <t>M.Siemiatycze</t>
  </si>
  <si>
    <t>20</t>
  </si>
  <si>
    <t>67.</t>
  </si>
  <si>
    <t>Klub dziecięcy w Zblewie, ul. Plac 700-lecia nr działki 1453 i 398/5 i 398/7, 83-210 Zblewo</t>
  </si>
  <si>
    <t>Gmina Zblewo</t>
  </si>
  <si>
    <t>13</t>
  </si>
  <si>
    <t>68.</t>
  </si>
  <si>
    <t>Żłobek Miejski, ul. Cieszyńska 21, 43-243 Wisła Wielka</t>
  </si>
  <si>
    <t>Pszczyna</t>
  </si>
  <si>
    <t>69.</t>
  </si>
  <si>
    <t>Żłobek Gminny w Boguchwałowicach, ul. Buczka 1 Boguchwałowice, 42-460 Mierzęcice</t>
  </si>
  <si>
    <t>Mierzęcice</t>
  </si>
  <si>
    <t>70.</t>
  </si>
  <si>
    <t>Gminny Żłobek w Niegowie, ul. Szkolna 40, 42-320 Niegowa</t>
  </si>
  <si>
    <t>Niegowa</t>
  </si>
  <si>
    <t>71.</t>
  </si>
  <si>
    <t>Gminny Żłobek "Jurajskie Maluszki" ul. Elizy Orzeszkowej 13, 42-440 Ogrodzieniec</t>
  </si>
  <si>
    <t>Ogrodzieniec</t>
  </si>
  <si>
    <t>72.</t>
  </si>
  <si>
    <t xml:space="preserve">Żłobek Miejski w Piekarach Śląskich, ul. M. Skłodowskiej - Curie 106, 41 - 949 Piekary Śląskie </t>
  </si>
  <si>
    <t>Piekary Śląskie</t>
  </si>
  <si>
    <t>71</t>
  </si>
  <si>
    <t>73.</t>
  </si>
  <si>
    <t>Żłobek Miejski w Raciborzu, ul. Bielska, działka nr 418/66, 47-400 Racibórz</t>
  </si>
  <si>
    <t>Racibórz</t>
  </si>
  <si>
    <t>74.</t>
  </si>
  <si>
    <t>Żłobek Oddział nr 9  (Zespół Żłobka i Klubów Dziecięcych w Sosnowcu, siedziba: ul. B. Prusa 253A, Sosnowiec), ul. Piłsudskiego 114, 41-209 Sosnowiec</t>
  </si>
  <si>
    <t>Sosnowiec</t>
  </si>
  <si>
    <t>75</t>
  </si>
  <si>
    <t>75.</t>
  </si>
  <si>
    <t>Żłobek Oddział nr 7  (Zespół Żłobka i Klubów Dziecięcych w Sosnowcu, siedziba: ul. B. Prusa 253A, Sosnowiec), ul. Sucha 23, 41-214 Sosnowiec</t>
  </si>
  <si>
    <t>76.</t>
  </si>
  <si>
    <t>Miejski Żłobek w Pyskowicach, ul. Paderewskiego 5,44-120 Pyskowice</t>
  </si>
  <si>
    <t xml:space="preserve">Pyskowice </t>
  </si>
  <si>
    <t>77.</t>
  </si>
  <si>
    <t>Żłobek przy Przedszkolu Samorządowym nr 6 w Sandomierzu, ul. Tadeusza Króla 3, 27-600 Sandomierz</t>
  </si>
  <si>
    <t>Sandomierz</t>
  </si>
  <si>
    <t>78.</t>
  </si>
  <si>
    <t>Żłobek Miejski nr 2 w Ostródzie ul. Mikołaja Kopernika 21A, 14-100 Ostróda</t>
  </si>
  <si>
    <t>Żłobek</t>
  </si>
  <si>
    <t>Gmina Miejska Ostróda</t>
  </si>
  <si>
    <t>79.</t>
  </si>
  <si>
    <t>Żłobek nr 3 w Elblągu ul. Romualda Mielczarskiego 47</t>
  </si>
  <si>
    <t xml:space="preserve">Gmian Miasto Elbląg </t>
  </si>
  <si>
    <t>80.</t>
  </si>
  <si>
    <t>Miejski Żłobek nr 2,        19-300 Ełk, ul. Św. M.M. Kolbego 11</t>
  </si>
  <si>
    <t>Miasto Ełk</t>
  </si>
  <si>
    <t>81.</t>
  </si>
  <si>
    <t>Żłobek miejski
Myśliwska 13 Międzyzdroje</t>
  </si>
  <si>
    <t>Międzyzdroje</t>
  </si>
  <si>
    <t>82.</t>
  </si>
  <si>
    <t>Żłobek nr 10
Kusocińskiego 2 70-237 Szczecin</t>
  </si>
  <si>
    <t>Miasto Szczecin</t>
  </si>
  <si>
    <t>83.</t>
  </si>
  <si>
    <t>Żłobek miejski
Sportowa dz nr 279/08 
78-200 Bialogard</t>
  </si>
  <si>
    <t>Miasto Bialogard</t>
  </si>
  <si>
    <t>84.</t>
  </si>
  <si>
    <t>Żłobek (będzie nowoutworzorzony w 2021) w Kępnie
u;. Tysiąclecia 1
63-600 Kępno</t>
  </si>
  <si>
    <t>Gmina Kępno</t>
  </si>
  <si>
    <t>85.</t>
  </si>
  <si>
    <t>Żłobek Miejski w Kole
Powstańców Wlkp. 6
62-600 Koło</t>
  </si>
  <si>
    <t>Gmina Miejska Koło</t>
  </si>
  <si>
    <t>86.</t>
  </si>
  <si>
    <t>Gminny Klub Dziecięcy "Miś" 
ul. Poznańska 8
62-620 Babiak</t>
  </si>
  <si>
    <t>Gmina Babiak</t>
  </si>
  <si>
    <t>87.</t>
  </si>
  <si>
    <t>Żłobek w Gminie Wolsztyn
ul. Komorowska (w organizacji)</t>
  </si>
  <si>
    <t>Gmina Wolsztyn</t>
  </si>
  <si>
    <t>88.</t>
  </si>
  <si>
    <t>Żłobek Gminny w Kłecku (filia w Działyniu) działka ewid. 8/23 obręb Działyń (w organizacji)</t>
  </si>
  <si>
    <t>Gmna Kłecko</t>
  </si>
  <si>
    <t>19 (15/18)</t>
  </si>
  <si>
    <t>20 (16/(9+10)</t>
  </si>
  <si>
    <t>21 (17/11)</t>
  </si>
  <si>
    <t>Przyznana kwota na tworzenie</t>
  </si>
  <si>
    <t>22 (15)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</si>
  <si>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</si>
  <si>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</si>
  <si>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</si>
  <si>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</si>
  <si>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</si>
  <si>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</si>
  <si>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</si>
  <si>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</si>
  <si>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</si>
  <si>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</si>
  <si>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</si>
  <si>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</si>
  <si>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</si>
  <si>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</si>
  <si>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</si>
  <si>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</si>
  <si>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</si>
  <si>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RAZEM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</si>
</sst>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%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51" applyFill="1" applyProtection="1">
      <alignment/>
      <protection locked="0"/>
    </xf>
    <xf numFmtId="0" fontId="3" fillId="0" borderId="0" xfId="51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10" xfId="5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" fontId="7" fillId="33" borderId="18" xfId="51" applyNumberFormat="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right" vertical="center" wrapText="1"/>
    </xf>
    <xf numFmtId="0" fontId="6" fillId="33" borderId="19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6" fillId="33" borderId="20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" fontId="3" fillId="0" borderId="0" xfId="51" applyNumberFormat="1" applyFont="1" applyAlignment="1" applyProtection="1">
      <alignment vertical="center" wrapText="1"/>
      <protection locked="0"/>
    </xf>
    <xf numFmtId="4" fontId="0" fillId="0" borderId="0" xfId="51" applyNumberFormat="1" applyProtection="1">
      <alignment/>
      <protection locked="0"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13" xfId="51" applyNumberFormat="1" applyFont="1" applyBorder="1" applyAlignment="1">
      <alignment horizontal="center" vertical="center" wrapText="1"/>
      <protection/>
    </xf>
    <xf numFmtId="4" fontId="6" fillId="33" borderId="19" xfId="51" applyNumberFormat="1" applyFont="1" applyFill="1" applyBorder="1" applyAlignment="1">
      <alignment horizontal="center" vertical="center" wrapText="1"/>
      <protection/>
    </xf>
    <xf numFmtId="4" fontId="6" fillId="33" borderId="17" xfId="51" applyNumberFormat="1" applyFont="1" applyFill="1" applyBorder="1" applyAlignment="1">
      <alignment horizontal="center" vertical="center" wrapText="1"/>
      <protection/>
    </xf>
    <xf numFmtId="4" fontId="6" fillId="33" borderId="10" xfId="51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10" fontId="0" fillId="0" borderId="0" xfId="53" applyNumberFormat="1" applyFont="1" applyAlignment="1" applyProtection="1">
      <alignment/>
      <protection locked="0"/>
    </xf>
    <xf numFmtId="10" fontId="6" fillId="33" borderId="10" xfId="53" applyNumberFormat="1" applyFont="1" applyFill="1" applyBorder="1" applyAlignment="1">
      <alignment horizontal="center" vertical="center" wrapText="1"/>
    </xf>
    <xf numFmtId="10" fontId="0" fillId="0" borderId="0" xfId="53" applyNumberFormat="1" applyFont="1" applyAlignment="1">
      <alignment/>
    </xf>
    <xf numFmtId="4" fontId="6" fillId="33" borderId="18" xfId="51" applyNumberFormat="1" applyFont="1" applyFill="1" applyBorder="1" applyAlignment="1">
      <alignment horizontal="center" vertical="center" wrapText="1"/>
      <protection/>
    </xf>
    <xf numFmtId="4" fontId="6" fillId="0" borderId="0" xfId="0" applyNumberFormat="1" applyFont="1" applyAlignment="1">
      <alignment/>
    </xf>
    <xf numFmtId="0" fontId="3" fillId="0" borderId="0" xfId="5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33" borderId="2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8" fillId="0" borderId="22" xfId="51" applyFont="1" applyBorder="1" applyAlignment="1" applyProtection="1">
      <alignment horizontal="left" vertical="center" wrapText="1"/>
      <protection locked="0"/>
    </xf>
    <xf numFmtId="0" fontId="8" fillId="6" borderId="22" xfId="51" applyFont="1" applyFill="1" applyBorder="1" applyAlignment="1" applyProtection="1">
      <alignment horizontal="left" vertical="center" wrapText="1"/>
      <protection locked="0"/>
    </xf>
    <xf numFmtId="0" fontId="8" fillId="6" borderId="22" xfId="51" applyFont="1" applyFill="1" applyBorder="1" applyAlignment="1" applyProtection="1">
      <alignment horizontal="center" vertical="center" wrapText="1"/>
      <protection locked="0"/>
    </xf>
    <xf numFmtId="0" fontId="8" fillId="6" borderId="13" xfId="0" applyFont="1" applyFill="1" applyBorder="1" applyAlignment="1">
      <alignment wrapText="1"/>
    </xf>
    <xf numFmtId="0" fontId="8" fillId="6" borderId="13" xfId="0" applyFont="1" applyFill="1" applyBorder="1" applyAlignment="1">
      <alignment horizontal="center" wrapText="1"/>
    </xf>
    <xf numFmtId="0" fontId="8" fillId="6" borderId="13" xfId="0" applyFont="1" applyFill="1" applyBorder="1" applyAlignment="1">
      <alignment horizontal="right" wrapText="1"/>
    </xf>
    <xf numFmtId="4" fontId="8" fillId="6" borderId="13" xfId="0" applyNumberFormat="1" applyFont="1" applyFill="1" applyBorder="1" applyAlignment="1">
      <alignment wrapText="1"/>
    </xf>
    <xf numFmtId="10" fontId="8" fillId="6" borderId="13" xfId="53" applyNumberFormat="1" applyFont="1" applyFill="1" applyBorder="1" applyAlignment="1">
      <alignment wrapText="1"/>
    </xf>
    <xf numFmtId="4" fontId="8" fillId="6" borderId="22" xfId="0" applyNumberFormat="1" applyFont="1" applyFill="1" applyBorder="1" applyAlignment="1">
      <alignment wrapText="1"/>
    </xf>
    <xf numFmtId="4" fontId="3" fillId="6" borderId="13" xfId="0" applyNumberFormat="1" applyFont="1" applyFill="1" applyBorder="1" applyAlignment="1">
      <alignment/>
    </xf>
    <xf numFmtId="0" fontId="8" fillId="0" borderId="22" xfId="51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right" wrapText="1"/>
    </xf>
    <xf numFmtId="4" fontId="8" fillId="0" borderId="13" xfId="0" applyNumberFormat="1" applyFont="1" applyBorder="1" applyAlignment="1">
      <alignment wrapText="1"/>
    </xf>
    <xf numFmtId="10" fontId="8" fillId="0" borderId="13" xfId="53" applyNumberFormat="1" applyFont="1" applyBorder="1" applyAlignment="1">
      <alignment wrapText="1"/>
    </xf>
    <xf numFmtId="4" fontId="8" fillId="0" borderId="22" xfId="0" applyNumberFormat="1" applyFont="1" applyBorder="1" applyAlignment="1">
      <alignment wrapText="1"/>
    </xf>
    <xf numFmtId="4" fontId="3" fillId="0" borderId="13" xfId="0" applyNumberFormat="1" applyFont="1" applyBorder="1" applyAlignment="1">
      <alignment/>
    </xf>
    <xf numFmtId="0" fontId="8" fillId="0" borderId="22" xfId="51" applyFont="1" applyFill="1" applyBorder="1" applyAlignment="1" applyProtection="1">
      <alignment horizontal="center" vertical="center" wrapText="1"/>
      <protection locked="0"/>
    </xf>
    <xf numFmtId="0" fontId="3" fillId="0" borderId="22" xfId="51" applyFont="1" applyBorder="1" applyAlignment="1" applyProtection="1">
      <alignment horizontal="left" vertical="center"/>
      <protection locked="0"/>
    </xf>
    <xf numFmtId="0" fontId="3" fillId="0" borderId="22" xfId="51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right" wrapText="1"/>
    </xf>
    <xf numFmtId="4" fontId="3" fillId="0" borderId="13" xfId="0" applyNumberFormat="1" applyFont="1" applyBorder="1" applyAlignment="1">
      <alignment wrapText="1"/>
    </xf>
    <xf numFmtId="10" fontId="3" fillId="0" borderId="13" xfId="53" applyNumberFormat="1" applyFont="1" applyBorder="1" applyAlignment="1">
      <alignment wrapText="1"/>
    </xf>
    <xf numFmtId="4" fontId="3" fillId="0" borderId="22" xfId="0" applyNumberFormat="1" applyFont="1" applyBorder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3" fillId="0" borderId="13" xfId="0" applyNumberFormat="1" applyFont="1" applyBorder="1" applyAlignment="1">
      <alignment wrapText="1"/>
    </xf>
    <xf numFmtId="0" fontId="2" fillId="0" borderId="0" xfId="51" applyFont="1" applyAlignment="1" applyProtection="1">
      <alignment vertical="center" wrapText="1"/>
      <protection locked="0"/>
    </xf>
    <xf numFmtId="0" fontId="0" fillId="0" borderId="10" xfId="5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0" fillId="0" borderId="13" xfId="51" applyFont="1" applyBorder="1" applyAlignment="1">
      <alignment horizontal="center" vertical="center" wrapText="1"/>
      <protection/>
    </xf>
    <xf numFmtId="0" fontId="0" fillId="0" borderId="20" xfId="51" applyFont="1" applyBorder="1" applyAlignment="1">
      <alignment horizontal="center" vertical="center" wrapText="1"/>
      <protection/>
    </xf>
    <xf numFmtId="0" fontId="0" fillId="0" borderId="18" xfId="51" applyFont="1" applyBorder="1" applyAlignment="1">
      <alignment horizontal="center" vertical="center" wrapText="1"/>
      <protection/>
    </xf>
    <xf numFmtId="0" fontId="0" fillId="0" borderId="17" xfId="51" applyFont="1" applyBorder="1" applyAlignment="1">
      <alignment horizontal="center" vertical="center" wrapText="1"/>
      <protection/>
    </xf>
    <xf numFmtId="0" fontId="0" fillId="0" borderId="23" xfId="51" applyFont="1" applyBorder="1" applyAlignment="1">
      <alignment horizontal="center" vertical="center" wrapText="1"/>
      <protection/>
    </xf>
    <xf numFmtId="0" fontId="0" fillId="0" borderId="0" xfId="51" applyFont="1" applyBorder="1" applyAlignment="1">
      <alignment horizontal="center" vertical="center" wrapText="1"/>
      <protection/>
    </xf>
    <xf numFmtId="0" fontId="0" fillId="0" borderId="24" xfId="51" applyFont="1" applyBorder="1" applyAlignment="1">
      <alignment horizontal="center" vertical="center" wrapText="1"/>
      <protection/>
    </xf>
    <xf numFmtId="0" fontId="0" fillId="0" borderId="25" xfId="51" applyFont="1" applyBorder="1" applyAlignment="1">
      <alignment horizontal="center" vertical="center" wrapText="1"/>
      <protection/>
    </xf>
    <xf numFmtId="0" fontId="0" fillId="0" borderId="26" xfId="51" applyFont="1" applyBorder="1" applyAlignment="1">
      <alignment horizontal="center" vertical="center" wrapText="1"/>
      <protection/>
    </xf>
    <xf numFmtId="0" fontId="0" fillId="0" borderId="27" xfId="5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wrapText="1"/>
    </xf>
    <xf numFmtId="4" fontId="0" fillId="0" borderId="20" xfId="51" applyNumberFormat="1" applyFont="1" applyBorder="1" applyAlignment="1">
      <alignment horizontal="center" vertical="center" wrapText="1"/>
      <protection/>
    </xf>
    <xf numFmtId="4" fontId="0" fillId="0" borderId="18" xfId="51" applyNumberFormat="1" applyFont="1" applyBorder="1" applyAlignment="1">
      <alignment horizontal="center" vertical="center" wrapText="1"/>
      <protection/>
    </xf>
    <xf numFmtId="4" fontId="0" fillId="0" borderId="17" xfId="51" applyNumberFormat="1" applyFont="1" applyBorder="1" applyAlignment="1">
      <alignment horizontal="center" vertical="center" wrapText="1"/>
      <protection/>
    </xf>
    <xf numFmtId="4" fontId="0" fillId="0" borderId="23" xfId="51" applyNumberFormat="1" applyFont="1" applyBorder="1" applyAlignment="1">
      <alignment horizontal="center" vertical="center" wrapText="1"/>
      <protection/>
    </xf>
    <xf numFmtId="4" fontId="0" fillId="0" borderId="0" xfId="51" applyNumberFormat="1" applyFont="1" applyBorder="1" applyAlignment="1">
      <alignment horizontal="center" vertical="center" wrapText="1"/>
      <protection/>
    </xf>
    <xf numFmtId="4" fontId="0" fillId="0" borderId="24" xfId="51" applyNumberFormat="1" applyFont="1" applyBorder="1" applyAlignment="1">
      <alignment horizontal="center" vertical="center" wrapText="1"/>
      <protection/>
    </xf>
    <xf numFmtId="4" fontId="0" fillId="0" borderId="25" xfId="51" applyNumberFormat="1" applyFont="1" applyBorder="1" applyAlignment="1">
      <alignment horizontal="center" vertical="center" wrapText="1"/>
      <protection/>
    </xf>
    <xf numFmtId="4" fontId="0" fillId="0" borderId="26" xfId="51" applyNumberFormat="1" applyFont="1" applyBorder="1" applyAlignment="1">
      <alignment horizontal="center" vertical="center" wrapText="1"/>
      <protection/>
    </xf>
    <xf numFmtId="4" fontId="0" fillId="0" borderId="27" xfId="51" applyNumberFormat="1" applyFont="1" applyBorder="1" applyAlignment="1">
      <alignment horizontal="center" vertical="center" wrapText="1"/>
      <protection/>
    </xf>
    <xf numFmtId="4" fontId="4" fillId="0" borderId="13" xfId="0" applyNumberFormat="1" applyFont="1" applyFill="1" applyBorder="1" applyAlignment="1">
      <alignment horizontal="center" vertical="center" wrapText="1"/>
    </xf>
    <xf numFmtId="4" fontId="0" fillId="0" borderId="10" xfId="51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 wrapText="1"/>
    </xf>
    <xf numFmtId="10" fontId="0" fillId="0" borderId="10" xfId="53" applyNumberFormat="1" applyFont="1" applyFill="1" applyBorder="1" applyAlignment="1">
      <alignment horizontal="center" vertical="center" wrapText="1"/>
    </xf>
    <xf numFmtId="10" fontId="0" fillId="0" borderId="11" xfId="53" applyNumberFormat="1" applyFont="1" applyFill="1" applyBorder="1" applyAlignment="1">
      <alignment wrapText="1"/>
    </xf>
    <xf numFmtId="10" fontId="0" fillId="0" borderId="12" xfId="53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showGridLines="0" tabSelected="1" zoomScale="50" zoomScaleNormal="50" zoomScaleSheetLayoutView="100" zoomScalePageLayoutView="0" workbookViewId="0" topLeftCell="A1">
      <pane ySplit="7" topLeftCell="A18" activePane="bottomLeft" state="frozen"/>
      <selection pane="topLeft" activeCell="A1" sqref="A1"/>
      <selection pane="bottomLeft" activeCell="AA97" sqref="AA97"/>
    </sheetView>
  </sheetViews>
  <sheetFormatPr defaultColWidth="9.140625" defaultRowHeight="12.75"/>
  <cols>
    <col min="1" max="1" width="3.8515625" style="0" customWidth="1"/>
    <col min="2" max="2" width="38.140625" style="0" customWidth="1"/>
    <col min="3" max="3" width="98.57421875" style="0" customWidth="1"/>
    <col min="4" max="4" width="20.8515625" style="0" customWidth="1"/>
    <col min="5" max="5" width="8.28125" style="38" customWidth="1"/>
    <col min="6" max="6" width="8.7109375" style="38" customWidth="1"/>
    <col min="7" max="7" width="14.00390625" style="38" customWidth="1"/>
    <col min="8" max="8" width="25.28125" style="0" customWidth="1"/>
    <col min="9" max="9" width="9.28125" style="23" customWidth="1"/>
    <col min="10" max="10" width="6.421875" style="23" customWidth="1"/>
    <col min="11" max="11" width="6.57421875" style="23" customWidth="1"/>
    <col min="12" max="12" width="7.421875" style="23" customWidth="1"/>
    <col min="13" max="13" width="9.28125" style="0" customWidth="1"/>
    <col min="14" max="14" width="9.57421875" style="0" customWidth="1"/>
    <col min="15" max="15" width="14.7109375" style="0" customWidth="1"/>
    <col min="16" max="16" width="15.421875" style="0" customWidth="1"/>
    <col min="17" max="17" width="17.28125" style="31" customWidth="1"/>
    <col min="18" max="18" width="18.00390625" style="31" customWidth="1"/>
    <col min="19" max="19" width="15.421875" style="31" customWidth="1"/>
    <col min="20" max="20" width="14.140625" style="31" customWidth="1"/>
    <col min="21" max="21" width="16.28125" style="31" customWidth="1"/>
    <col min="22" max="22" width="19.28125" style="31" customWidth="1"/>
    <col min="23" max="23" width="18.140625" style="31" customWidth="1"/>
    <col min="24" max="24" width="13.57421875" style="34" customWidth="1"/>
    <col min="25" max="25" width="14.8515625" style="31" customWidth="1"/>
    <col min="26" max="26" width="12.57421875" style="31" customWidth="1"/>
    <col min="27" max="27" width="24.8515625" style="31" customWidth="1"/>
    <col min="28" max="28" width="9.140625" style="31" customWidth="1"/>
  </cols>
  <sheetData>
    <row r="1" spans="1:26" ht="4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24"/>
      <c r="U1" s="24"/>
      <c r="V1" s="24"/>
      <c r="W1" s="25"/>
      <c r="X1" s="32"/>
      <c r="Y1" s="25"/>
      <c r="Z1" s="25"/>
    </row>
    <row r="2" spans="1:26" ht="15.75">
      <c r="A2" s="1"/>
      <c r="B2" s="1"/>
      <c r="C2" s="2"/>
      <c r="D2" s="2"/>
      <c r="E2" s="37"/>
      <c r="F2" s="37"/>
      <c r="G2" s="37"/>
      <c r="H2" s="2"/>
      <c r="I2" s="17"/>
      <c r="J2" s="18"/>
      <c r="K2" s="18"/>
      <c r="L2" s="18"/>
      <c r="M2" s="3"/>
      <c r="N2" s="3"/>
      <c r="O2" s="3"/>
      <c r="P2" s="3"/>
      <c r="Q2" s="26"/>
      <c r="R2" s="26"/>
      <c r="S2" s="26"/>
      <c r="T2" s="26"/>
      <c r="U2" s="26"/>
      <c r="V2" s="26"/>
      <c r="W2" s="25"/>
      <c r="X2" s="32"/>
      <c r="Y2" s="25"/>
      <c r="Z2" s="25"/>
    </row>
    <row r="3" spans="1:27" ht="57.75" customHeight="1">
      <c r="A3" s="72" t="s">
        <v>1</v>
      </c>
      <c r="B3" s="4"/>
      <c r="C3" s="72" t="s">
        <v>2</v>
      </c>
      <c r="D3" s="72" t="s">
        <v>3</v>
      </c>
      <c r="E3" s="79" t="s">
        <v>4</v>
      </c>
      <c r="F3" s="79"/>
      <c r="G3" s="79"/>
      <c r="H3" s="72" t="s">
        <v>5</v>
      </c>
      <c r="I3" s="80" t="s">
        <v>6</v>
      </c>
      <c r="J3" s="81"/>
      <c r="K3" s="81"/>
      <c r="L3" s="82"/>
      <c r="M3" s="72" t="s">
        <v>7</v>
      </c>
      <c r="N3" s="72"/>
      <c r="O3" s="89"/>
      <c r="P3" s="89"/>
      <c r="Q3" s="90" t="s">
        <v>8</v>
      </c>
      <c r="R3" s="91"/>
      <c r="S3" s="91"/>
      <c r="T3" s="91"/>
      <c r="U3" s="91"/>
      <c r="V3" s="92"/>
      <c r="W3" s="100" t="s">
        <v>9</v>
      </c>
      <c r="X3" s="103" t="s">
        <v>10</v>
      </c>
      <c r="Y3" s="106" t="s">
        <v>11</v>
      </c>
      <c r="Z3" s="109" t="s">
        <v>12</v>
      </c>
      <c r="AA3" s="99" t="s">
        <v>328</v>
      </c>
    </row>
    <row r="4" spans="1:27" ht="15.75" customHeight="1">
      <c r="A4" s="73"/>
      <c r="B4" s="5"/>
      <c r="C4" s="75"/>
      <c r="D4" s="77"/>
      <c r="E4" s="79" t="s">
        <v>13</v>
      </c>
      <c r="F4" s="79" t="s">
        <v>14</v>
      </c>
      <c r="G4" s="79" t="s">
        <v>15</v>
      </c>
      <c r="H4" s="77"/>
      <c r="I4" s="83"/>
      <c r="J4" s="84"/>
      <c r="K4" s="84"/>
      <c r="L4" s="85"/>
      <c r="M4" s="73"/>
      <c r="N4" s="73"/>
      <c r="O4" s="73"/>
      <c r="P4" s="73"/>
      <c r="Q4" s="93"/>
      <c r="R4" s="94"/>
      <c r="S4" s="94"/>
      <c r="T4" s="94"/>
      <c r="U4" s="94"/>
      <c r="V4" s="95"/>
      <c r="W4" s="101"/>
      <c r="X4" s="104"/>
      <c r="Y4" s="107"/>
      <c r="Z4" s="110"/>
      <c r="AA4" s="99"/>
    </row>
    <row r="5" spans="1:27" ht="18.75" customHeight="1">
      <c r="A5" s="73"/>
      <c r="B5" s="40" t="s">
        <v>330</v>
      </c>
      <c r="C5" s="75"/>
      <c r="D5" s="77"/>
      <c r="E5" s="79"/>
      <c r="F5" s="79"/>
      <c r="G5" s="79"/>
      <c r="H5" s="77"/>
      <c r="I5" s="86"/>
      <c r="J5" s="87"/>
      <c r="K5" s="87"/>
      <c r="L5" s="88"/>
      <c r="M5" s="74"/>
      <c r="N5" s="74"/>
      <c r="O5" s="74"/>
      <c r="P5" s="74"/>
      <c r="Q5" s="96"/>
      <c r="R5" s="97"/>
      <c r="S5" s="97"/>
      <c r="T5" s="97"/>
      <c r="U5" s="97"/>
      <c r="V5" s="98"/>
      <c r="W5" s="101"/>
      <c r="X5" s="104"/>
      <c r="Y5" s="107"/>
      <c r="Z5" s="110"/>
      <c r="AA5" s="99"/>
    </row>
    <row r="6" spans="1:27" ht="80.25" customHeight="1">
      <c r="A6" s="74"/>
      <c r="B6" s="6"/>
      <c r="C6" s="76"/>
      <c r="D6" s="78"/>
      <c r="E6" s="79"/>
      <c r="F6" s="79"/>
      <c r="G6" s="79"/>
      <c r="H6" s="78"/>
      <c r="I6" s="7" t="s">
        <v>16</v>
      </c>
      <c r="J6" s="7" t="s">
        <v>17</v>
      </c>
      <c r="K6" s="7" t="s">
        <v>18</v>
      </c>
      <c r="L6" s="8" t="s">
        <v>19</v>
      </c>
      <c r="M6" s="9" t="s">
        <v>20</v>
      </c>
      <c r="N6" s="7" t="s">
        <v>21</v>
      </c>
      <c r="O6" s="7" t="s">
        <v>22</v>
      </c>
      <c r="P6" s="7" t="s">
        <v>23</v>
      </c>
      <c r="Q6" s="27" t="s">
        <v>24</v>
      </c>
      <c r="R6" s="27" t="s">
        <v>25</v>
      </c>
      <c r="S6" s="27" t="s">
        <v>26</v>
      </c>
      <c r="T6" s="27" t="s">
        <v>27</v>
      </c>
      <c r="U6" s="27" t="s">
        <v>25</v>
      </c>
      <c r="V6" s="27" t="s">
        <v>26</v>
      </c>
      <c r="W6" s="102"/>
      <c r="X6" s="105"/>
      <c r="Y6" s="108"/>
      <c r="Z6" s="111"/>
      <c r="AA6" s="99"/>
    </row>
    <row r="7" spans="1:28" s="15" customFormat="1" ht="9.75" customHeight="1">
      <c r="A7" s="10">
        <v>1</v>
      </c>
      <c r="B7" s="39"/>
      <c r="C7" s="11">
        <v>2</v>
      </c>
      <c r="D7" s="12"/>
      <c r="E7" s="12"/>
      <c r="F7" s="12"/>
      <c r="G7" s="12"/>
      <c r="H7" s="12">
        <v>3</v>
      </c>
      <c r="I7" s="19">
        <v>4</v>
      </c>
      <c r="J7" s="20">
        <v>5</v>
      </c>
      <c r="K7" s="21">
        <v>6</v>
      </c>
      <c r="L7" s="22">
        <v>7</v>
      </c>
      <c r="M7" s="14" t="s">
        <v>28</v>
      </c>
      <c r="N7" s="14">
        <v>9</v>
      </c>
      <c r="O7" s="13">
        <v>10</v>
      </c>
      <c r="P7" s="10">
        <v>11</v>
      </c>
      <c r="Q7" s="28" t="s">
        <v>29</v>
      </c>
      <c r="R7" s="29">
        <v>13</v>
      </c>
      <c r="S7" s="29">
        <v>14</v>
      </c>
      <c r="T7" s="30" t="s">
        <v>30</v>
      </c>
      <c r="U7" s="29">
        <v>16</v>
      </c>
      <c r="V7" s="29">
        <v>17</v>
      </c>
      <c r="W7" s="28" t="s">
        <v>31</v>
      </c>
      <c r="X7" s="33" t="s">
        <v>325</v>
      </c>
      <c r="Y7" s="30" t="s">
        <v>326</v>
      </c>
      <c r="Z7" s="35" t="s">
        <v>327</v>
      </c>
      <c r="AA7" s="16" t="s">
        <v>329</v>
      </c>
      <c r="AB7" s="36"/>
    </row>
    <row r="8" spans="1:27" ht="25.5" customHeight="1">
      <c r="A8" s="43" t="s">
        <v>32</v>
      </c>
      <c r="B8" s="42" t="s">
        <v>331</v>
      </c>
      <c r="C8" s="44" t="s">
        <v>33</v>
      </c>
      <c r="D8" s="44" t="s">
        <v>21</v>
      </c>
      <c r="E8" s="45" t="s">
        <v>34</v>
      </c>
      <c r="F8" s="45"/>
      <c r="G8" s="45"/>
      <c r="H8" s="44" t="s">
        <v>35</v>
      </c>
      <c r="I8" s="46" t="s">
        <v>36</v>
      </c>
      <c r="J8" s="46" t="s">
        <v>36</v>
      </c>
      <c r="K8" s="46" t="s">
        <v>37</v>
      </c>
      <c r="L8" s="46" t="s">
        <v>38</v>
      </c>
      <c r="M8" s="44">
        <f aca="true" t="shared" si="0" ref="M8:M31">N8+O8+P8</f>
        <v>24</v>
      </c>
      <c r="N8" s="44">
        <v>24</v>
      </c>
      <c r="O8" s="44">
        <v>0</v>
      </c>
      <c r="P8" s="44">
        <v>0</v>
      </c>
      <c r="Q8" s="47">
        <f aca="true" t="shared" si="1" ref="Q8:Q31">R8+S8</f>
        <v>180000</v>
      </c>
      <c r="R8" s="47">
        <v>180000</v>
      </c>
      <c r="S8" s="47">
        <v>0</v>
      </c>
      <c r="T8" s="47">
        <f aca="true" t="shared" si="2" ref="T8:T31">U8+V8</f>
        <v>720000</v>
      </c>
      <c r="U8" s="47">
        <v>720000</v>
      </c>
      <c r="V8" s="47">
        <v>0</v>
      </c>
      <c r="W8" s="47">
        <f>Q8+T8</f>
        <v>900000</v>
      </c>
      <c r="X8" s="48">
        <f>T8/W8</f>
        <v>0.8</v>
      </c>
      <c r="Y8" s="47">
        <f aca="true" t="shared" si="3" ref="Y8:Y39">U8/(N8+O8)</f>
        <v>30000</v>
      </c>
      <c r="Z8" s="49" t="e">
        <f aca="true" t="shared" si="4" ref="Z8:Z39">V8/P8</f>
        <v>#DIV/0!</v>
      </c>
      <c r="AA8" s="50">
        <f>T8</f>
        <v>720000</v>
      </c>
    </row>
    <row r="9" spans="1:27" ht="25.5" customHeight="1">
      <c r="A9" s="43" t="s">
        <v>39</v>
      </c>
      <c r="B9" s="42" t="s">
        <v>331</v>
      </c>
      <c r="C9" s="44" t="s">
        <v>40</v>
      </c>
      <c r="D9" s="44" t="s">
        <v>21</v>
      </c>
      <c r="E9" s="45" t="s">
        <v>34</v>
      </c>
      <c r="F9" s="45"/>
      <c r="G9" s="45"/>
      <c r="H9" s="44" t="s">
        <v>41</v>
      </c>
      <c r="I9" s="46" t="s">
        <v>36</v>
      </c>
      <c r="J9" s="46" t="s">
        <v>42</v>
      </c>
      <c r="K9" s="46" t="s">
        <v>37</v>
      </c>
      <c r="L9" s="46" t="s">
        <v>43</v>
      </c>
      <c r="M9" s="44">
        <f t="shared" si="0"/>
        <v>25</v>
      </c>
      <c r="N9" s="44">
        <v>25</v>
      </c>
      <c r="O9" s="44">
        <v>0</v>
      </c>
      <c r="P9" s="44">
        <v>0</v>
      </c>
      <c r="Q9" s="47">
        <f t="shared" si="1"/>
        <v>86168.71</v>
      </c>
      <c r="R9" s="47">
        <v>86168.71</v>
      </c>
      <c r="S9" s="47">
        <v>0</v>
      </c>
      <c r="T9" s="47">
        <f t="shared" si="2"/>
        <v>344463.26</v>
      </c>
      <c r="U9" s="47">
        <v>344463.26</v>
      </c>
      <c r="V9" s="47">
        <v>0</v>
      </c>
      <c r="W9" s="47">
        <f>Q9+U9</f>
        <v>430631.97000000003</v>
      </c>
      <c r="X9" s="48">
        <f>U9/W9</f>
        <v>0.7999017351173439</v>
      </c>
      <c r="Y9" s="47">
        <f t="shared" si="3"/>
        <v>13778.5304</v>
      </c>
      <c r="Z9" s="49" t="e">
        <f t="shared" si="4"/>
        <v>#DIV/0!</v>
      </c>
      <c r="AA9" s="50">
        <f aca="true" t="shared" si="5" ref="AA9:AA72">T9</f>
        <v>344463.26</v>
      </c>
    </row>
    <row r="10" spans="1:27" ht="25.5" customHeight="1">
      <c r="A10" s="43" t="s">
        <v>44</v>
      </c>
      <c r="B10" s="42" t="s">
        <v>331</v>
      </c>
      <c r="C10" s="44" t="s">
        <v>45</v>
      </c>
      <c r="D10" s="44" t="s">
        <v>21</v>
      </c>
      <c r="E10" s="45" t="s">
        <v>34</v>
      </c>
      <c r="F10" s="45"/>
      <c r="G10" s="45"/>
      <c r="H10" s="44" t="s">
        <v>46</v>
      </c>
      <c r="I10" s="46" t="s">
        <v>36</v>
      </c>
      <c r="J10" s="46" t="s">
        <v>47</v>
      </c>
      <c r="K10" s="46" t="s">
        <v>37</v>
      </c>
      <c r="L10" s="46" t="s">
        <v>38</v>
      </c>
      <c r="M10" s="44">
        <f t="shared" si="0"/>
        <v>94</v>
      </c>
      <c r="N10" s="44">
        <v>94</v>
      </c>
      <c r="O10" s="44">
        <v>0</v>
      </c>
      <c r="P10" s="44">
        <v>0</v>
      </c>
      <c r="Q10" s="47">
        <f t="shared" si="1"/>
        <v>705000</v>
      </c>
      <c r="R10" s="47">
        <v>705000</v>
      </c>
      <c r="S10" s="47">
        <v>0</v>
      </c>
      <c r="T10" s="47">
        <f t="shared" si="2"/>
        <v>2820000</v>
      </c>
      <c r="U10" s="47">
        <v>2820000</v>
      </c>
      <c r="V10" s="47">
        <v>0</v>
      </c>
      <c r="W10" s="47">
        <f aca="true" t="shared" si="6" ref="W10:W31">Q10+T10</f>
        <v>3525000</v>
      </c>
      <c r="X10" s="48">
        <f aca="true" t="shared" si="7" ref="X10:X41">T10/W10</f>
        <v>0.8</v>
      </c>
      <c r="Y10" s="47">
        <f t="shared" si="3"/>
        <v>30000</v>
      </c>
      <c r="Z10" s="49" t="e">
        <f t="shared" si="4"/>
        <v>#DIV/0!</v>
      </c>
      <c r="AA10" s="50">
        <f t="shared" si="5"/>
        <v>2820000</v>
      </c>
    </row>
    <row r="11" spans="1:27" ht="25.5" customHeight="1">
      <c r="A11" s="43" t="s">
        <v>48</v>
      </c>
      <c r="B11" s="42" t="s">
        <v>331</v>
      </c>
      <c r="C11" s="44" t="s">
        <v>49</v>
      </c>
      <c r="D11" s="44" t="s">
        <v>21</v>
      </c>
      <c r="E11" s="45" t="s">
        <v>34</v>
      </c>
      <c r="F11" s="45"/>
      <c r="G11" s="45"/>
      <c r="H11" s="44" t="s">
        <v>50</v>
      </c>
      <c r="I11" s="46" t="s">
        <v>36</v>
      </c>
      <c r="J11" s="46" t="s">
        <v>51</v>
      </c>
      <c r="K11" s="46" t="s">
        <v>36</v>
      </c>
      <c r="L11" s="46" t="s">
        <v>38</v>
      </c>
      <c r="M11" s="44">
        <f t="shared" si="0"/>
        <v>48</v>
      </c>
      <c r="N11" s="44">
        <v>48</v>
      </c>
      <c r="O11" s="44">
        <v>0</v>
      </c>
      <c r="P11" s="44">
        <v>0</v>
      </c>
      <c r="Q11" s="47">
        <f t="shared" si="1"/>
        <v>1412825</v>
      </c>
      <c r="R11" s="47">
        <v>1412825</v>
      </c>
      <c r="S11" s="47">
        <v>0</v>
      </c>
      <c r="T11" s="47">
        <f t="shared" si="2"/>
        <v>1440000</v>
      </c>
      <c r="U11" s="47">
        <v>1440000</v>
      </c>
      <c r="V11" s="47">
        <v>0</v>
      </c>
      <c r="W11" s="47">
        <f t="shared" si="6"/>
        <v>2852825</v>
      </c>
      <c r="X11" s="48">
        <f t="shared" si="7"/>
        <v>0.5047628228159806</v>
      </c>
      <c r="Y11" s="47">
        <f t="shared" si="3"/>
        <v>30000</v>
      </c>
      <c r="Z11" s="49" t="e">
        <f t="shared" si="4"/>
        <v>#DIV/0!</v>
      </c>
      <c r="AA11" s="50">
        <f t="shared" si="5"/>
        <v>1440000</v>
      </c>
    </row>
    <row r="12" spans="1:27" ht="25.5" customHeight="1">
      <c r="A12" s="43" t="s">
        <v>52</v>
      </c>
      <c r="B12" s="42" t="s">
        <v>331</v>
      </c>
      <c r="C12" s="44" t="s">
        <v>53</v>
      </c>
      <c r="D12" s="44" t="s">
        <v>21</v>
      </c>
      <c r="E12" s="45" t="s">
        <v>34</v>
      </c>
      <c r="F12" s="45"/>
      <c r="G12" s="45"/>
      <c r="H12" s="44" t="s">
        <v>54</v>
      </c>
      <c r="I12" s="46" t="s">
        <v>36</v>
      </c>
      <c r="J12" s="46" t="s">
        <v>55</v>
      </c>
      <c r="K12" s="46" t="s">
        <v>56</v>
      </c>
      <c r="L12" s="46" t="s">
        <v>57</v>
      </c>
      <c r="M12" s="44">
        <f t="shared" si="0"/>
        <v>72</v>
      </c>
      <c r="N12" s="44">
        <v>72</v>
      </c>
      <c r="O12" s="44">
        <v>0</v>
      </c>
      <c r="P12" s="44">
        <v>0</v>
      </c>
      <c r="Q12" s="47">
        <f t="shared" si="1"/>
        <v>2684355</v>
      </c>
      <c r="R12" s="47">
        <v>2684355</v>
      </c>
      <c r="S12" s="47">
        <v>0</v>
      </c>
      <c r="T12" s="47">
        <f t="shared" si="2"/>
        <v>2160000</v>
      </c>
      <c r="U12" s="47">
        <v>2160000</v>
      </c>
      <c r="V12" s="47">
        <v>0</v>
      </c>
      <c r="W12" s="47">
        <f t="shared" si="6"/>
        <v>4844355</v>
      </c>
      <c r="X12" s="48">
        <f t="shared" si="7"/>
        <v>0.4458797920466192</v>
      </c>
      <c r="Y12" s="47">
        <f t="shared" si="3"/>
        <v>30000</v>
      </c>
      <c r="Z12" s="49" t="e">
        <f t="shared" si="4"/>
        <v>#DIV/0!</v>
      </c>
      <c r="AA12" s="50">
        <f t="shared" si="5"/>
        <v>2160000</v>
      </c>
    </row>
    <row r="13" spans="1:27" ht="25.5" customHeight="1">
      <c r="A13" s="43" t="s">
        <v>58</v>
      </c>
      <c r="B13" s="42" t="s">
        <v>331</v>
      </c>
      <c r="C13" s="44" t="s">
        <v>59</v>
      </c>
      <c r="D13" s="44" t="s">
        <v>21</v>
      </c>
      <c r="E13" s="45" t="s">
        <v>34</v>
      </c>
      <c r="F13" s="45"/>
      <c r="G13" s="45"/>
      <c r="H13" s="44" t="s">
        <v>60</v>
      </c>
      <c r="I13" s="46" t="s">
        <v>36</v>
      </c>
      <c r="J13" s="46" t="s">
        <v>61</v>
      </c>
      <c r="K13" s="46" t="s">
        <v>37</v>
      </c>
      <c r="L13" s="46" t="s">
        <v>38</v>
      </c>
      <c r="M13" s="44">
        <f t="shared" si="0"/>
        <v>96</v>
      </c>
      <c r="N13" s="44">
        <v>96</v>
      </c>
      <c r="O13" s="44">
        <v>0</v>
      </c>
      <c r="P13" s="44">
        <v>0</v>
      </c>
      <c r="Q13" s="47">
        <f t="shared" si="1"/>
        <v>9598020</v>
      </c>
      <c r="R13" s="47">
        <v>9598020</v>
      </c>
      <c r="S13" s="47">
        <v>0</v>
      </c>
      <c r="T13" s="47">
        <f t="shared" si="2"/>
        <v>2880000</v>
      </c>
      <c r="U13" s="47">
        <v>2880000</v>
      </c>
      <c r="V13" s="47">
        <v>0</v>
      </c>
      <c r="W13" s="47">
        <f t="shared" si="6"/>
        <v>12478020</v>
      </c>
      <c r="X13" s="48">
        <f t="shared" si="7"/>
        <v>0.2308058490048902</v>
      </c>
      <c r="Y13" s="47">
        <f t="shared" si="3"/>
        <v>30000</v>
      </c>
      <c r="Z13" s="49" t="e">
        <f t="shared" si="4"/>
        <v>#DIV/0!</v>
      </c>
      <c r="AA13" s="50">
        <f t="shared" si="5"/>
        <v>2880000</v>
      </c>
    </row>
    <row r="14" spans="1:27" ht="25.5" customHeight="1">
      <c r="A14" s="43" t="s">
        <v>62</v>
      </c>
      <c r="B14" s="42" t="s">
        <v>331</v>
      </c>
      <c r="C14" s="44" t="s">
        <v>63</v>
      </c>
      <c r="D14" s="44" t="s">
        <v>21</v>
      </c>
      <c r="E14" s="45" t="s">
        <v>34</v>
      </c>
      <c r="F14" s="45"/>
      <c r="G14" s="45"/>
      <c r="H14" s="44" t="s">
        <v>64</v>
      </c>
      <c r="I14" s="46" t="s">
        <v>36</v>
      </c>
      <c r="J14" s="46" t="s">
        <v>65</v>
      </c>
      <c r="K14" s="46" t="s">
        <v>66</v>
      </c>
      <c r="L14" s="46" t="s">
        <v>57</v>
      </c>
      <c r="M14" s="44">
        <f t="shared" si="0"/>
        <v>25</v>
      </c>
      <c r="N14" s="44">
        <v>25</v>
      </c>
      <c r="O14" s="44">
        <v>0</v>
      </c>
      <c r="P14" s="44">
        <v>0</v>
      </c>
      <c r="Q14" s="47">
        <f t="shared" si="1"/>
        <v>120795.2</v>
      </c>
      <c r="R14" s="47">
        <v>120795.2</v>
      </c>
      <c r="S14" s="47">
        <v>0</v>
      </c>
      <c r="T14" s="47">
        <f t="shared" si="2"/>
        <v>483180.8</v>
      </c>
      <c r="U14" s="47">
        <v>483180.8</v>
      </c>
      <c r="V14" s="47">
        <v>0</v>
      </c>
      <c r="W14" s="47">
        <f t="shared" si="6"/>
        <v>603976</v>
      </c>
      <c r="X14" s="48">
        <f t="shared" si="7"/>
        <v>0.7999999999999999</v>
      </c>
      <c r="Y14" s="47">
        <f t="shared" si="3"/>
        <v>19327.232</v>
      </c>
      <c r="Z14" s="49" t="e">
        <f t="shared" si="4"/>
        <v>#DIV/0!</v>
      </c>
      <c r="AA14" s="50">
        <f t="shared" si="5"/>
        <v>483180.8</v>
      </c>
    </row>
    <row r="15" spans="1:27" ht="25.5" customHeight="1">
      <c r="A15" s="51" t="s">
        <v>67</v>
      </c>
      <c r="B15" s="41" t="s">
        <v>332</v>
      </c>
      <c r="C15" s="52" t="s">
        <v>68</v>
      </c>
      <c r="D15" s="52" t="s">
        <v>22</v>
      </c>
      <c r="E15" s="53" t="s">
        <v>34</v>
      </c>
      <c r="F15" s="53"/>
      <c r="G15" s="53"/>
      <c r="H15" s="52" t="s">
        <v>69</v>
      </c>
      <c r="I15" s="54" t="s">
        <v>70</v>
      </c>
      <c r="J15" s="54" t="s">
        <v>71</v>
      </c>
      <c r="K15" s="54" t="s">
        <v>56</v>
      </c>
      <c r="L15" s="54" t="s">
        <v>57</v>
      </c>
      <c r="M15" s="52">
        <f t="shared" si="0"/>
        <v>6</v>
      </c>
      <c r="N15" s="52"/>
      <c r="O15" s="52">
        <v>6</v>
      </c>
      <c r="P15" s="52"/>
      <c r="Q15" s="55">
        <f t="shared" si="1"/>
        <v>43000</v>
      </c>
      <c r="R15" s="55">
        <v>43000</v>
      </c>
      <c r="S15" s="55"/>
      <c r="T15" s="55">
        <f t="shared" si="2"/>
        <v>172000</v>
      </c>
      <c r="U15" s="55">
        <v>172000</v>
      </c>
      <c r="V15" s="55"/>
      <c r="W15" s="55">
        <f t="shared" si="6"/>
        <v>215000</v>
      </c>
      <c r="X15" s="56">
        <f t="shared" si="7"/>
        <v>0.8</v>
      </c>
      <c r="Y15" s="55">
        <f t="shared" si="3"/>
        <v>28666.666666666668</v>
      </c>
      <c r="Z15" s="57" t="e">
        <f t="shared" si="4"/>
        <v>#DIV/0!</v>
      </c>
      <c r="AA15" s="58">
        <f t="shared" si="5"/>
        <v>172000</v>
      </c>
    </row>
    <row r="16" spans="1:27" ht="25.5" customHeight="1">
      <c r="A16" s="59" t="s">
        <v>72</v>
      </c>
      <c r="B16" s="41" t="s">
        <v>332</v>
      </c>
      <c r="C16" s="52" t="s">
        <v>73</v>
      </c>
      <c r="D16" s="52" t="s">
        <v>21</v>
      </c>
      <c r="E16" s="53" t="s">
        <v>34</v>
      </c>
      <c r="F16" s="53"/>
      <c r="G16" s="53"/>
      <c r="H16" s="52" t="s">
        <v>74</v>
      </c>
      <c r="I16" s="54" t="s">
        <v>70</v>
      </c>
      <c r="J16" s="54" t="s">
        <v>37</v>
      </c>
      <c r="K16" s="54" t="s">
        <v>36</v>
      </c>
      <c r="L16" s="54" t="s">
        <v>38</v>
      </c>
      <c r="M16" s="52">
        <f t="shared" si="0"/>
        <v>40</v>
      </c>
      <c r="N16" s="52">
        <v>40</v>
      </c>
      <c r="O16" s="52"/>
      <c r="P16" s="52"/>
      <c r="Q16" s="55">
        <f t="shared" si="1"/>
        <v>300000</v>
      </c>
      <c r="R16" s="55">
        <v>300000</v>
      </c>
      <c r="S16" s="55"/>
      <c r="T16" s="55">
        <f t="shared" si="2"/>
        <v>1200000</v>
      </c>
      <c r="U16" s="55">
        <v>1200000</v>
      </c>
      <c r="V16" s="55"/>
      <c r="W16" s="55">
        <f t="shared" si="6"/>
        <v>1500000</v>
      </c>
      <c r="X16" s="56">
        <f t="shared" si="7"/>
        <v>0.8</v>
      </c>
      <c r="Y16" s="55">
        <f t="shared" si="3"/>
        <v>30000</v>
      </c>
      <c r="Z16" s="57" t="e">
        <f t="shared" si="4"/>
        <v>#DIV/0!</v>
      </c>
      <c r="AA16" s="58">
        <f t="shared" si="5"/>
        <v>1200000</v>
      </c>
    </row>
    <row r="17" spans="1:27" ht="25.5" customHeight="1">
      <c r="A17" s="51" t="s">
        <v>75</v>
      </c>
      <c r="B17" s="41" t="s">
        <v>332</v>
      </c>
      <c r="C17" s="52" t="s">
        <v>76</v>
      </c>
      <c r="D17" s="52" t="s">
        <v>21</v>
      </c>
      <c r="E17" s="53" t="s">
        <v>34</v>
      </c>
      <c r="F17" s="53"/>
      <c r="G17" s="53"/>
      <c r="H17" s="52" t="s">
        <v>77</v>
      </c>
      <c r="I17" s="54" t="s">
        <v>70</v>
      </c>
      <c r="J17" s="54" t="s">
        <v>55</v>
      </c>
      <c r="K17" s="54" t="s">
        <v>78</v>
      </c>
      <c r="L17" s="54" t="s">
        <v>57</v>
      </c>
      <c r="M17" s="52">
        <f t="shared" si="0"/>
        <v>15</v>
      </c>
      <c r="N17" s="52">
        <v>15</v>
      </c>
      <c r="O17" s="52"/>
      <c r="P17" s="52"/>
      <c r="Q17" s="55">
        <f t="shared" si="1"/>
        <v>35600</v>
      </c>
      <c r="R17" s="55">
        <v>35600</v>
      </c>
      <c r="S17" s="55"/>
      <c r="T17" s="55">
        <f t="shared" si="2"/>
        <v>142400</v>
      </c>
      <c r="U17" s="55">
        <v>142400</v>
      </c>
      <c r="V17" s="55"/>
      <c r="W17" s="55">
        <f t="shared" si="6"/>
        <v>178000</v>
      </c>
      <c r="X17" s="56">
        <f t="shared" si="7"/>
        <v>0.8</v>
      </c>
      <c r="Y17" s="55">
        <f t="shared" si="3"/>
        <v>9493.333333333334</v>
      </c>
      <c r="Z17" s="57" t="e">
        <f t="shared" si="4"/>
        <v>#DIV/0!</v>
      </c>
      <c r="AA17" s="58">
        <f t="shared" si="5"/>
        <v>142400</v>
      </c>
    </row>
    <row r="18" spans="1:27" ht="25.5" customHeight="1">
      <c r="A18" s="59" t="s">
        <v>79</v>
      </c>
      <c r="B18" s="41" t="s">
        <v>332</v>
      </c>
      <c r="C18" s="52" t="s">
        <v>80</v>
      </c>
      <c r="D18" s="52" t="s">
        <v>21</v>
      </c>
      <c r="E18" s="53" t="s">
        <v>34</v>
      </c>
      <c r="F18" s="53"/>
      <c r="G18" s="53"/>
      <c r="H18" s="52" t="s">
        <v>81</v>
      </c>
      <c r="I18" s="54" t="s">
        <v>70</v>
      </c>
      <c r="J18" s="54" t="s">
        <v>47</v>
      </c>
      <c r="K18" s="54" t="s">
        <v>37</v>
      </c>
      <c r="L18" s="54" t="s">
        <v>38</v>
      </c>
      <c r="M18" s="52">
        <f t="shared" si="0"/>
        <v>50</v>
      </c>
      <c r="N18" s="52">
        <v>50</v>
      </c>
      <c r="O18" s="52"/>
      <c r="P18" s="52"/>
      <c r="Q18" s="55">
        <f t="shared" si="1"/>
        <v>99570.98</v>
      </c>
      <c r="R18" s="55">
        <v>99570.98</v>
      </c>
      <c r="S18" s="55"/>
      <c r="T18" s="55">
        <f t="shared" si="2"/>
        <v>398283.94</v>
      </c>
      <c r="U18" s="55">
        <v>398283.94</v>
      </c>
      <c r="V18" s="55"/>
      <c r="W18" s="55">
        <f t="shared" si="6"/>
        <v>497854.92</v>
      </c>
      <c r="X18" s="56">
        <f t="shared" si="7"/>
        <v>0.8000000080344691</v>
      </c>
      <c r="Y18" s="55">
        <f t="shared" si="3"/>
        <v>7965.6788</v>
      </c>
      <c r="Z18" s="57" t="e">
        <f t="shared" si="4"/>
        <v>#DIV/0!</v>
      </c>
      <c r="AA18" s="58">
        <f t="shared" si="5"/>
        <v>398283.94</v>
      </c>
    </row>
    <row r="19" spans="1:27" ht="25.5" customHeight="1">
      <c r="A19" s="43" t="s">
        <v>82</v>
      </c>
      <c r="B19" s="42" t="s">
        <v>333</v>
      </c>
      <c r="C19" s="44" t="s">
        <v>83</v>
      </c>
      <c r="D19" s="44" t="s">
        <v>21</v>
      </c>
      <c r="E19" s="45" t="s">
        <v>34</v>
      </c>
      <c r="F19" s="45"/>
      <c r="G19" s="45"/>
      <c r="H19" s="44" t="s">
        <v>84</v>
      </c>
      <c r="I19" s="46" t="s">
        <v>66</v>
      </c>
      <c r="J19" s="46" t="s">
        <v>85</v>
      </c>
      <c r="K19" s="46" t="s">
        <v>37</v>
      </c>
      <c r="L19" s="46" t="s">
        <v>38</v>
      </c>
      <c r="M19" s="44">
        <f t="shared" si="0"/>
        <v>50</v>
      </c>
      <c r="N19" s="44">
        <v>50</v>
      </c>
      <c r="O19" s="44"/>
      <c r="P19" s="44"/>
      <c r="Q19" s="47">
        <f t="shared" si="1"/>
        <v>21744</v>
      </c>
      <c r="R19" s="47">
        <v>21744</v>
      </c>
      <c r="S19" s="47"/>
      <c r="T19" s="47">
        <f t="shared" si="2"/>
        <v>86973</v>
      </c>
      <c r="U19" s="47">
        <v>86973</v>
      </c>
      <c r="V19" s="47"/>
      <c r="W19" s="47">
        <f t="shared" si="6"/>
        <v>108717</v>
      </c>
      <c r="X19" s="48">
        <f t="shared" si="7"/>
        <v>0.7999944810839151</v>
      </c>
      <c r="Y19" s="47">
        <f t="shared" si="3"/>
        <v>1739.46</v>
      </c>
      <c r="Z19" s="49" t="e">
        <f t="shared" si="4"/>
        <v>#DIV/0!</v>
      </c>
      <c r="AA19" s="50">
        <f t="shared" si="5"/>
        <v>86973</v>
      </c>
    </row>
    <row r="20" spans="1:27" ht="25.5" customHeight="1">
      <c r="A20" s="59" t="s">
        <v>86</v>
      </c>
      <c r="B20" s="41" t="s">
        <v>334</v>
      </c>
      <c r="C20" s="52" t="s">
        <v>87</v>
      </c>
      <c r="D20" s="52" t="s">
        <v>22</v>
      </c>
      <c r="E20" s="53" t="s">
        <v>34</v>
      </c>
      <c r="F20" s="53"/>
      <c r="G20" s="53"/>
      <c r="H20" s="52" t="s">
        <v>88</v>
      </c>
      <c r="I20" s="54" t="s">
        <v>89</v>
      </c>
      <c r="J20" s="54" t="s">
        <v>90</v>
      </c>
      <c r="K20" s="54" t="s">
        <v>56</v>
      </c>
      <c r="L20" s="54" t="s">
        <v>57</v>
      </c>
      <c r="M20" s="52">
        <f t="shared" si="0"/>
        <v>24</v>
      </c>
      <c r="N20" s="52">
        <v>0</v>
      </c>
      <c r="O20" s="52">
        <v>24</v>
      </c>
      <c r="P20" s="52">
        <v>0</v>
      </c>
      <c r="Q20" s="55">
        <f t="shared" si="1"/>
        <v>480000</v>
      </c>
      <c r="R20" s="55">
        <v>480000</v>
      </c>
      <c r="S20" s="55">
        <v>0</v>
      </c>
      <c r="T20" s="55">
        <f t="shared" si="2"/>
        <v>720000</v>
      </c>
      <c r="U20" s="55">
        <v>720000</v>
      </c>
      <c r="V20" s="55">
        <v>0</v>
      </c>
      <c r="W20" s="55">
        <f t="shared" si="6"/>
        <v>1200000</v>
      </c>
      <c r="X20" s="56">
        <f t="shared" si="7"/>
        <v>0.6</v>
      </c>
      <c r="Y20" s="55">
        <f t="shared" si="3"/>
        <v>30000</v>
      </c>
      <c r="Z20" s="57" t="e">
        <f t="shared" si="4"/>
        <v>#DIV/0!</v>
      </c>
      <c r="AA20" s="58">
        <f t="shared" si="5"/>
        <v>720000</v>
      </c>
    </row>
    <row r="21" spans="1:27" ht="25.5" customHeight="1">
      <c r="A21" s="51" t="s">
        <v>91</v>
      </c>
      <c r="B21" s="41" t="s">
        <v>334</v>
      </c>
      <c r="C21" s="52" t="s">
        <v>92</v>
      </c>
      <c r="D21" s="52" t="s">
        <v>22</v>
      </c>
      <c r="E21" s="53" t="s">
        <v>34</v>
      </c>
      <c r="F21" s="53"/>
      <c r="G21" s="53"/>
      <c r="H21" s="52" t="s">
        <v>88</v>
      </c>
      <c r="I21" s="54" t="s">
        <v>89</v>
      </c>
      <c r="J21" s="54" t="s">
        <v>90</v>
      </c>
      <c r="K21" s="54" t="s">
        <v>56</v>
      </c>
      <c r="L21" s="54" t="s">
        <v>57</v>
      </c>
      <c r="M21" s="52">
        <f t="shared" si="0"/>
        <v>24</v>
      </c>
      <c r="N21" s="52">
        <v>0</v>
      </c>
      <c r="O21" s="52">
        <v>24</v>
      </c>
      <c r="P21" s="52">
        <v>0</v>
      </c>
      <c r="Q21" s="55">
        <f t="shared" si="1"/>
        <v>480000</v>
      </c>
      <c r="R21" s="55">
        <v>480000</v>
      </c>
      <c r="S21" s="55">
        <v>0</v>
      </c>
      <c r="T21" s="55">
        <f t="shared" si="2"/>
        <v>720000</v>
      </c>
      <c r="U21" s="55">
        <v>720000</v>
      </c>
      <c r="V21" s="55">
        <v>0</v>
      </c>
      <c r="W21" s="55">
        <f t="shared" si="6"/>
        <v>1200000</v>
      </c>
      <c r="X21" s="56">
        <f t="shared" si="7"/>
        <v>0.6</v>
      </c>
      <c r="Y21" s="55">
        <f t="shared" si="3"/>
        <v>30000</v>
      </c>
      <c r="Z21" s="57" t="e">
        <f t="shared" si="4"/>
        <v>#DIV/0!</v>
      </c>
      <c r="AA21" s="58">
        <f t="shared" si="5"/>
        <v>720000</v>
      </c>
    </row>
    <row r="22" spans="1:27" ht="25.5" customHeight="1">
      <c r="A22" s="59" t="s">
        <v>93</v>
      </c>
      <c r="B22" s="41" t="s">
        <v>334</v>
      </c>
      <c r="C22" s="52" t="s">
        <v>94</v>
      </c>
      <c r="D22" s="52" t="s">
        <v>22</v>
      </c>
      <c r="E22" s="53" t="s">
        <v>34</v>
      </c>
      <c r="F22" s="53"/>
      <c r="G22" s="53"/>
      <c r="H22" s="52" t="s">
        <v>88</v>
      </c>
      <c r="I22" s="54" t="s">
        <v>89</v>
      </c>
      <c r="J22" s="54" t="s">
        <v>90</v>
      </c>
      <c r="K22" s="54" t="s">
        <v>56</v>
      </c>
      <c r="L22" s="54" t="s">
        <v>57</v>
      </c>
      <c r="M22" s="52">
        <f t="shared" si="0"/>
        <v>24</v>
      </c>
      <c r="N22" s="52">
        <v>0</v>
      </c>
      <c r="O22" s="52">
        <v>24</v>
      </c>
      <c r="P22" s="52">
        <v>0</v>
      </c>
      <c r="Q22" s="55">
        <f>R22+S22</f>
        <v>480000</v>
      </c>
      <c r="R22" s="55">
        <v>480000</v>
      </c>
      <c r="S22" s="55">
        <v>0</v>
      </c>
      <c r="T22" s="55">
        <f>U22+V22</f>
        <v>720000</v>
      </c>
      <c r="U22" s="55">
        <v>720000</v>
      </c>
      <c r="V22" s="55">
        <v>0</v>
      </c>
      <c r="W22" s="55">
        <f t="shared" si="6"/>
        <v>1200000</v>
      </c>
      <c r="X22" s="56">
        <f t="shared" si="7"/>
        <v>0.6</v>
      </c>
      <c r="Y22" s="55">
        <f t="shared" si="3"/>
        <v>30000</v>
      </c>
      <c r="Z22" s="57" t="e">
        <f t="shared" si="4"/>
        <v>#DIV/0!</v>
      </c>
      <c r="AA22" s="58">
        <f t="shared" si="5"/>
        <v>720000</v>
      </c>
    </row>
    <row r="23" spans="1:27" ht="25.5" customHeight="1">
      <c r="A23" s="51" t="s">
        <v>95</v>
      </c>
      <c r="B23" s="41" t="s">
        <v>334</v>
      </c>
      <c r="C23" s="52" t="s">
        <v>96</v>
      </c>
      <c r="D23" s="52" t="s">
        <v>21</v>
      </c>
      <c r="E23" s="53" t="s">
        <v>34</v>
      </c>
      <c r="F23" s="53"/>
      <c r="G23" s="53"/>
      <c r="H23" s="52" t="s">
        <v>97</v>
      </c>
      <c r="I23" s="54" t="s">
        <v>89</v>
      </c>
      <c r="J23" s="54" t="s">
        <v>78</v>
      </c>
      <c r="K23" s="54" t="s">
        <v>70</v>
      </c>
      <c r="L23" s="54" t="s">
        <v>98</v>
      </c>
      <c r="M23" s="52">
        <v>30</v>
      </c>
      <c r="N23" s="52">
        <v>30</v>
      </c>
      <c r="O23" s="52">
        <v>0</v>
      </c>
      <c r="P23" s="52">
        <v>0</v>
      </c>
      <c r="Q23" s="55">
        <f t="shared" si="1"/>
        <v>900000</v>
      </c>
      <c r="R23" s="55">
        <v>900000</v>
      </c>
      <c r="S23" s="55">
        <v>0</v>
      </c>
      <c r="T23" s="55">
        <f t="shared" si="2"/>
        <v>900000</v>
      </c>
      <c r="U23" s="55">
        <v>900000</v>
      </c>
      <c r="V23" s="55">
        <v>0</v>
      </c>
      <c r="W23" s="55">
        <f t="shared" si="6"/>
        <v>1800000</v>
      </c>
      <c r="X23" s="56">
        <f t="shared" si="7"/>
        <v>0.5</v>
      </c>
      <c r="Y23" s="55">
        <f t="shared" si="3"/>
        <v>30000</v>
      </c>
      <c r="Z23" s="57" t="e">
        <f t="shared" si="4"/>
        <v>#DIV/0!</v>
      </c>
      <c r="AA23" s="58">
        <f t="shared" si="5"/>
        <v>900000</v>
      </c>
    </row>
    <row r="24" spans="1:27" ht="25.5" customHeight="1">
      <c r="A24" s="59" t="s">
        <v>99</v>
      </c>
      <c r="B24" s="41" t="s">
        <v>334</v>
      </c>
      <c r="C24" s="52" t="s">
        <v>100</v>
      </c>
      <c r="D24" s="52" t="s">
        <v>21</v>
      </c>
      <c r="E24" s="53" t="s">
        <v>34</v>
      </c>
      <c r="F24" s="53"/>
      <c r="G24" s="53"/>
      <c r="H24" s="52" t="s">
        <v>101</v>
      </c>
      <c r="I24" s="54" t="s">
        <v>89</v>
      </c>
      <c r="J24" s="54" t="s">
        <v>66</v>
      </c>
      <c r="K24" s="54" t="s">
        <v>37</v>
      </c>
      <c r="L24" s="54" t="s">
        <v>43</v>
      </c>
      <c r="M24" s="52">
        <f t="shared" si="0"/>
        <v>50</v>
      </c>
      <c r="N24" s="52">
        <v>50</v>
      </c>
      <c r="O24" s="52">
        <v>0</v>
      </c>
      <c r="P24" s="52">
        <v>0</v>
      </c>
      <c r="Q24" s="55">
        <f t="shared" si="1"/>
        <v>1668319</v>
      </c>
      <c r="R24" s="55">
        <v>1668319</v>
      </c>
      <c r="S24" s="55">
        <v>0</v>
      </c>
      <c r="T24" s="55">
        <f t="shared" si="2"/>
        <v>1500000</v>
      </c>
      <c r="U24" s="55">
        <v>1500000</v>
      </c>
      <c r="V24" s="55">
        <v>0</v>
      </c>
      <c r="W24" s="55">
        <f t="shared" si="6"/>
        <v>3168319</v>
      </c>
      <c r="X24" s="56">
        <f t="shared" si="7"/>
        <v>0.4734371759914327</v>
      </c>
      <c r="Y24" s="55">
        <f t="shared" si="3"/>
        <v>30000</v>
      </c>
      <c r="Z24" s="57" t="e">
        <f t="shared" si="4"/>
        <v>#DIV/0!</v>
      </c>
      <c r="AA24" s="58">
        <f t="shared" si="5"/>
        <v>1500000</v>
      </c>
    </row>
    <row r="25" spans="1:27" ht="30.75">
      <c r="A25" s="51" t="s">
        <v>102</v>
      </c>
      <c r="B25" s="41" t="s">
        <v>334</v>
      </c>
      <c r="C25" s="52" t="s">
        <v>103</v>
      </c>
      <c r="D25" s="52" t="s">
        <v>21</v>
      </c>
      <c r="E25" s="53" t="s">
        <v>34</v>
      </c>
      <c r="F25" s="53"/>
      <c r="G25" s="53"/>
      <c r="H25" s="52" t="s">
        <v>104</v>
      </c>
      <c r="I25" s="54" t="s">
        <v>89</v>
      </c>
      <c r="J25" s="54" t="s">
        <v>89</v>
      </c>
      <c r="K25" s="54" t="s">
        <v>78</v>
      </c>
      <c r="L25" s="54" t="s">
        <v>43</v>
      </c>
      <c r="M25" s="52">
        <f t="shared" si="0"/>
        <v>60</v>
      </c>
      <c r="N25" s="52">
        <v>60</v>
      </c>
      <c r="O25" s="52">
        <v>0</v>
      </c>
      <c r="P25" s="52">
        <v>0</v>
      </c>
      <c r="Q25" s="55">
        <f t="shared" si="1"/>
        <v>1721742</v>
      </c>
      <c r="R25" s="55">
        <v>1721742</v>
      </c>
      <c r="S25" s="55">
        <v>0</v>
      </c>
      <c r="T25" s="55">
        <f t="shared" si="2"/>
        <v>1799926</v>
      </c>
      <c r="U25" s="55">
        <v>1799926</v>
      </c>
      <c r="V25" s="55">
        <v>0</v>
      </c>
      <c r="W25" s="55">
        <f>Q25+T25</f>
        <v>3521668</v>
      </c>
      <c r="X25" s="56">
        <f t="shared" si="7"/>
        <v>0.5111004217319748</v>
      </c>
      <c r="Y25" s="55">
        <f t="shared" si="3"/>
        <v>29998.766666666666</v>
      </c>
      <c r="Z25" s="57" t="e">
        <f t="shared" si="4"/>
        <v>#DIV/0!</v>
      </c>
      <c r="AA25" s="58">
        <f t="shared" si="5"/>
        <v>1799926</v>
      </c>
    </row>
    <row r="26" spans="1:27" ht="25.5" customHeight="1">
      <c r="A26" s="59" t="s">
        <v>105</v>
      </c>
      <c r="B26" s="41" t="s">
        <v>334</v>
      </c>
      <c r="C26" s="52" t="s">
        <v>106</v>
      </c>
      <c r="D26" s="52" t="s">
        <v>21</v>
      </c>
      <c r="E26" s="53" t="s">
        <v>34</v>
      </c>
      <c r="F26" s="53"/>
      <c r="G26" s="53"/>
      <c r="H26" s="52" t="s">
        <v>107</v>
      </c>
      <c r="I26" s="54" t="s">
        <v>89</v>
      </c>
      <c r="J26" s="54" t="s">
        <v>108</v>
      </c>
      <c r="K26" s="54" t="s">
        <v>37</v>
      </c>
      <c r="L26" s="54" t="s">
        <v>38</v>
      </c>
      <c r="M26" s="52">
        <f t="shared" si="0"/>
        <v>60</v>
      </c>
      <c r="N26" s="52">
        <v>60</v>
      </c>
      <c r="O26" s="52">
        <v>0</v>
      </c>
      <c r="P26" s="52">
        <v>0</v>
      </c>
      <c r="Q26" s="55">
        <f t="shared" si="1"/>
        <v>450000</v>
      </c>
      <c r="R26" s="55">
        <v>450000</v>
      </c>
      <c r="S26" s="55">
        <v>0</v>
      </c>
      <c r="T26" s="55">
        <f t="shared" si="2"/>
        <v>1800000</v>
      </c>
      <c r="U26" s="55">
        <v>1800000</v>
      </c>
      <c r="V26" s="55">
        <v>0</v>
      </c>
      <c r="W26" s="55">
        <f t="shared" si="6"/>
        <v>2250000</v>
      </c>
      <c r="X26" s="56">
        <f t="shared" si="7"/>
        <v>0.8</v>
      </c>
      <c r="Y26" s="55">
        <f t="shared" si="3"/>
        <v>30000</v>
      </c>
      <c r="Z26" s="57" t="e">
        <f t="shared" si="4"/>
        <v>#DIV/0!</v>
      </c>
      <c r="AA26" s="58">
        <f t="shared" si="5"/>
        <v>1800000</v>
      </c>
    </row>
    <row r="27" spans="1:27" ht="25.5" customHeight="1">
      <c r="A27" s="43" t="s">
        <v>109</v>
      </c>
      <c r="B27" s="42" t="s">
        <v>335</v>
      </c>
      <c r="C27" s="44" t="s">
        <v>110</v>
      </c>
      <c r="D27" s="44" t="s">
        <v>21</v>
      </c>
      <c r="E27" s="45" t="s">
        <v>111</v>
      </c>
      <c r="F27" s="45"/>
      <c r="G27" s="45"/>
      <c r="H27" s="44" t="s">
        <v>112</v>
      </c>
      <c r="I27" s="46">
        <v>10</v>
      </c>
      <c r="J27" s="46" t="s">
        <v>37</v>
      </c>
      <c r="K27" s="46" t="s">
        <v>37</v>
      </c>
      <c r="L27" s="46">
        <v>1</v>
      </c>
      <c r="M27" s="44">
        <f t="shared" si="0"/>
        <v>15</v>
      </c>
      <c r="N27" s="44">
        <v>15</v>
      </c>
      <c r="O27" s="44"/>
      <c r="P27" s="44"/>
      <c r="Q27" s="47">
        <f t="shared" si="1"/>
        <v>83240</v>
      </c>
      <c r="R27" s="47">
        <v>83240</v>
      </c>
      <c r="S27" s="47"/>
      <c r="T27" s="47">
        <f t="shared" si="2"/>
        <v>332960</v>
      </c>
      <c r="U27" s="47">
        <v>332960</v>
      </c>
      <c r="V27" s="47"/>
      <c r="W27" s="47">
        <f t="shared" si="6"/>
        <v>416200</v>
      </c>
      <c r="X27" s="48">
        <f t="shared" si="7"/>
        <v>0.8</v>
      </c>
      <c r="Y27" s="47">
        <f t="shared" si="3"/>
        <v>22197.333333333332</v>
      </c>
      <c r="Z27" s="49" t="e">
        <f t="shared" si="4"/>
        <v>#DIV/0!</v>
      </c>
      <c r="AA27" s="50">
        <f t="shared" si="5"/>
        <v>332960</v>
      </c>
    </row>
    <row r="28" spans="1:27" ht="25.5" customHeight="1">
      <c r="A28" s="43" t="s">
        <v>113</v>
      </c>
      <c r="B28" s="42" t="s">
        <v>335</v>
      </c>
      <c r="C28" s="44" t="s">
        <v>114</v>
      </c>
      <c r="D28" s="44" t="s">
        <v>21</v>
      </c>
      <c r="E28" s="45" t="s">
        <v>111</v>
      </c>
      <c r="F28" s="45"/>
      <c r="G28" s="45"/>
      <c r="H28" s="44" t="s">
        <v>115</v>
      </c>
      <c r="I28" s="46">
        <v>10</v>
      </c>
      <c r="J28" s="46" t="s">
        <v>66</v>
      </c>
      <c r="K28" s="46">
        <v>10</v>
      </c>
      <c r="L28" s="46">
        <v>3</v>
      </c>
      <c r="M28" s="44">
        <f t="shared" si="0"/>
        <v>14</v>
      </c>
      <c r="N28" s="44">
        <v>14</v>
      </c>
      <c r="O28" s="44"/>
      <c r="P28" s="44"/>
      <c r="Q28" s="47">
        <f t="shared" si="1"/>
        <v>105000</v>
      </c>
      <c r="R28" s="47">
        <v>105000</v>
      </c>
      <c r="S28" s="47"/>
      <c r="T28" s="47">
        <f t="shared" si="2"/>
        <v>420000</v>
      </c>
      <c r="U28" s="47">
        <v>420000</v>
      </c>
      <c r="V28" s="47"/>
      <c r="W28" s="47">
        <f t="shared" si="6"/>
        <v>525000</v>
      </c>
      <c r="X28" s="48">
        <f t="shared" si="7"/>
        <v>0.8</v>
      </c>
      <c r="Y28" s="47">
        <f t="shared" si="3"/>
        <v>30000</v>
      </c>
      <c r="Z28" s="49" t="e">
        <f t="shared" si="4"/>
        <v>#DIV/0!</v>
      </c>
      <c r="AA28" s="50">
        <f t="shared" si="5"/>
        <v>420000</v>
      </c>
    </row>
    <row r="29" spans="1:27" ht="25.5" customHeight="1">
      <c r="A29" s="43" t="s">
        <v>116</v>
      </c>
      <c r="B29" s="42" t="s">
        <v>335</v>
      </c>
      <c r="C29" s="44" t="s">
        <v>117</v>
      </c>
      <c r="D29" s="44" t="s">
        <v>22</v>
      </c>
      <c r="E29" s="45" t="s">
        <v>111</v>
      </c>
      <c r="F29" s="45"/>
      <c r="G29" s="45"/>
      <c r="H29" s="44" t="s">
        <v>118</v>
      </c>
      <c r="I29" s="46" t="s">
        <v>90</v>
      </c>
      <c r="J29" s="46" t="s">
        <v>55</v>
      </c>
      <c r="K29" s="46" t="s">
        <v>119</v>
      </c>
      <c r="L29" s="46" t="s">
        <v>43</v>
      </c>
      <c r="M29" s="44">
        <f t="shared" si="0"/>
        <v>16</v>
      </c>
      <c r="N29" s="44"/>
      <c r="O29" s="44">
        <v>16</v>
      </c>
      <c r="P29" s="44"/>
      <c r="Q29" s="47">
        <f t="shared" si="1"/>
        <v>82624</v>
      </c>
      <c r="R29" s="47">
        <v>82624</v>
      </c>
      <c r="S29" s="47"/>
      <c r="T29" s="47">
        <f t="shared" si="2"/>
        <v>330496</v>
      </c>
      <c r="U29" s="47">
        <v>330496</v>
      </c>
      <c r="V29" s="47"/>
      <c r="W29" s="47">
        <f t="shared" si="6"/>
        <v>413120</v>
      </c>
      <c r="X29" s="48">
        <f t="shared" si="7"/>
        <v>0.8</v>
      </c>
      <c r="Y29" s="47">
        <f t="shared" si="3"/>
        <v>20656</v>
      </c>
      <c r="Z29" s="49" t="e">
        <f t="shared" si="4"/>
        <v>#DIV/0!</v>
      </c>
      <c r="AA29" s="50">
        <f t="shared" si="5"/>
        <v>330496</v>
      </c>
    </row>
    <row r="30" spans="1:27" ht="25.5" customHeight="1">
      <c r="A30" s="43" t="s">
        <v>120</v>
      </c>
      <c r="B30" s="42" t="s">
        <v>335</v>
      </c>
      <c r="C30" s="44" t="s">
        <v>121</v>
      </c>
      <c r="D30" s="44" t="s">
        <v>21</v>
      </c>
      <c r="E30" s="45" t="s">
        <v>111</v>
      </c>
      <c r="F30" s="45"/>
      <c r="G30" s="45"/>
      <c r="H30" s="44" t="s">
        <v>122</v>
      </c>
      <c r="I30" s="46" t="s">
        <v>90</v>
      </c>
      <c r="J30" s="46" t="s">
        <v>78</v>
      </c>
      <c r="K30" s="46" t="s">
        <v>123</v>
      </c>
      <c r="L30" s="46" t="s">
        <v>57</v>
      </c>
      <c r="M30" s="44">
        <f t="shared" si="0"/>
        <v>16</v>
      </c>
      <c r="N30" s="44">
        <v>16</v>
      </c>
      <c r="O30" s="44"/>
      <c r="P30" s="44"/>
      <c r="Q30" s="47">
        <f t="shared" si="1"/>
        <v>72565</v>
      </c>
      <c r="R30" s="47">
        <v>72565</v>
      </c>
      <c r="S30" s="47"/>
      <c r="T30" s="47">
        <f t="shared" si="2"/>
        <v>290259</v>
      </c>
      <c r="U30" s="47">
        <v>290259</v>
      </c>
      <c r="V30" s="47"/>
      <c r="W30" s="47">
        <f t="shared" si="6"/>
        <v>362824</v>
      </c>
      <c r="X30" s="48">
        <f t="shared" si="7"/>
        <v>0.7999994487685489</v>
      </c>
      <c r="Y30" s="47">
        <f t="shared" si="3"/>
        <v>18141.1875</v>
      </c>
      <c r="Z30" s="49" t="e">
        <f t="shared" si="4"/>
        <v>#DIV/0!</v>
      </c>
      <c r="AA30" s="50">
        <f t="shared" si="5"/>
        <v>290259</v>
      </c>
    </row>
    <row r="31" spans="1:27" ht="25.5" customHeight="1">
      <c r="A31" s="43" t="s">
        <v>124</v>
      </c>
      <c r="B31" s="42" t="s">
        <v>335</v>
      </c>
      <c r="C31" s="44" t="s">
        <v>125</v>
      </c>
      <c r="D31" s="44" t="s">
        <v>21</v>
      </c>
      <c r="E31" s="45" t="s">
        <v>111</v>
      </c>
      <c r="F31" s="45"/>
      <c r="G31" s="45"/>
      <c r="H31" s="44" t="s">
        <v>126</v>
      </c>
      <c r="I31" s="46" t="s">
        <v>90</v>
      </c>
      <c r="J31" s="46" t="s">
        <v>89</v>
      </c>
      <c r="K31" s="46" t="s">
        <v>37</v>
      </c>
      <c r="L31" s="46" t="s">
        <v>38</v>
      </c>
      <c r="M31" s="44">
        <f t="shared" si="0"/>
        <v>48</v>
      </c>
      <c r="N31" s="44">
        <v>48</v>
      </c>
      <c r="O31" s="44"/>
      <c r="P31" s="44"/>
      <c r="Q31" s="47">
        <f t="shared" si="1"/>
        <v>717000</v>
      </c>
      <c r="R31" s="47">
        <v>717000</v>
      </c>
      <c r="S31" s="47"/>
      <c r="T31" s="47">
        <f t="shared" si="2"/>
        <v>1440000</v>
      </c>
      <c r="U31" s="47">
        <v>1440000</v>
      </c>
      <c r="V31" s="47"/>
      <c r="W31" s="47">
        <f t="shared" si="6"/>
        <v>2157000</v>
      </c>
      <c r="X31" s="48">
        <f t="shared" si="7"/>
        <v>0.6675938803894298</v>
      </c>
      <c r="Y31" s="47">
        <f t="shared" si="3"/>
        <v>30000</v>
      </c>
      <c r="Z31" s="49" t="e">
        <f t="shared" si="4"/>
        <v>#DIV/0!</v>
      </c>
      <c r="AA31" s="50">
        <f t="shared" si="5"/>
        <v>1440000</v>
      </c>
    </row>
    <row r="32" spans="1:27" ht="25.5" customHeight="1">
      <c r="A32" s="59" t="s">
        <v>127</v>
      </c>
      <c r="B32" s="41" t="s">
        <v>336</v>
      </c>
      <c r="C32" s="52" t="s">
        <v>128</v>
      </c>
      <c r="D32" s="52" t="s">
        <v>22</v>
      </c>
      <c r="E32" s="53" t="s">
        <v>34</v>
      </c>
      <c r="F32" s="53"/>
      <c r="G32" s="53"/>
      <c r="H32" s="52" t="s">
        <v>129</v>
      </c>
      <c r="I32" s="54">
        <v>12</v>
      </c>
      <c r="J32" s="54">
        <v>12</v>
      </c>
      <c r="K32" s="54" t="s">
        <v>56</v>
      </c>
      <c r="L32" s="54">
        <v>2</v>
      </c>
      <c r="M32" s="52">
        <f>N32+O32+P32</f>
        <v>6</v>
      </c>
      <c r="N32" s="52">
        <v>0</v>
      </c>
      <c r="O32" s="52">
        <v>6</v>
      </c>
      <c r="P32" s="52">
        <v>0</v>
      </c>
      <c r="Q32" s="55">
        <f>R32+S32</f>
        <v>13432.87</v>
      </c>
      <c r="R32" s="55">
        <v>13432.87</v>
      </c>
      <c r="S32" s="55">
        <v>0</v>
      </c>
      <c r="T32" s="55">
        <f>U32+V32</f>
        <v>53726</v>
      </c>
      <c r="U32" s="55">
        <v>53726</v>
      </c>
      <c r="V32" s="55">
        <v>0</v>
      </c>
      <c r="W32" s="55">
        <f>Q32+T32</f>
        <v>67158.87</v>
      </c>
      <c r="X32" s="56">
        <f t="shared" si="7"/>
        <v>0.7999836804877748</v>
      </c>
      <c r="Y32" s="55">
        <f t="shared" si="3"/>
        <v>8954.333333333334</v>
      </c>
      <c r="Z32" s="57" t="e">
        <f t="shared" si="4"/>
        <v>#DIV/0!</v>
      </c>
      <c r="AA32" s="58">
        <f t="shared" si="5"/>
        <v>53726</v>
      </c>
    </row>
    <row r="33" spans="1:27" ht="25.5" customHeight="1">
      <c r="A33" s="51" t="s">
        <v>130</v>
      </c>
      <c r="B33" s="41" t="s">
        <v>336</v>
      </c>
      <c r="C33" s="52" t="s">
        <v>131</v>
      </c>
      <c r="D33" s="52" t="s">
        <v>21</v>
      </c>
      <c r="E33" s="53" t="s">
        <v>34</v>
      </c>
      <c r="F33" s="53"/>
      <c r="G33" s="53"/>
      <c r="H33" s="52" t="s">
        <v>132</v>
      </c>
      <c r="I33" s="54" t="s">
        <v>133</v>
      </c>
      <c r="J33" s="54" t="s">
        <v>55</v>
      </c>
      <c r="K33" s="54" t="s">
        <v>70</v>
      </c>
      <c r="L33" s="54" t="s">
        <v>57</v>
      </c>
      <c r="M33" s="52">
        <f aca="true" t="shared" si="8" ref="M33:M42">N33+O33+P33</f>
        <v>6</v>
      </c>
      <c r="N33" s="52">
        <v>6</v>
      </c>
      <c r="O33" s="52">
        <v>0</v>
      </c>
      <c r="P33" s="52">
        <v>0</v>
      </c>
      <c r="Q33" s="55">
        <f aca="true" t="shared" si="9" ref="Q33:Q42">R33+S33</f>
        <v>27000</v>
      </c>
      <c r="R33" s="55">
        <v>27000</v>
      </c>
      <c r="S33" s="55">
        <v>0</v>
      </c>
      <c r="T33" s="55">
        <f aca="true" t="shared" si="10" ref="T33:T42">U33+V33</f>
        <v>108000</v>
      </c>
      <c r="U33" s="55">
        <v>108000</v>
      </c>
      <c r="V33" s="55">
        <v>0</v>
      </c>
      <c r="W33" s="55">
        <f aca="true" t="shared" si="11" ref="W33:W42">Q33+T33</f>
        <v>135000</v>
      </c>
      <c r="X33" s="56">
        <f t="shared" si="7"/>
        <v>0.8</v>
      </c>
      <c r="Y33" s="55">
        <f t="shared" si="3"/>
        <v>18000</v>
      </c>
      <c r="Z33" s="57" t="e">
        <f t="shared" si="4"/>
        <v>#DIV/0!</v>
      </c>
      <c r="AA33" s="58">
        <f t="shared" si="5"/>
        <v>108000</v>
      </c>
    </row>
    <row r="34" spans="1:27" ht="25.5" customHeight="1">
      <c r="A34" s="59" t="s">
        <v>134</v>
      </c>
      <c r="B34" s="41" t="s">
        <v>336</v>
      </c>
      <c r="C34" s="52" t="s">
        <v>135</v>
      </c>
      <c r="D34" s="52" t="s">
        <v>21</v>
      </c>
      <c r="E34" s="53" t="s">
        <v>34</v>
      </c>
      <c r="F34" s="53"/>
      <c r="G34" s="53"/>
      <c r="H34" s="52" t="s">
        <v>136</v>
      </c>
      <c r="I34" s="54" t="s">
        <v>133</v>
      </c>
      <c r="J34" s="54" t="s">
        <v>123</v>
      </c>
      <c r="K34" s="54" t="s">
        <v>56</v>
      </c>
      <c r="L34" s="54" t="s">
        <v>43</v>
      </c>
      <c r="M34" s="52">
        <f t="shared" si="8"/>
        <v>72</v>
      </c>
      <c r="N34" s="52">
        <v>72</v>
      </c>
      <c r="O34" s="52">
        <v>0</v>
      </c>
      <c r="P34" s="52">
        <v>0</v>
      </c>
      <c r="Q34" s="55">
        <f t="shared" si="9"/>
        <v>537892.12</v>
      </c>
      <c r="R34" s="55">
        <v>537892.12</v>
      </c>
      <c r="S34" s="55">
        <v>0</v>
      </c>
      <c r="T34" s="55">
        <f t="shared" si="10"/>
        <v>2151568.48</v>
      </c>
      <c r="U34" s="55">
        <v>2151568.48</v>
      </c>
      <c r="V34" s="55">
        <v>0</v>
      </c>
      <c r="W34" s="55">
        <f t="shared" si="11"/>
        <v>2689460.6</v>
      </c>
      <c r="X34" s="56">
        <f t="shared" si="7"/>
        <v>0.7999999999999999</v>
      </c>
      <c r="Y34" s="55">
        <f t="shared" si="3"/>
        <v>29882.895555555555</v>
      </c>
      <c r="Z34" s="57" t="e">
        <f t="shared" si="4"/>
        <v>#DIV/0!</v>
      </c>
      <c r="AA34" s="58">
        <f t="shared" si="5"/>
        <v>2151568.48</v>
      </c>
    </row>
    <row r="35" spans="1:27" ht="25.5" customHeight="1">
      <c r="A35" s="51" t="s">
        <v>137</v>
      </c>
      <c r="B35" s="41" t="s">
        <v>336</v>
      </c>
      <c r="C35" s="52" t="s">
        <v>138</v>
      </c>
      <c r="D35" s="52" t="s">
        <v>21</v>
      </c>
      <c r="E35" s="53" t="s">
        <v>34</v>
      </c>
      <c r="F35" s="53"/>
      <c r="G35" s="53"/>
      <c r="H35" s="52" t="s">
        <v>139</v>
      </c>
      <c r="I35" s="54" t="s">
        <v>133</v>
      </c>
      <c r="J35" s="54" t="s">
        <v>66</v>
      </c>
      <c r="K35" s="54" t="s">
        <v>140</v>
      </c>
      <c r="L35" s="54" t="s">
        <v>43</v>
      </c>
      <c r="M35" s="52">
        <f t="shared" si="8"/>
        <v>40</v>
      </c>
      <c r="N35" s="52">
        <v>40</v>
      </c>
      <c r="O35" s="52">
        <v>0</v>
      </c>
      <c r="P35" s="52">
        <v>0</v>
      </c>
      <c r="Q35" s="55">
        <f t="shared" si="9"/>
        <v>520520.65</v>
      </c>
      <c r="R35" s="55">
        <v>520520.65</v>
      </c>
      <c r="S35" s="55">
        <v>0</v>
      </c>
      <c r="T35" s="55">
        <f t="shared" si="10"/>
        <v>1200000</v>
      </c>
      <c r="U35" s="55">
        <v>1200000</v>
      </c>
      <c r="V35" s="55">
        <v>0</v>
      </c>
      <c r="W35" s="55">
        <f t="shared" si="11"/>
        <v>1720520.65</v>
      </c>
      <c r="X35" s="56">
        <f t="shared" si="7"/>
        <v>0.697463294032536</v>
      </c>
      <c r="Y35" s="55">
        <f t="shared" si="3"/>
        <v>30000</v>
      </c>
      <c r="Z35" s="57" t="e">
        <f t="shared" si="4"/>
        <v>#DIV/0!</v>
      </c>
      <c r="AA35" s="58">
        <f t="shared" si="5"/>
        <v>1200000</v>
      </c>
    </row>
    <row r="36" spans="1:27" ht="25.5" customHeight="1">
      <c r="A36" s="59" t="s">
        <v>141</v>
      </c>
      <c r="B36" s="41" t="s">
        <v>336</v>
      </c>
      <c r="C36" s="52" t="s">
        <v>142</v>
      </c>
      <c r="D36" s="52" t="s">
        <v>21</v>
      </c>
      <c r="E36" s="53" t="s">
        <v>34</v>
      </c>
      <c r="F36" s="53"/>
      <c r="G36" s="53"/>
      <c r="H36" s="52" t="s">
        <v>143</v>
      </c>
      <c r="I36" s="54" t="s">
        <v>133</v>
      </c>
      <c r="J36" s="54" t="s">
        <v>66</v>
      </c>
      <c r="K36" s="54" t="s">
        <v>61</v>
      </c>
      <c r="L36" s="54" t="s">
        <v>57</v>
      </c>
      <c r="M36" s="52">
        <f t="shared" si="8"/>
        <v>8</v>
      </c>
      <c r="N36" s="52">
        <v>8</v>
      </c>
      <c r="O36" s="52">
        <v>0</v>
      </c>
      <c r="P36" s="52">
        <v>0</v>
      </c>
      <c r="Q36" s="55">
        <f t="shared" si="9"/>
        <v>41166.8</v>
      </c>
      <c r="R36" s="55">
        <v>41166.8</v>
      </c>
      <c r="S36" s="55">
        <v>0</v>
      </c>
      <c r="T36" s="55">
        <f t="shared" si="10"/>
        <v>164667.2</v>
      </c>
      <c r="U36" s="55">
        <v>164667.2</v>
      </c>
      <c r="V36" s="55">
        <v>0</v>
      </c>
      <c r="W36" s="55">
        <f>Q36+T36</f>
        <v>205834</v>
      </c>
      <c r="X36" s="56">
        <f t="shared" si="7"/>
        <v>0.8</v>
      </c>
      <c r="Y36" s="55">
        <f t="shared" si="3"/>
        <v>20583.4</v>
      </c>
      <c r="Z36" s="57" t="e">
        <f t="shared" si="4"/>
        <v>#DIV/0!</v>
      </c>
      <c r="AA36" s="58">
        <f t="shared" si="5"/>
        <v>164667.2</v>
      </c>
    </row>
    <row r="37" spans="1:27" ht="25.5" customHeight="1">
      <c r="A37" s="51" t="s">
        <v>144</v>
      </c>
      <c r="B37" s="41" t="s">
        <v>336</v>
      </c>
      <c r="C37" s="52" t="s">
        <v>145</v>
      </c>
      <c r="D37" s="52" t="s">
        <v>22</v>
      </c>
      <c r="E37" s="53" t="s">
        <v>34</v>
      </c>
      <c r="F37" s="53"/>
      <c r="G37" s="53"/>
      <c r="H37" s="52" t="s">
        <v>146</v>
      </c>
      <c r="I37" s="54" t="s">
        <v>133</v>
      </c>
      <c r="J37" s="54" t="s">
        <v>66</v>
      </c>
      <c r="K37" s="54" t="s">
        <v>61</v>
      </c>
      <c r="L37" s="54" t="s">
        <v>57</v>
      </c>
      <c r="M37" s="52">
        <f t="shared" si="8"/>
        <v>24</v>
      </c>
      <c r="N37" s="52">
        <v>0</v>
      </c>
      <c r="O37" s="52">
        <v>24</v>
      </c>
      <c r="P37" s="52">
        <v>0</v>
      </c>
      <c r="Q37" s="55">
        <f t="shared" si="9"/>
        <v>180000</v>
      </c>
      <c r="R37" s="55">
        <v>180000</v>
      </c>
      <c r="S37" s="55">
        <v>0</v>
      </c>
      <c r="T37" s="55">
        <f t="shared" si="10"/>
        <v>720000</v>
      </c>
      <c r="U37" s="55">
        <v>720000</v>
      </c>
      <c r="V37" s="55">
        <v>0</v>
      </c>
      <c r="W37" s="55">
        <f t="shared" si="11"/>
        <v>900000</v>
      </c>
      <c r="X37" s="56">
        <f t="shared" si="7"/>
        <v>0.8</v>
      </c>
      <c r="Y37" s="55">
        <f t="shared" si="3"/>
        <v>30000</v>
      </c>
      <c r="Z37" s="57" t="e">
        <f t="shared" si="4"/>
        <v>#DIV/0!</v>
      </c>
      <c r="AA37" s="58">
        <f t="shared" si="5"/>
        <v>720000</v>
      </c>
    </row>
    <row r="38" spans="1:27" ht="25.5" customHeight="1">
      <c r="A38" s="59" t="s">
        <v>147</v>
      </c>
      <c r="B38" s="41" t="s">
        <v>336</v>
      </c>
      <c r="C38" s="52" t="s">
        <v>148</v>
      </c>
      <c r="D38" s="52" t="s">
        <v>22</v>
      </c>
      <c r="E38" s="53" t="s">
        <v>34</v>
      </c>
      <c r="F38" s="53"/>
      <c r="G38" s="53"/>
      <c r="H38" s="52" t="s">
        <v>146</v>
      </c>
      <c r="I38" s="54" t="s">
        <v>133</v>
      </c>
      <c r="J38" s="54" t="s">
        <v>66</v>
      </c>
      <c r="K38" s="54" t="s">
        <v>61</v>
      </c>
      <c r="L38" s="54" t="s">
        <v>57</v>
      </c>
      <c r="M38" s="52">
        <f t="shared" si="8"/>
        <v>12</v>
      </c>
      <c r="N38" s="52">
        <v>0</v>
      </c>
      <c r="O38" s="52">
        <v>12</v>
      </c>
      <c r="P38" s="52">
        <v>0</v>
      </c>
      <c r="Q38" s="55">
        <f t="shared" si="9"/>
        <v>86000</v>
      </c>
      <c r="R38" s="55">
        <v>86000</v>
      </c>
      <c r="S38" s="55">
        <v>0</v>
      </c>
      <c r="T38" s="55">
        <f t="shared" si="10"/>
        <v>344000</v>
      </c>
      <c r="U38" s="55">
        <v>344000</v>
      </c>
      <c r="V38" s="55">
        <v>0</v>
      </c>
      <c r="W38" s="55">
        <f t="shared" si="11"/>
        <v>430000</v>
      </c>
      <c r="X38" s="56">
        <f t="shared" si="7"/>
        <v>0.8</v>
      </c>
      <c r="Y38" s="55">
        <f t="shared" si="3"/>
        <v>28666.666666666668</v>
      </c>
      <c r="Z38" s="57" t="e">
        <f t="shared" si="4"/>
        <v>#DIV/0!</v>
      </c>
      <c r="AA38" s="58">
        <f t="shared" si="5"/>
        <v>344000</v>
      </c>
    </row>
    <row r="39" spans="1:27" ht="25.5" customHeight="1">
      <c r="A39" s="51" t="s">
        <v>149</v>
      </c>
      <c r="B39" s="41" t="s">
        <v>336</v>
      </c>
      <c r="C39" s="52" t="s">
        <v>150</v>
      </c>
      <c r="D39" s="52" t="s">
        <v>21</v>
      </c>
      <c r="E39" s="53" t="s">
        <v>34</v>
      </c>
      <c r="F39" s="53"/>
      <c r="G39" s="53"/>
      <c r="H39" s="52" t="s">
        <v>151</v>
      </c>
      <c r="I39" s="54" t="s">
        <v>133</v>
      </c>
      <c r="J39" s="54" t="s">
        <v>85</v>
      </c>
      <c r="K39" s="54" t="s">
        <v>140</v>
      </c>
      <c r="L39" s="54" t="s">
        <v>57</v>
      </c>
      <c r="M39" s="52">
        <f t="shared" si="8"/>
        <v>5</v>
      </c>
      <c r="N39" s="52">
        <v>5</v>
      </c>
      <c r="O39" s="52">
        <v>0</v>
      </c>
      <c r="P39" s="52">
        <v>0</v>
      </c>
      <c r="Q39" s="55">
        <f t="shared" si="9"/>
        <v>37500</v>
      </c>
      <c r="R39" s="55">
        <v>37500</v>
      </c>
      <c r="S39" s="55">
        <v>0</v>
      </c>
      <c r="T39" s="55">
        <f t="shared" si="10"/>
        <v>150000</v>
      </c>
      <c r="U39" s="55">
        <v>150000</v>
      </c>
      <c r="V39" s="55">
        <v>0</v>
      </c>
      <c r="W39" s="55">
        <f t="shared" si="11"/>
        <v>187500</v>
      </c>
      <c r="X39" s="56">
        <f t="shared" si="7"/>
        <v>0.8</v>
      </c>
      <c r="Y39" s="55">
        <f t="shared" si="3"/>
        <v>30000</v>
      </c>
      <c r="Z39" s="57" t="e">
        <f t="shared" si="4"/>
        <v>#DIV/0!</v>
      </c>
      <c r="AA39" s="58">
        <f t="shared" si="5"/>
        <v>150000</v>
      </c>
    </row>
    <row r="40" spans="1:27" ht="25.5" customHeight="1">
      <c r="A40" s="59" t="s">
        <v>152</v>
      </c>
      <c r="B40" s="41" t="s">
        <v>336</v>
      </c>
      <c r="C40" s="52" t="s">
        <v>153</v>
      </c>
      <c r="D40" s="52" t="s">
        <v>21</v>
      </c>
      <c r="E40" s="53" t="s">
        <v>34</v>
      </c>
      <c r="F40" s="53"/>
      <c r="G40" s="53"/>
      <c r="H40" s="52" t="s">
        <v>154</v>
      </c>
      <c r="I40" s="54" t="s">
        <v>133</v>
      </c>
      <c r="J40" s="54" t="s">
        <v>85</v>
      </c>
      <c r="K40" s="54" t="s">
        <v>61</v>
      </c>
      <c r="L40" s="54" t="s">
        <v>43</v>
      </c>
      <c r="M40" s="52">
        <f t="shared" si="8"/>
        <v>17</v>
      </c>
      <c r="N40" s="52">
        <v>17</v>
      </c>
      <c r="O40" s="52">
        <v>0</v>
      </c>
      <c r="P40" s="52">
        <v>0</v>
      </c>
      <c r="Q40" s="55">
        <f t="shared" si="9"/>
        <v>127500</v>
      </c>
      <c r="R40" s="55">
        <v>127500</v>
      </c>
      <c r="S40" s="55">
        <v>0</v>
      </c>
      <c r="T40" s="55">
        <f t="shared" si="10"/>
        <v>510000</v>
      </c>
      <c r="U40" s="55">
        <v>510000</v>
      </c>
      <c r="V40" s="55">
        <v>0</v>
      </c>
      <c r="W40" s="55">
        <f t="shared" si="11"/>
        <v>637500</v>
      </c>
      <c r="X40" s="56">
        <f t="shared" si="7"/>
        <v>0.8</v>
      </c>
      <c r="Y40" s="55">
        <f aca="true" t="shared" si="12" ref="Y40:Y75">U40/(N40+O40)</f>
        <v>30000</v>
      </c>
      <c r="Z40" s="57" t="e">
        <f aca="true" t="shared" si="13" ref="Z40:Z76">V40/P40</f>
        <v>#DIV/0!</v>
      </c>
      <c r="AA40" s="58">
        <f t="shared" si="5"/>
        <v>510000</v>
      </c>
    </row>
    <row r="41" spans="1:27" ht="25.5" customHeight="1">
      <c r="A41" s="51" t="s">
        <v>155</v>
      </c>
      <c r="B41" s="41" t="s">
        <v>336</v>
      </c>
      <c r="C41" s="52" t="s">
        <v>156</v>
      </c>
      <c r="D41" s="52" t="s">
        <v>21</v>
      </c>
      <c r="E41" s="53" t="s">
        <v>34</v>
      </c>
      <c r="F41" s="53"/>
      <c r="G41" s="53"/>
      <c r="H41" s="52" t="s">
        <v>157</v>
      </c>
      <c r="I41" s="54" t="s">
        <v>133</v>
      </c>
      <c r="J41" s="54" t="s">
        <v>85</v>
      </c>
      <c r="K41" s="54" t="s">
        <v>61</v>
      </c>
      <c r="L41" s="54" t="s">
        <v>43</v>
      </c>
      <c r="M41" s="52">
        <f t="shared" si="8"/>
        <v>40</v>
      </c>
      <c r="N41" s="52">
        <v>40</v>
      </c>
      <c r="O41" s="52">
        <v>0</v>
      </c>
      <c r="P41" s="52">
        <v>0</v>
      </c>
      <c r="Q41" s="55">
        <f t="shared" si="9"/>
        <v>4181736</v>
      </c>
      <c r="R41" s="55">
        <v>4181736</v>
      </c>
      <c r="S41" s="55">
        <v>0</v>
      </c>
      <c r="T41" s="55">
        <f t="shared" si="10"/>
        <v>1200000</v>
      </c>
      <c r="U41" s="55">
        <v>1200000</v>
      </c>
      <c r="V41" s="55">
        <v>0</v>
      </c>
      <c r="W41" s="55">
        <f t="shared" si="11"/>
        <v>5381736</v>
      </c>
      <c r="X41" s="56">
        <f t="shared" si="7"/>
        <v>0.22297637788252714</v>
      </c>
      <c r="Y41" s="55">
        <f t="shared" si="12"/>
        <v>30000</v>
      </c>
      <c r="Z41" s="57" t="e">
        <f t="shared" si="13"/>
        <v>#DIV/0!</v>
      </c>
      <c r="AA41" s="58">
        <f t="shared" si="5"/>
        <v>1200000</v>
      </c>
    </row>
    <row r="42" spans="1:27" ht="25.5" customHeight="1">
      <c r="A42" s="59" t="s">
        <v>158</v>
      </c>
      <c r="B42" s="41" t="s">
        <v>336</v>
      </c>
      <c r="C42" s="52" t="s">
        <v>159</v>
      </c>
      <c r="D42" s="52" t="s">
        <v>21</v>
      </c>
      <c r="E42" s="53" t="s">
        <v>34</v>
      </c>
      <c r="F42" s="53"/>
      <c r="G42" s="53"/>
      <c r="H42" s="52" t="s">
        <v>160</v>
      </c>
      <c r="I42" s="54" t="s">
        <v>133</v>
      </c>
      <c r="J42" s="54" t="s">
        <v>161</v>
      </c>
      <c r="K42" s="54" t="s">
        <v>37</v>
      </c>
      <c r="L42" s="54" t="s">
        <v>38</v>
      </c>
      <c r="M42" s="52">
        <f t="shared" si="8"/>
        <v>10</v>
      </c>
      <c r="N42" s="52">
        <v>10</v>
      </c>
      <c r="O42" s="52">
        <v>0</v>
      </c>
      <c r="P42" s="52">
        <v>0</v>
      </c>
      <c r="Q42" s="55">
        <f t="shared" si="9"/>
        <v>75000</v>
      </c>
      <c r="R42" s="55">
        <v>75000</v>
      </c>
      <c r="S42" s="55">
        <v>0</v>
      </c>
      <c r="T42" s="55">
        <f t="shared" si="10"/>
        <v>300000</v>
      </c>
      <c r="U42" s="55">
        <v>300000</v>
      </c>
      <c r="V42" s="55">
        <v>0</v>
      </c>
      <c r="W42" s="55">
        <f t="shared" si="11"/>
        <v>375000</v>
      </c>
      <c r="X42" s="56">
        <f aca="true" t="shared" si="14" ref="X42:X73">T42/W42</f>
        <v>0.8</v>
      </c>
      <c r="Y42" s="55">
        <f t="shared" si="12"/>
        <v>30000</v>
      </c>
      <c r="Z42" s="57" t="e">
        <f t="shared" si="13"/>
        <v>#DIV/0!</v>
      </c>
      <c r="AA42" s="58">
        <f t="shared" si="5"/>
        <v>300000</v>
      </c>
    </row>
    <row r="43" spans="1:27" ht="25.5" customHeight="1">
      <c r="A43" s="43" t="s">
        <v>162</v>
      </c>
      <c r="B43" s="42" t="s">
        <v>337</v>
      </c>
      <c r="C43" s="44" t="s">
        <v>163</v>
      </c>
      <c r="D43" s="44" t="s">
        <v>22</v>
      </c>
      <c r="E43" s="45" t="s">
        <v>111</v>
      </c>
      <c r="F43" s="45"/>
      <c r="G43" s="45"/>
      <c r="H43" s="44" t="s">
        <v>164</v>
      </c>
      <c r="I43" s="46" t="s">
        <v>65</v>
      </c>
      <c r="J43" s="46" t="s">
        <v>165</v>
      </c>
      <c r="K43" s="46" t="s">
        <v>56</v>
      </c>
      <c r="L43" s="46" t="s">
        <v>57</v>
      </c>
      <c r="M43" s="44">
        <f>N43+O43+P43</f>
        <v>8</v>
      </c>
      <c r="N43" s="44"/>
      <c r="O43" s="44">
        <v>8</v>
      </c>
      <c r="P43" s="44"/>
      <c r="Q43" s="47">
        <f>R43+S43</f>
        <v>60500</v>
      </c>
      <c r="R43" s="47">
        <v>60500</v>
      </c>
      <c r="S43" s="47"/>
      <c r="T43" s="47">
        <f>U43+V43</f>
        <v>239500</v>
      </c>
      <c r="U43" s="47">
        <v>239500</v>
      </c>
      <c r="V43" s="47"/>
      <c r="W43" s="47">
        <f>Q43+T43</f>
        <v>300000</v>
      </c>
      <c r="X43" s="48">
        <f t="shared" si="14"/>
        <v>0.7983333333333333</v>
      </c>
      <c r="Y43" s="47">
        <f t="shared" si="12"/>
        <v>29937.5</v>
      </c>
      <c r="Z43" s="49" t="e">
        <f t="shared" si="13"/>
        <v>#DIV/0!</v>
      </c>
      <c r="AA43" s="50">
        <f t="shared" si="5"/>
        <v>239500</v>
      </c>
    </row>
    <row r="44" spans="1:27" ht="25.5" customHeight="1">
      <c r="A44" s="43" t="s">
        <v>166</v>
      </c>
      <c r="B44" s="42" t="s">
        <v>337</v>
      </c>
      <c r="C44" s="44" t="s">
        <v>167</v>
      </c>
      <c r="D44" s="44" t="s">
        <v>21</v>
      </c>
      <c r="E44" s="45" t="s">
        <v>111</v>
      </c>
      <c r="F44" s="45"/>
      <c r="G44" s="45"/>
      <c r="H44" s="44" t="s">
        <v>168</v>
      </c>
      <c r="I44" s="46" t="s">
        <v>65</v>
      </c>
      <c r="J44" s="46" t="s">
        <v>65</v>
      </c>
      <c r="K44" s="46" t="s">
        <v>70</v>
      </c>
      <c r="L44" s="46" t="s">
        <v>43</v>
      </c>
      <c r="M44" s="44">
        <f aca="true" t="shared" si="15" ref="M44:M71">N44+O44+P44</f>
        <v>40</v>
      </c>
      <c r="N44" s="44">
        <v>40</v>
      </c>
      <c r="O44" s="44"/>
      <c r="P44" s="44"/>
      <c r="Q44" s="47">
        <f aca="true" t="shared" si="16" ref="Q44:Q71">R44+S44</f>
        <v>411300</v>
      </c>
      <c r="R44" s="47">
        <v>411300</v>
      </c>
      <c r="S44" s="47"/>
      <c r="T44" s="47">
        <v>1200000</v>
      </c>
      <c r="U44" s="47">
        <v>1200000</v>
      </c>
      <c r="V44" s="47"/>
      <c r="W44" s="47">
        <f aca="true" t="shared" si="17" ref="W44:W71">Q44+T44</f>
        <v>1611300</v>
      </c>
      <c r="X44" s="48">
        <f t="shared" si="14"/>
        <v>0.7447402718301992</v>
      </c>
      <c r="Y44" s="47">
        <f t="shared" si="12"/>
        <v>30000</v>
      </c>
      <c r="Z44" s="49" t="e">
        <f t="shared" si="13"/>
        <v>#DIV/0!</v>
      </c>
      <c r="AA44" s="50">
        <f t="shared" si="5"/>
        <v>1200000</v>
      </c>
    </row>
    <row r="45" spans="1:27" ht="25.5" customHeight="1">
      <c r="A45" s="43" t="s">
        <v>169</v>
      </c>
      <c r="B45" s="42" t="s">
        <v>337</v>
      </c>
      <c r="C45" s="44" t="s">
        <v>170</v>
      </c>
      <c r="D45" s="44" t="s">
        <v>21</v>
      </c>
      <c r="E45" s="45" t="s">
        <v>111</v>
      </c>
      <c r="F45" s="45"/>
      <c r="G45" s="45"/>
      <c r="H45" s="44" t="s">
        <v>171</v>
      </c>
      <c r="I45" s="46" t="s">
        <v>65</v>
      </c>
      <c r="J45" s="46" t="s">
        <v>51</v>
      </c>
      <c r="K45" s="46" t="s">
        <v>66</v>
      </c>
      <c r="L45" s="46" t="s">
        <v>43</v>
      </c>
      <c r="M45" s="44">
        <f t="shared" si="15"/>
        <v>16</v>
      </c>
      <c r="N45" s="44">
        <v>16</v>
      </c>
      <c r="O45" s="44"/>
      <c r="P45" s="44"/>
      <c r="Q45" s="47">
        <f t="shared" si="16"/>
        <v>96000</v>
      </c>
      <c r="R45" s="47">
        <v>96000</v>
      </c>
      <c r="S45" s="47"/>
      <c r="T45" s="47">
        <f aca="true" t="shared" si="18" ref="T45:T71">U45+V45</f>
        <v>384000</v>
      </c>
      <c r="U45" s="47">
        <v>384000</v>
      </c>
      <c r="V45" s="47"/>
      <c r="W45" s="47">
        <f t="shared" si="17"/>
        <v>480000</v>
      </c>
      <c r="X45" s="48">
        <f t="shared" si="14"/>
        <v>0.8</v>
      </c>
      <c r="Y45" s="47">
        <f t="shared" si="12"/>
        <v>24000</v>
      </c>
      <c r="Z45" s="49" t="e">
        <f t="shared" si="13"/>
        <v>#DIV/0!</v>
      </c>
      <c r="AA45" s="50">
        <f t="shared" si="5"/>
        <v>384000</v>
      </c>
    </row>
    <row r="46" spans="1:27" ht="25.5" customHeight="1">
      <c r="A46" s="43" t="s">
        <v>172</v>
      </c>
      <c r="B46" s="42" t="s">
        <v>337</v>
      </c>
      <c r="C46" s="44" t="s">
        <v>173</v>
      </c>
      <c r="D46" s="44" t="s">
        <v>21</v>
      </c>
      <c r="E46" s="45" t="s">
        <v>111</v>
      </c>
      <c r="F46" s="45"/>
      <c r="G46" s="45"/>
      <c r="H46" s="44" t="s">
        <v>171</v>
      </c>
      <c r="I46" s="46" t="s">
        <v>65</v>
      </c>
      <c r="J46" s="46" t="s">
        <v>51</v>
      </c>
      <c r="K46" s="46" t="s">
        <v>66</v>
      </c>
      <c r="L46" s="46" t="s">
        <v>43</v>
      </c>
      <c r="M46" s="44">
        <f t="shared" si="15"/>
        <v>9</v>
      </c>
      <c r="N46" s="44">
        <v>9</v>
      </c>
      <c r="O46" s="44"/>
      <c r="P46" s="44"/>
      <c r="Q46" s="47">
        <f t="shared" si="16"/>
        <v>67500</v>
      </c>
      <c r="R46" s="47">
        <v>67500</v>
      </c>
      <c r="S46" s="47"/>
      <c r="T46" s="47">
        <f t="shared" si="18"/>
        <v>270000</v>
      </c>
      <c r="U46" s="47">
        <v>270000</v>
      </c>
      <c r="V46" s="47"/>
      <c r="W46" s="47">
        <f t="shared" si="17"/>
        <v>337500</v>
      </c>
      <c r="X46" s="48">
        <f t="shared" si="14"/>
        <v>0.8</v>
      </c>
      <c r="Y46" s="47">
        <f t="shared" si="12"/>
        <v>30000</v>
      </c>
      <c r="Z46" s="49" t="e">
        <f t="shared" si="13"/>
        <v>#DIV/0!</v>
      </c>
      <c r="AA46" s="50">
        <f t="shared" si="5"/>
        <v>270000</v>
      </c>
    </row>
    <row r="47" spans="1:27" ht="25.5" customHeight="1">
      <c r="A47" s="43" t="s">
        <v>174</v>
      </c>
      <c r="B47" s="42" t="s">
        <v>337</v>
      </c>
      <c r="C47" s="44" t="s">
        <v>175</v>
      </c>
      <c r="D47" s="44" t="s">
        <v>21</v>
      </c>
      <c r="E47" s="45" t="s">
        <v>111</v>
      </c>
      <c r="F47" s="45"/>
      <c r="G47" s="45"/>
      <c r="H47" s="44" t="s">
        <v>176</v>
      </c>
      <c r="I47" s="46" t="s">
        <v>65</v>
      </c>
      <c r="J47" s="46" t="s">
        <v>177</v>
      </c>
      <c r="K47" s="46" t="s">
        <v>66</v>
      </c>
      <c r="L47" s="46" t="s">
        <v>57</v>
      </c>
      <c r="M47" s="44">
        <f t="shared" si="15"/>
        <v>6</v>
      </c>
      <c r="N47" s="44">
        <v>6</v>
      </c>
      <c r="O47" s="44"/>
      <c r="P47" s="44"/>
      <c r="Q47" s="47">
        <f t="shared" si="16"/>
        <v>45000</v>
      </c>
      <c r="R47" s="47">
        <v>45000</v>
      </c>
      <c r="S47" s="47"/>
      <c r="T47" s="47">
        <f t="shared" si="18"/>
        <v>180000</v>
      </c>
      <c r="U47" s="47">
        <v>180000</v>
      </c>
      <c r="V47" s="47"/>
      <c r="W47" s="47">
        <f t="shared" si="17"/>
        <v>225000</v>
      </c>
      <c r="X47" s="48">
        <f t="shared" si="14"/>
        <v>0.8</v>
      </c>
      <c r="Y47" s="47">
        <f t="shared" si="12"/>
        <v>30000</v>
      </c>
      <c r="Z47" s="49" t="e">
        <f t="shared" si="13"/>
        <v>#DIV/0!</v>
      </c>
      <c r="AA47" s="50">
        <f t="shared" si="5"/>
        <v>180000</v>
      </c>
    </row>
    <row r="48" spans="1:27" ht="25.5" customHeight="1">
      <c r="A48" s="43" t="s">
        <v>178</v>
      </c>
      <c r="B48" s="42" t="s">
        <v>337</v>
      </c>
      <c r="C48" s="44" t="s">
        <v>179</v>
      </c>
      <c r="D48" s="44" t="s">
        <v>21</v>
      </c>
      <c r="E48" s="45" t="s">
        <v>111</v>
      </c>
      <c r="F48" s="45"/>
      <c r="G48" s="45"/>
      <c r="H48" s="44" t="s">
        <v>180</v>
      </c>
      <c r="I48" s="46" t="s">
        <v>65</v>
      </c>
      <c r="J48" s="46" t="s">
        <v>181</v>
      </c>
      <c r="K48" s="46" t="s">
        <v>37</v>
      </c>
      <c r="L48" s="46" t="s">
        <v>38</v>
      </c>
      <c r="M48" s="44">
        <f t="shared" si="15"/>
        <v>6</v>
      </c>
      <c r="N48" s="44">
        <v>6</v>
      </c>
      <c r="O48" s="44"/>
      <c r="P48" s="44"/>
      <c r="Q48" s="47">
        <f t="shared" si="16"/>
        <v>36000</v>
      </c>
      <c r="R48" s="47">
        <v>36000</v>
      </c>
      <c r="S48" s="47"/>
      <c r="T48" s="47">
        <f t="shared" si="18"/>
        <v>144000</v>
      </c>
      <c r="U48" s="47">
        <v>144000</v>
      </c>
      <c r="V48" s="47"/>
      <c r="W48" s="47">
        <f>Q48+T48</f>
        <v>180000</v>
      </c>
      <c r="X48" s="48">
        <f t="shared" si="14"/>
        <v>0.8</v>
      </c>
      <c r="Y48" s="47">
        <f t="shared" si="12"/>
        <v>24000</v>
      </c>
      <c r="Z48" s="49" t="e">
        <f t="shared" si="13"/>
        <v>#DIV/0!</v>
      </c>
      <c r="AA48" s="50">
        <f t="shared" si="5"/>
        <v>144000</v>
      </c>
    </row>
    <row r="49" spans="1:27" ht="25.5" customHeight="1">
      <c r="A49" s="43" t="s">
        <v>182</v>
      </c>
      <c r="B49" s="42" t="s">
        <v>337</v>
      </c>
      <c r="C49" s="44" t="s">
        <v>183</v>
      </c>
      <c r="D49" s="44" t="s">
        <v>21</v>
      </c>
      <c r="E49" s="45" t="s">
        <v>111</v>
      </c>
      <c r="F49" s="45"/>
      <c r="G49" s="45"/>
      <c r="H49" s="44" t="s">
        <v>184</v>
      </c>
      <c r="I49" s="46" t="s">
        <v>65</v>
      </c>
      <c r="J49" s="46" t="s">
        <v>185</v>
      </c>
      <c r="K49" s="46" t="s">
        <v>70</v>
      </c>
      <c r="L49" s="46" t="s">
        <v>43</v>
      </c>
      <c r="M49" s="44">
        <f t="shared" si="15"/>
        <v>8</v>
      </c>
      <c r="N49" s="44">
        <v>8</v>
      </c>
      <c r="O49" s="44"/>
      <c r="P49" s="44"/>
      <c r="Q49" s="47">
        <f t="shared" si="16"/>
        <v>60000</v>
      </c>
      <c r="R49" s="47">
        <v>60000</v>
      </c>
      <c r="S49" s="47"/>
      <c r="T49" s="47">
        <f t="shared" si="18"/>
        <v>240000</v>
      </c>
      <c r="U49" s="47">
        <v>240000</v>
      </c>
      <c r="V49" s="47"/>
      <c r="W49" s="47">
        <f t="shared" si="17"/>
        <v>300000</v>
      </c>
      <c r="X49" s="48">
        <f t="shared" si="14"/>
        <v>0.8</v>
      </c>
      <c r="Y49" s="47">
        <f t="shared" si="12"/>
        <v>30000</v>
      </c>
      <c r="Z49" s="49" t="e">
        <f t="shared" si="13"/>
        <v>#DIV/0!</v>
      </c>
      <c r="AA49" s="50">
        <f t="shared" si="5"/>
        <v>240000</v>
      </c>
    </row>
    <row r="50" spans="1:27" ht="25.5" customHeight="1">
      <c r="A50" s="43" t="s">
        <v>186</v>
      </c>
      <c r="B50" s="42" t="s">
        <v>337</v>
      </c>
      <c r="C50" s="44" t="s">
        <v>187</v>
      </c>
      <c r="D50" s="44" t="s">
        <v>21</v>
      </c>
      <c r="E50" s="45" t="s">
        <v>111</v>
      </c>
      <c r="F50" s="45"/>
      <c r="G50" s="45"/>
      <c r="H50" s="44" t="s">
        <v>188</v>
      </c>
      <c r="I50" s="46" t="s">
        <v>65</v>
      </c>
      <c r="J50" s="46" t="s">
        <v>108</v>
      </c>
      <c r="K50" s="46" t="s">
        <v>37</v>
      </c>
      <c r="L50" s="46" t="s">
        <v>38</v>
      </c>
      <c r="M50" s="44">
        <f t="shared" si="15"/>
        <v>57</v>
      </c>
      <c r="N50" s="44">
        <v>57</v>
      </c>
      <c r="O50" s="44"/>
      <c r="P50" s="44"/>
      <c r="Q50" s="47">
        <f t="shared" si="16"/>
        <v>418015</v>
      </c>
      <c r="R50" s="47">
        <v>418015</v>
      </c>
      <c r="S50" s="47"/>
      <c r="T50" s="47">
        <f t="shared" si="18"/>
        <v>1672060</v>
      </c>
      <c r="U50" s="47">
        <v>1672060</v>
      </c>
      <c r="V50" s="47"/>
      <c r="W50" s="47">
        <f t="shared" si="17"/>
        <v>2090075</v>
      </c>
      <c r="X50" s="48">
        <f t="shared" si="14"/>
        <v>0.8</v>
      </c>
      <c r="Y50" s="47">
        <f t="shared" si="12"/>
        <v>29334.385964912282</v>
      </c>
      <c r="Z50" s="49" t="e">
        <f t="shared" si="13"/>
        <v>#DIV/0!</v>
      </c>
      <c r="AA50" s="50">
        <f t="shared" si="5"/>
        <v>1672060</v>
      </c>
    </row>
    <row r="51" spans="1:27" ht="25.5" customHeight="1">
      <c r="A51" s="43" t="s">
        <v>189</v>
      </c>
      <c r="B51" s="42" t="s">
        <v>337</v>
      </c>
      <c r="C51" s="44" t="s">
        <v>190</v>
      </c>
      <c r="D51" s="44" t="s">
        <v>21</v>
      </c>
      <c r="E51" s="45" t="s">
        <v>111</v>
      </c>
      <c r="F51" s="45"/>
      <c r="G51" s="45"/>
      <c r="H51" s="44" t="s">
        <v>191</v>
      </c>
      <c r="I51" s="46" t="s">
        <v>65</v>
      </c>
      <c r="J51" s="46" t="s">
        <v>133</v>
      </c>
      <c r="K51" s="46" t="s">
        <v>90</v>
      </c>
      <c r="L51" s="46" t="s">
        <v>57</v>
      </c>
      <c r="M51" s="44">
        <v>10</v>
      </c>
      <c r="N51" s="44">
        <v>10</v>
      </c>
      <c r="O51" s="44"/>
      <c r="P51" s="44"/>
      <c r="Q51" s="47">
        <v>75000</v>
      </c>
      <c r="R51" s="47">
        <v>75000</v>
      </c>
      <c r="S51" s="47"/>
      <c r="T51" s="47">
        <f t="shared" si="18"/>
        <v>300000</v>
      </c>
      <c r="U51" s="47">
        <v>300000</v>
      </c>
      <c r="V51" s="47"/>
      <c r="W51" s="47">
        <f t="shared" si="17"/>
        <v>375000</v>
      </c>
      <c r="X51" s="48">
        <f t="shared" si="14"/>
        <v>0.8</v>
      </c>
      <c r="Y51" s="47">
        <f t="shared" si="12"/>
        <v>30000</v>
      </c>
      <c r="Z51" s="49" t="e">
        <f t="shared" si="13"/>
        <v>#DIV/0!</v>
      </c>
      <c r="AA51" s="50">
        <f t="shared" si="5"/>
        <v>300000</v>
      </c>
    </row>
    <row r="52" spans="1:27" ht="25.5" customHeight="1">
      <c r="A52" s="43" t="s">
        <v>192</v>
      </c>
      <c r="B52" s="42" t="s">
        <v>337</v>
      </c>
      <c r="C52" s="44" t="s">
        <v>193</v>
      </c>
      <c r="D52" s="44" t="s">
        <v>21</v>
      </c>
      <c r="E52" s="45" t="s">
        <v>111</v>
      </c>
      <c r="F52" s="45"/>
      <c r="G52" s="45"/>
      <c r="H52" s="44" t="s">
        <v>194</v>
      </c>
      <c r="I52" s="46" t="s">
        <v>65</v>
      </c>
      <c r="J52" s="46" t="s">
        <v>195</v>
      </c>
      <c r="K52" s="46" t="s">
        <v>37</v>
      </c>
      <c r="L52" s="46" t="s">
        <v>38</v>
      </c>
      <c r="M52" s="44">
        <f t="shared" si="15"/>
        <v>175</v>
      </c>
      <c r="N52" s="44">
        <v>175</v>
      </c>
      <c r="O52" s="44"/>
      <c r="P52" s="44"/>
      <c r="Q52" s="47">
        <f t="shared" si="16"/>
        <v>902104</v>
      </c>
      <c r="R52" s="47">
        <v>902104</v>
      </c>
      <c r="S52" s="47"/>
      <c r="T52" s="47">
        <f t="shared" si="18"/>
        <v>3608416</v>
      </c>
      <c r="U52" s="47">
        <v>3608416</v>
      </c>
      <c r="V52" s="47"/>
      <c r="W52" s="47">
        <f t="shared" si="17"/>
        <v>4510520</v>
      </c>
      <c r="X52" s="48">
        <f t="shared" si="14"/>
        <v>0.8</v>
      </c>
      <c r="Y52" s="47">
        <f t="shared" si="12"/>
        <v>20619.52</v>
      </c>
      <c r="Z52" s="49" t="e">
        <f t="shared" si="13"/>
        <v>#DIV/0!</v>
      </c>
      <c r="AA52" s="50">
        <f t="shared" si="5"/>
        <v>3608416</v>
      </c>
    </row>
    <row r="53" spans="1:27" ht="25.5" customHeight="1">
      <c r="A53" s="43" t="s">
        <v>196</v>
      </c>
      <c r="B53" s="42" t="s">
        <v>337</v>
      </c>
      <c r="C53" s="44" t="s">
        <v>197</v>
      </c>
      <c r="D53" s="44" t="s">
        <v>21</v>
      </c>
      <c r="E53" s="45" t="s">
        <v>111</v>
      </c>
      <c r="F53" s="45"/>
      <c r="G53" s="45"/>
      <c r="H53" s="44" t="s">
        <v>194</v>
      </c>
      <c r="I53" s="46" t="s">
        <v>65</v>
      </c>
      <c r="J53" s="46" t="s">
        <v>195</v>
      </c>
      <c r="K53" s="46" t="s">
        <v>37</v>
      </c>
      <c r="L53" s="46" t="s">
        <v>38</v>
      </c>
      <c r="M53" s="44">
        <f t="shared" si="15"/>
        <v>125</v>
      </c>
      <c r="N53" s="44">
        <v>125</v>
      </c>
      <c r="O53" s="44"/>
      <c r="P53" s="44"/>
      <c r="Q53" s="47">
        <f t="shared" si="16"/>
        <v>200001</v>
      </c>
      <c r="R53" s="47">
        <v>200001</v>
      </c>
      <c r="S53" s="47"/>
      <c r="T53" s="47">
        <f t="shared" si="18"/>
        <v>799999</v>
      </c>
      <c r="U53" s="47">
        <v>799999</v>
      </c>
      <c r="V53" s="47"/>
      <c r="W53" s="47">
        <f t="shared" si="17"/>
        <v>1000000</v>
      </c>
      <c r="X53" s="48">
        <f t="shared" si="14"/>
        <v>0.799999</v>
      </c>
      <c r="Y53" s="47">
        <f t="shared" si="12"/>
        <v>6399.992</v>
      </c>
      <c r="Z53" s="49" t="e">
        <f t="shared" si="13"/>
        <v>#DIV/0!</v>
      </c>
      <c r="AA53" s="50">
        <f t="shared" si="5"/>
        <v>799999</v>
      </c>
    </row>
    <row r="54" spans="1:27" ht="25.5" customHeight="1">
      <c r="A54" s="43" t="s">
        <v>198</v>
      </c>
      <c r="B54" s="42" t="s">
        <v>337</v>
      </c>
      <c r="C54" s="44" t="s">
        <v>199</v>
      </c>
      <c r="D54" s="44" t="s">
        <v>21</v>
      </c>
      <c r="E54" s="45" t="s">
        <v>111</v>
      </c>
      <c r="F54" s="45"/>
      <c r="G54" s="45"/>
      <c r="H54" s="44" t="s">
        <v>194</v>
      </c>
      <c r="I54" s="46" t="s">
        <v>65</v>
      </c>
      <c r="J54" s="46" t="s">
        <v>195</v>
      </c>
      <c r="K54" s="46" t="s">
        <v>37</v>
      </c>
      <c r="L54" s="46" t="s">
        <v>38</v>
      </c>
      <c r="M54" s="44">
        <f t="shared" si="15"/>
        <v>53</v>
      </c>
      <c r="N54" s="44">
        <v>53</v>
      </c>
      <c r="O54" s="44"/>
      <c r="P54" s="44"/>
      <c r="Q54" s="47">
        <f t="shared" si="16"/>
        <v>1000000</v>
      </c>
      <c r="R54" s="47">
        <v>1000000</v>
      </c>
      <c r="S54" s="47"/>
      <c r="T54" s="47">
        <f t="shared" si="18"/>
        <v>775302</v>
      </c>
      <c r="U54" s="47">
        <v>775302</v>
      </c>
      <c r="V54" s="47"/>
      <c r="W54" s="47">
        <f t="shared" si="17"/>
        <v>1775302</v>
      </c>
      <c r="X54" s="48">
        <f t="shared" si="14"/>
        <v>0.4367155560011761</v>
      </c>
      <c r="Y54" s="47">
        <f t="shared" si="12"/>
        <v>14628.33962264151</v>
      </c>
      <c r="Z54" s="49" t="e">
        <f t="shared" si="13"/>
        <v>#DIV/0!</v>
      </c>
      <c r="AA54" s="50">
        <f t="shared" si="5"/>
        <v>775302</v>
      </c>
    </row>
    <row r="55" spans="1:27" ht="25.5" customHeight="1">
      <c r="A55" s="43" t="s">
        <v>200</v>
      </c>
      <c r="B55" s="42" t="s">
        <v>337</v>
      </c>
      <c r="C55" s="44" t="s">
        <v>201</v>
      </c>
      <c r="D55" s="44" t="s">
        <v>21</v>
      </c>
      <c r="E55" s="45" t="s">
        <v>111</v>
      </c>
      <c r="F55" s="45"/>
      <c r="G55" s="45"/>
      <c r="H55" s="44" t="s">
        <v>194</v>
      </c>
      <c r="I55" s="46" t="s">
        <v>65</v>
      </c>
      <c r="J55" s="46" t="s">
        <v>195</v>
      </c>
      <c r="K55" s="46" t="s">
        <v>37</v>
      </c>
      <c r="L55" s="46" t="s">
        <v>38</v>
      </c>
      <c r="M55" s="44">
        <f t="shared" si="15"/>
        <v>54</v>
      </c>
      <c r="N55" s="44">
        <v>54</v>
      </c>
      <c r="O55" s="44"/>
      <c r="P55" s="44"/>
      <c r="Q55" s="47">
        <f t="shared" si="16"/>
        <v>204072</v>
      </c>
      <c r="R55" s="47">
        <v>204072</v>
      </c>
      <c r="S55" s="47"/>
      <c r="T55" s="47">
        <f t="shared" si="18"/>
        <v>816283</v>
      </c>
      <c r="U55" s="47">
        <v>816283</v>
      </c>
      <c r="V55" s="47"/>
      <c r="W55" s="47">
        <f t="shared" si="17"/>
        <v>1020355</v>
      </c>
      <c r="X55" s="48">
        <f t="shared" si="14"/>
        <v>0.7999990199489393</v>
      </c>
      <c r="Y55" s="47">
        <f t="shared" si="12"/>
        <v>15116.351851851852</v>
      </c>
      <c r="Z55" s="49" t="e">
        <f t="shared" si="13"/>
        <v>#DIV/0!</v>
      </c>
      <c r="AA55" s="50">
        <f t="shared" si="5"/>
        <v>816283</v>
      </c>
    </row>
    <row r="56" spans="1:27" ht="25.5" customHeight="1">
      <c r="A56" s="59" t="s">
        <v>202</v>
      </c>
      <c r="B56" s="41" t="s">
        <v>338</v>
      </c>
      <c r="C56" s="52" t="s">
        <v>203</v>
      </c>
      <c r="D56" s="52" t="s">
        <v>21</v>
      </c>
      <c r="E56" s="53" t="s">
        <v>34</v>
      </c>
      <c r="F56" s="53"/>
      <c r="G56" s="53"/>
      <c r="H56" s="52" t="s">
        <v>204</v>
      </c>
      <c r="I56" s="54">
        <v>16</v>
      </c>
      <c r="J56" s="54" t="s">
        <v>119</v>
      </c>
      <c r="K56" s="54" t="s">
        <v>66</v>
      </c>
      <c r="L56" s="54">
        <v>3</v>
      </c>
      <c r="M56" s="52">
        <f t="shared" si="15"/>
        <v>40</v>
      </c>
      <c r="N56" s="52">
        <v>40</v>
      </c>
      <c r="O56" s="52">
        <v>0</v>
      </c>
      <c r="P56" s="52">
        <v>0</v>
      </c>
      <c r="Q56" s="55">
        <f t="shared" si="16"/>
        <v>300000</v>
      </c>
      <c r="R56" s="55">
        <v>300000</v>
      </c>
      <c r="S56" s="55">
        <v>0</v>
      </c>
      <c r="T56" s="55">
        <f t="shared" si="18"/>
        <v>1200000</v>
      </c>
      <c r="U56" s="55">
        <v>1200000</v>
      </c>
      <c r="V56" s="55">
        <v>0</v>
      </c>
      <c r="W56" s="55">
        <f t="shared" si="17"/>
        <v>1500000</v>
      </c>
      <c r="X56" s="56">
        <f t="shared" si="14"/>
        <v>0.8</v>
      </c>
      <c r="Y56" s="55">
        <f t="shared" si="12"/>
        <v>30000</v>
      </c>
      <c r="Z56" s="57" t="e">
        <f t="shared" si="13"/>
        <v>#DIV/0!</v>
      </c>
      <c r="AA56" s="58">
        <f t="shared" si="5"/>
        <v>1200000</v>
      </c>
    </row>
    <row r="57" spans="1:27" ht="25.5" customHeight="1">
      <c r="A57" s="51" t="s">
        <v>205</v>
      </c>
      <c r="B57" s="41" t="s">
        <v>338</v>
      </c>
      <c r="C57" s="52" t="s">
        <v>206</v>
      </c>
      <c r="D57" s="52" t="s">
        <v>21</v>
      </c>
      <c r="E57" s="53" t="s">
        <v>34</v>
      </c>
      <c r="F57" s="53"/>
      <c r="G57" s="53"/>
      <c r="H57" s="52" t="s">
        <v>207</v>
      </c>
      <c r="I57" s="54">
        <v>16</v>
      </c>
      <c r="J57" s="54" t="s">
        <v>36</v>
      </c>
      <c r="K57" s="54" t="s">
        <v>70</v>
      </c>
      <c r="L57" s="54">
        <v>3</v>
      </c>
      <c r="M57" s="52">
        <f t="shared" si="15"/>
        <v>16</v>
      </c>
      <c r="N57" s="52">
        <v>16</v>
      </c>
      <c r="O57" s="52">
        <v>0</v>
      </c>
      <c r="P57" s="52">
        <v>0</v>
      </c>
      <c r="Q57" s="55">
        <f t="shared" si="16"/>
        <v>120000</v>
      </c>
      <c r="R57" s="55">
        <v>120000</v>
      </c>
      <c r="S57" s="55">
        <v>0</v>
      </c>
      <c r="T57" s="55">
        <f t="shared" si="18"/>
        <v>480000</v>
      </c>
      <c r="U57" s="55">
        <v>480000</v>
      </c>
      <c r="V57" s="55">
        <v>0</v>
      </c>
      <c r="W57" s="55">
        <f t="shared" si="17"/>
        <v>600000</v>
      </c>
      <c r="X57" s="56">
        <f t="shared" si="14"/>
        <v>0.8</v>
      </c>
      <c r="Y57" s="55">
        <f t="shared" si="12"/>
        <v>30000</v>
      </c>
      <c r="Z57" s="57" t="e">
        <f t="shared" si="13"/>
        <v>#DIV/0!</v>
      </c>
      <c r="AA57" s="58">
        <f t="shared" si="5"/>
        <v>480000</v>
      </c>
    </row>
    <row r="58" spans="1:27" ht="25.5" customHeight="1">
      <c r="A58" s="59" t="s">
        <v>208</v>
      </c>
      <c r="B58" s="41" t="s">
        <v>338</v>
      </c>
      <c r="C58" s="52" t="s">
        <v>209</v>
      </c>
      <c r="D58" s="52" t="s">
        <v>21</v>
      </c>
      <c r="E58" s="53" t="s">
        <v>34</v>
      </c>
      <c r="F58" s="53"/>
      <c r="G58" s="53"/>
      <c r="H58" s="52" t="s">
        <v>210</v>
      </c>
      <c r="I58" s="54">
        <v>16</v>
      </c>
      <c r="J58" s="54" t="s">
        <v>119</v>
      </c>
      <c r="K58" s="54" t="s">
        <v>78</v>
      </c>
      <c r="L58" s="54" t="s">
        <v>43</v>
      </c>
      <c r="M58" s="52">
        <f t="shared" si="15"/>
        <v>100</v>
      </c>
      <c r="N58" s="52">
        <v>100</v>
      </c>
      <c r="O58" s="52">
        <v>0</v>
      </c>
      <c r="P58" s="52">
        <v>0</v>
      </c>
      <c r="Q58" s="55">
        <f t="shared" si="16"/>
        <v>5116185.47</v>
      </c>
      <c r="R58" s="55">
        <v>5116185.47</v>
      </c>
      <c r="S58" s="55">
        <v>0</v>
      </c>
      <c r="T58" s="55">
        <f t="shared" si="18"/>
        <v>3000000</v>
      </c>
      <c r="U58" s="55">
        <v>3000000</v>
      </c>
      <c r="V58" s="55">
        <v>0</v>
      </c>
      <c r="W58" s="55">
        <f t="shared" si="17"/>
        <v>8116185.47</v>
      </c>
      <c r="X58" s="56">
        <f t="shared" si="14"/>
        <v>0.36963176988610635</v>
      </c>
      <c r="Y58" s="55">
        <f t="shared" si="12"/>
        <v>30000</v>
      </c>
      <c r="Z58" s="57" t="e">
        <f t="shared" si="13"/>
        <v>#DIV/0!</v>
      </c>
      <c r="AA58" s="58">
        <f t="shared" si="5"/>
        <v>3000000</v>
      </c>
    </row>
    <row r="59" spans="1:27" ht="25.5" customHeight="1">
      <c r="A59" s="51" t="s">
        <v>211</v>
      </c>
      <c r="B59" s="41" t="s">
        <v>338</v>
      </c>
      <c r="C59" s="52" t="s">
        <v>212</v>
      </c>
      <c r="D59" s="52" t="s">
        <v>21</v>
      </c>
      <c r="E59" s="53" t="s">
        <v>34</v>
      </c>
      <c r="F59" s="53"/>
      <c r="G59" s="53"/>
      <c r="H59" s="52" t="s">
        <v>213</v>
      </c>
      <c r="I59" s="54">
        <v>16</v>
      </c>
      <c r="J59" s="54" t="s">
        <v>37</v>
      </c>
      <c r="K59" s="54" t="s">
        <v>37</v>
      </c>
      <c r="L59" s="54" t="s">
        <v>38</v>
      </c>
      <c r="M59" s="52">
        <f t="shared" si="15"/>
        <v>14</v>
      </c>
      <c r="N59" s="52">
        <v>14</v>
      </c>
      <c r="O59" s="52">
        <v>0</v>
      </c>
      <c r="P59" s="52">
        <v>0</v>
      </c>
      <c r="Q59" s="55">
        <f t="shared" si="16"/>
        <v>28733</v>
      </c>
      <c r="R59" s="55">
        <v>28733</v>
      </c>
      <c r="S59" s="55">
        <v>0</v>
      </c>
      <c r="T59" s="55">
        <f t="shared" si="18"/>
        <v>114928</v>
      </c>
      <c r="U59" s="55">
        <v>114928</v>
      </c>
      <c r="V59" s="55">
        <v>0</v>
      </c>
      <c r="W59" s="55">
        <f t="shared" si="17"/>
        <v>143661</v>
      </c>
      <c r="X59" s="56">
        <f t="shared" si="14"/>
        <v>0.7999944313348787</v>
      </c>
      <c r="Y59" s="55">
        <f t="shared" si="12"/>
        <v>8209.142857142857</v>
      </c>
      <c r="Z59" s="57" t="e">
        <f t="shared" si="13"/>
        <v>#DIV/0!</v>
      </c>
      <c r="AA59" s="58">
        <f t="shared" si="5"/>
        <v>114928</v>
      </c>
    </row>
    <row r="60" spans="1:27" ht="25.5" customHeight="1">
      <c r="A60" s="59" t="s">
        <v>214</v>
      </c>
      <c r="B60" s="41" t="s">
        <v>338</v>
      </c>
      <c r="C60" s="52" t="s">
        <v>215</v>
      </c>
      <c r="D60" s="52" t="s">
        <v>21</v>
      </c>
      <c r="E60" s="53" t="s">
        <v>34</v>
      </c>
      <c r="F60" s="53"/>
      <c r="G60" s="53"/>
      <c r="H60" s="52" t="s">
        <v>216</v>
      </c>
      <c r="I60" s="54">
        <v>16</v>
      </c>
      <c r="J60" s="54" t="s">
        <v>123</v>
      </c>
      <c r="K60" s="54" t="s">
        <v>89</v>
      </c>
      <c r="L60" s="54" t="s">
        <v>43</v>
      </c>
      <c r="M60" s="52">
        <f t="shared" si="15"/>
        <v>50</v>
      </c>
      <c r="N60" s="52">
        <v>50</v>
      </c>
      <c r="O60" s="52">
        <v>0</v>
      </c>
      <c r="P60" s="52">
        <v>0</v>
      </c>
      <c r="Q60" s="55">
        <f t="shared" si="16"/>
        <v>462688</v>
      </c>
      <c r="R60" s="55">
        <v>462688</v>
      </c>
      <c r="S60" s="55">
        <v>0</v>
      </c>
      <c r="T60" s="55">
        <f t="shared" si="18"/>
        <v>1500000</v>
      </c>
      <c r="U60" s="55">
        <v>1500000</v>
      </c>
      <c r="V60" s="55">
        <v>0</v>
      </c>
      <c r="W60" s="55">
        <f t="shared" si="17"/>
        <v>1962688</v>
      </c>
      <c r="X60" s="56">
        <f t="shared" si="14"/>
        <v>0.7642579971956827</v>
      </c>
      <c r="Y60" s="55">
        <f t="shared" si="12"/>
        <v>30000</v>
      </c>
      <c r="Z60" s="57" t="e">
        <f t="shared" si="13"/>
        <v>#DIV/0!</v>
      </c>
      <c r="AA60" s="58">
        <f t="shared" si="5"/>
        <v>1500000</v>
      </c>
    </row>
    <row r="61" spans="1:27" ht="25.5" customHeight="1">
      <c r="A61" s="43" t="s">
        <v>217</v>
      </c>
      <c r="B61" s="42" t="s">
        <v>339</v>
      </c>
      <c r="C61" s="44" t="s">
        <v>218</v>
      </c>
      <c r="D61" s="44" t="s">
        <v>21</v>
      </c>
      <c r="E61" s="45" t="s">
        <v>111</v>
      </c>
      <c r="F61" s="45"/>
      <c r="G61" s="45"/>
      <c r="H61" s="44" t="s">
        <v>219</v>
      </c>
      <c r="I61" s="46" t="s">
        <v>55</v>
      </c>
      <c r="J61" s="46" t="s">
        <v>161</v>
      </c>
      <c r="K61" s="46" t="s">
        <v>37</v>
      </c>
      <c r="L61" s="46" t="s">
        <v>38</v>
      </c>
      <c r="M61" s="44">
        <f t="shared" si="15"/>
        <v>178</v>
      </c>
      <c r="N61" s="44">
        <v>178</v>
      </c>
      <c r="O61" s="44"/>
      <c r="P61" s="44"/>
      <c r="Q61" s="47">
        <f t="shared" si="16"/>
        <v>122000</v>
      </c>
      <c r="R61" s="47">
        <v>122000</v>
      </c>
      <c r="S61" s="47"/>
      <c r="T61" s="47">
        <f t="shared" si="18"/>
        <v>488000</v>
      </c>
      <c r="U61" s="47">
        <v>488000</v>
      </c>
      <c r="V61" s="47"/>
      <c r="W61" s="47">
        <f t="shared" si="17"/>
        <v>610000</v>
      </c>
      <c r="X61" s="48">
        <f t="shared" si="14"/>
        <v>0.8</v>
      </c>
      <c r="Y61" s="47">
        <f t="shared" si="12"/>
        <v>2741.5730337078653</v>
      </c>
      <c r="Z61" s="49" t="e">
        <f t="shared" si="13"/>
        <v>#DIV/0!</v>
      </c>
      <c r="AA61" s="50">
        <f t="shared" si="5"/>
        <v>488000</v>
      </c>
    </row>
    <row r="62" spans="1:27" ht="25.5" customHeight="1">
      <c r="A62" s="43" t="s">
        <v>220</v>
      </c>
      <c r="B62" s="42" t="s">
        <v>339</v>
      </c>
      <c r="C62" s="44" t="s">
        <v>221</v>
      </c>
      <c r="D62" s="44" t="s">
        <v>21</v>
      </c>
      <c r="E62" s="45" t="s">
        <v>111</v>
      </c>
      <c r="F62" s="45"/>
      <c r="G62" s="45"/>
      <c r="H62" s="44" t="s">
        <v>219</v>
      </c>
      <c r="I62" s="46" t="s">
        <v>55</v>
      </c>
      <c r="J62" s="46" t="s">
        <v>161</v>
      </c>
      <c r="K62" s="46" t="s">
        <v>37</v>
      </c>
      <c r="L62" s="46" t="s">
        <v>38</v>
      </c>
      <c r="M62" s="44">
        <f t="shared" si="15"/>
        <v>150</v>
      </c>
      <c r="N62" s="44">
        <v>150</v>
      </c>
      <c r="O62" s="44"/>
      <c r="P62" s="44"/>
      <c r="Q62" s="47">
        <f t="shared" si="16"/>
        <v>4023801</v>
      </c>
      <c r="R62" s="47">
        <v>4023801</v>
      </c>
      <c r="S62" s="47"/>
      <c r="T62" s="47">
        <f t="shared" si="18"/>
        <v>4500000</v>
      </c>
      <c r="U62" s="47">
        <v>4500000</v>
      </c>
      <c r="V62" s="47"/>
      <c r="W62" s="47">
        <f t="shared" si="17"/>
        <v>8523801</v>
      </c>
      <c r="X62" s="48">
        <f t="shared" si="14"/>
        <v>0.5279334888273436</v>
      </c>
      <c r="Y62" s="47">
        <f t="shared" si="12"/>
        <v>30000</v>
      </c>
      <c r="Z62" s="49" t="e">
        <f t="shared" si="13"/>
        <v>#DIV/0!</v>
      </c>
      <c r="AA62" s="50">
        <f t="shared" si="5"/>
        <v>4500000</v>
      </c>
    </row>
    <row r="63" spans="1:27" ht="25.5" customHeight="1">
      <c r="A63" s="43" t="s">
        <v>222</v>
      </c>
      <c r="B63" s="42" t="s">
        <v>339</v>
      </c>
      <c r="C63" s="44" t="s">
        <v>223</v>
      </c>
      <c r="D63" s="44" t="s">
        <v>21</v>
      </c>
      <c r="E63" s="45" t="s">
        <v>111</v>
      </c>
      <c r="F63" s="45"/>
      <c r="G63" s="45"/>
      <c r="H63" s="44" t="s">
        <v>224</v>
      </c>
      <c r="I63" s="46" t="s">
        <v>55</v>
      </c>
      <c r="J63" s="46" t="s">
        <v>61</v>
      </c>
      <c r="K63" s="46" t="s">
        <v>36</v>
      </c>
      <c r="L63" s="46" t="s">
        <v>57</v>
      </c>
      <c r="M63" s="44">
        <f t="shared" si="15"/>
        <v>3</v>
      </c>
      <c r="N63" s="44">
        <v>3</v>
      </c>
      <c r="O63" s="44"/>
      <c r="P63" s="44"/>
      <c r="Q63" s="47">
        <f t="shared" si="16"/>
        <v>24008</v>
      </c>
      <c r="R63" s="47">
        <v>24008</v>
      </c>
      <c r="S63" s="47"/>
      <c r="T63" s="47">
        <f t="shared" si="18"/>
        <v>90000</v>
      </c>
      <c r="U63" s="47">
        <v>90000</v>
      </c>
      <c r="V63" s="47"/>
      <c r="W63" s="47">
        <f t="shared" si="17"/>
        <v>114008</v>
      </c>
      <c r="X63" s="48">
        <f t="shared" si="14"/>
        <v>0.7894182864360396</v>
      </c>
      <c r="Y63" s="47">
        <f t="shared" si="12"/>
        <v>30000</v>
      </c>
      <c r="Z63" s="49" t="e">
        <f t="shared" si="13"/>
        <v>#DIV/0!</v>
      </c>
      <c r="AA63" s="50">
        <f t="shared" si="5"/>
        <v>90000</v>
      </c>
    </row>
    <row r="64" spans="1:27" ht="25.5" customHeight="1">
      <c r="A64" s="43" t="s">
        <v>225</v>
      </c>
      <c r="B64" s="42" t="s">
        <v>339</v>
      </c>
      <c r="C64" s="44" t="s">
        <v>226</v>
      </c>
      <c r="D64" s="44" t="s">
        <v>21</v>
      </c>
      <c r="E64" s="45" t="s">
        <v>111</v>
      </c>
      <c r="F64" s="45"/>
      <c r="G64" s="45"/>
      <c r="H64" s="44" t="s">
        <v>227</v>
      </c>
      <c r="I64" s="46" t="s">
        <v>55</v>
      </c>
      <c r="J64" s="46" t="s">
        <v>65</v>
      </c>
      <c r="K64" s="46" t="s">
        <v>78</v>
      </c>
      <c r="L64" s="46" t="s">
        <v>43</v>
      </c>
      <c r="M64" s="44">
        <f t="shared" si="15"/>
        <v>30</v>
      </c>
      <c r="N64" s="44">
        <v>30</v>
      </c>
      <c r="O64" s="44"/>
      <c r="P64" s="44"/>
      <c r="Q64" s="47">
        <f t="shared" si="16"/>
        <v>207606.54</v>
      </c>
      <c r="R64" s="47">
        <v>207606.54</v>
      </c>
      <c r="S64" s="47"/>
      <c r="T64" s="47">
        <f t="shared" si="18"/>
        <v>830423</v>
      </c>
      <c r="U64" s="47">
        <v>830423</v>
      </c>
      <c r="V64" s="47"/>
      <c r="W64" s="47">
        <f t="shared" si="17"/>
        <v>1038029.54</v>
      </c>
      <c r="X64" s="48">
        <f t="shared" si="14"/>
        <v>0.7999993911541284</v>
      </c>
      <c r="Y64" s="47">
        <f t="shared" si="12"/>
        <v>27680.766666666666</v>
      </c>
      <c r="Z64" s="49" t="e">
        <f t="shared" si="13"/>
        <v>#DIV/0!</v>
      </c>
      <c r="AA64" s="50">
        <f t="shared" si="5"/>
        <v>830423</v>
      </c>
    </row>
    <row r="65" spans="1:27" ht="37.5" customHeight="1">
      <c r="A65" s="43" t="s">
        <v>228</v>
      </c>
      <c r="B65" s="42" t="s">
        <v>339</v>
      </c>
      <c r="C65" s="44" t="s">
        <v>229</v>
      </c>
      <c r="D65" s="44" t="s">
        <v>21</v>
      </c>
      <c r="E65" s="45" t="s">
        <v>111</v>
      </c>
      <c r="F65" s="45"/>
      <c r="G65" s="45"/>
      <c r="H65" s="44" t="s">
        <v>230</v>
      </c>
      <c r="I65" s="46" t="s">
        <v>55</v>
      </c>
      <c r="J65" s="46" t="s">
        <v>61</v>
      </c>
      <c r="K65" s="46" t="s">
        <v>78</v>
      </c>
      <c r="L65" s="46" t="s">
        <v>57</v>
      </c>
      <c r="M65" s="44">
        <f t="shared" si="15"/>
        <v>15</v>
      </c>
      <c r="N65" s="44">
        <v>15</v>
      </c>
      <c r="O65" s="44"/>
      <c r="P65" s="44"/>
      <c r="Q65" s="47">
        <f t="shared" si="16"/>
        <v>76882</v>
      </c>
      <c r="R65" s="47">
        <v>76882</v>
      </c>
      <c r="S65" s="47"/>
      <c r="T65" s="47">
        <f t="shared" si="18"/>
        <v>307528</v>
      </c>
      <c r="U65" s="47">
        <v>307528</v>
      </c>
      <c r="V65" s="47"/>
      <c r="W65" s="47">
        <f t="shared" si="17"/>
        <v>384410</v>
      </c>
      <c r="X65" s="48">
        <f t="shared" si="14"/>
        <v>0.8</v>
      </c>
      <c r="Y65" s="47">
        <f t="shared" si="12"/>
        <v>20501.866666666665</v>
      </c>
      <c r="Z65" s="49" t="e">
        <f t="shared" si="13"/>
        <v>#DIV/0!</v>
      </c>
      <c r="AA65" s="50">
        <f t="shared" si="5"/>
        <v>307528</v>
      </c>
    </row>
    <row r="66" spans="1:27" ht="25.5" customHeight="1">
      <c r="A66" s="43" t="s">
        <v>231</v>
      </c>
      <c r="B66" s="42" t="s">
        <v>339</v>
      </c>
      <c r="C66" s="44" t="s">
        <v>232</v>
      </c>
      <c r="D66" s="44" t="s">
        <v>21</v>
      </c>
      <c r="E66" s="45" t="s">
        <v>111</v>
      </c>
      <c r="F66" s="45"/>
      <c r="G66" s="45"/>
      <c r="H66" s="44" t="s">
        <v>233</v>
      </c>
      <c r="I66" s="46" t="s">
        <v>55</v>
      </c>
      <c r="J66" s="46" t="s">
        <v>89</v>
      </c>
      <c r="K66" s="46" t="s">
        <v>37</v>
      </c>
      <c r="L66" s="46" t="s">
        <v>38</v>
      </c>
      <c r="M66" s="44">
        <f t="shared" si="15"/>
        <v>4</v>
      </c>
      <c r="N66" s="44">
        <v>4</v>
      </c>
      <c r="O66" s="44"/>
      <c r="P66" s="44"/>
      <c r="Q66" s="47">
        <f t="shared" si="16"/>
        <v>23989.85</v>
      </c>
      <c r="R66" s="47">
        <v>23989.85</v>
      </c>
      <c r="S66" s="47"/>
      <c r="T66" s="47">
        <f t="shared" si="18"/>
        <v>95900</v>
      </c>
      <c r="U66" s="47">
        <v>95900</v>
      </c>
      <c r="V66" s="47"/>
      <c r="W66" s="47">
        <f t="shared" si="17"/>
        <v>119889.85</v>
      </c>
      <c r="X66" s="48">
        <f t="shared" si="14"/>
        <v>0.7999009090427588</v>
      </c>
      <c r="Y66" s="47">
        <f t="shared" si="12"/>
        <v>23975</v>
      </c>
      <c r="Z66" s="49" t="e">
        <f t="shared" si="13"/>
        <v>#DIV/0!</v>
      </c>
      <c r="AA66" s="50">
        <f t="shared" si="5"/>
        <v>95900</v>
      </c>
    </row>
    <row r="67" spans="1:27" ht="25.5" customHeight="1">
      <c r="A67" s="43" t="s">
        <v>234</v>
      </c>
      <c r="B67" s="42" t="s">
        <v>339</v>
      </c>
      <c r="C67" s="44" t="s">
        <v>235</v>
      </c>
      <c r="D67" s="44" t="s">
        <v>21</v>
      </c>
      <c r="E67" s="45" t="s">
        <v>111</v>
      </c>
      <c r="F67" s="45"/>
      <c r="G67" s="45"/>
      <c r="H67" s="44" t="s">
        <v>236</v>
      </c>
      <c r="I67" s="46" t="s">
        <v>55</v>
      </c>
      <c r="J67" s="46" t="s">
        <v>65</v>
      </c>
      <c r="K67" s="46" t="s">
        <v>123</v>
      </c>
      <c r="L67" s="46" t="s">
        <v>57</v>
      </c>
      <c r="M67" s="44">
        <f t="shared" si="15"/>
        <v>16</v>
      </c>
      <c r="N67" s="44">
        <v>16</v>
      </c>
      <c r="O67" s="44"/>
      <c r="P67" s="44"/>
      <c r="Q67" s="47">
        <f t="shared" si="16"/>
        <v>120000</v>
      </c>
      <c r="R67" s="47">
        <v>120000</v>
      </c>
      <c r="S67" s="47"/>
      <c r="T67" s="47">
        <f t="shared" si="18"/>
        <v>480000</v>
      </c>
      <c r="U67" s="47">
        <v>480000</v>
      </c>
      <c r="V67" s="47"/>
      <c r="W67" s="47">
        <f>Q67+T67</f>
        <v>600000</v>
      </c>
      <c r="X67" s="48">
        <f t="shared" si="14"/>
        <v>0.8</v>
      </c>
      <c r="Y67" s="47">
        <f t="shared" si="12"/>
        <v>30000</v>
      </c>
      <c r="Z67" s="49" t="e">
        <f t="shared" si="13"/>
        <v>#DIV/0!</v>
      </c>
      <c r="AA67" s="50">
        <f t="shared" si="5"/>
        <v>480000</v>
      </c>
    </row>
    <row r="68" spans="1:27" ht="25.5" customHeight="1">
      <c r="A68" s="43" t="s">
        <v>237</v>
      </c>
      <c r="B68" s="42" t="s">
        <v>339</v>
      </c>
      <c r="C68" s="44" t="s">
        <v>238</v>
      </c>
      <c r="D68" s="44" t="s">
        <v>21</v>
      </c>
      <c r="E68" s="45" t="s">
        <v>111</v>
      </c>
      <c r="F68" s="45"/>
      <c r="G68" s="45"/>
      <c r="H68" s="44" t="s">
        <v>239</v>
      </c>
      <c r="I68" s="46" t="s">
        <v>55</v>
      </c>
      <c r="J68" s="46" t="s">
        <v>85</v>
      </c>
      <c r="K68" s="46" t="s">
        <v>133</v>
      </c>
      <c r="L68" s="46" t="s">
        <v>57</v>
      </c>
      <c r="M68" s="44">
        <f t="shared" si="15"/>
        <v>20</v>
      </c>
      <c r="N68" s="44">
        <v>20</v>
      </c>
      <c r="O68" s="44"/>
      <c r="P68" s="44"/>
      <c r="Q68" s="47">
        <f t="shared" si="16"/>
        <v>24034</v>
      </c>
      <c r="R68" s="47">
        <v>24034</v>
      </c>
      <c r="S68" s="47"/>
      <c r="T68" s="47">
        <f t="shared" si="18"/>
        <v>85038</v>
      </c>
      <c r="U68" s="47">
        <v>85038</v>
      </c>
      <c r="V68" s="47"/>
      <c r="W68" s="47">
        <f t="shared" si="17"/>
        <v>109072</v>
      </c>
      <c r="X68" s="48">
        <f t="shared" si="14"/>
        <v>0.7796501393574886</v>
      </c>
      <c r="Y68" s="47">
        <f t="shared" si="12"/>
        <v>4251.9</v>
      </c>
      <c r="Z68" s="49" t="e">
        <f t="shared" si="13"/>
        <v>#DIV/0!</v>
      </c>
      <c r="AA68" s="50">
        <f t="shared" si="5"/>
        <v>85038</v>
      </c>
    </row>
    <row r="69" spans="1:27" ht="25.5" customHeight="1">
      <c r="A69" s="43" t="s">
        <v>240</v>
      </c>
      <c r="B69" s="42" t="s">
        <v>339</v>
      </c>
      <c r="C69" s="44" t="s">
        <v>241</v>
      </c>
      <c r="D69" s="44" t="s">
        <v>21</v>
      </c>
      <c r="E69" s="45" t="s">
        <v>111</v>
      </c>
      <c r="F69" s="45"/>
      <c r="G69" s="45"/>
      <c r="H69" s="44" t="s">
        <v>242</v>
      </c>
      <c r="I69" s="46" t="s">
        <v>55</v>
      </c>
      <c r="J69" s="46" t="s">
        <v>140</v>
      </c>
      <c r="K69" s="46" t="s">
        <v>119</v>
      </c>
      <c r="L69" s="46" t="s">
        <v>43</v>
      </c>
      <c r="M69" s="44">
        <f t="shared" si="15"/>
        <v>6</v>
      </c>
      <c r="N69" s="44">
        <v>6</v>
      </c>
      <c r="O69" s="44"/>
      <c r="P69" s="44"/>
      <c r="Q69" s="47">
        <f t="shared" si="16"/>
        <v>42342.31</v>
      </c>
      <c r="R69" s="47">
        <v>42342.31</v>
      </c>
      <c r="S69" s="47"/>
      <c r="T69" s="47">
        <f t="shared" si="18"/>
        <v>169369.21</v>
      </c>
      <c r="U69" s="47">
        <v>169369.21</v>
      </c>
      <c r="V69" s="47"/>
      <c r="W69" s="47">
        <f t="shared" si="17"/>
        <v>211711.52</v>
      </c>
      <c r="X69" s="48">
        <f t="shared" si="14"/>
        <v>0.7999999716595488</v>
      </c>
      <c r="Y69" s="47">
        <f t="shared" si="12"/>
        <v>28228.201666666664</v>
      </c>
      <c r="Z69" s="49" t="e">
        <f t="shared" si="13"/>
        <v>#DIV/0!</v>
      </c>
      <c r="AA69" s="50">
        <f t="shared" si="5"/>
        <v>169369.21</v>
      </c>
    </row>
    <row r="70" spans="1:27" ht="25.5" customHeight="1">
      <c r="A70" s="43" t="s">
        <v>243</v>
      </c>
      <c r="B70" s="42" t="s">
        <v>339</v>
      </c>
      <c r="C70" s="44" t="s">
        <v>244</v>
      </c>
      <c r="D70" s="44" t="s">
        <v>21</v>
      </c>
      <c r="E70" s="45" t="s">
        <v>111</v>
      </c>
      <c r="F70" s="45"/>
      <c r="G70" s="45"/>
      <c r="H70" s="44" t="s">
        <v>245</v>
      </c>
      <c r="I70" s="46" t="s">
        <v>55</v>
      </c>
      <c r="J70" s="46" t="s">
        <v>65</v>
      </c>
      <c r="K70" s="46" t="s">
        <v>70</v>
      </c>
      <c r="L70" s="46" t="s">
        <v>57</v>
      </c>
      <c r="M70" s="44">
        <f t="shared" si="15"/>
        <v>15</v>
      </c>
      <c r="N70" s="44">
        <v>15</v>
      </c>
      <c r="O70" s="44"/>
      <c r="P70" s="44"/>
      <c r="Q70" s="47">
        <f t="shared" si="16"/>
        <v>150000</v>
      </c>
      <c r="R70" s="47">
        <v>150000</v>
      </c>
      <c r="S70" s="47"/>
      <c r="T70" s="47">
        <f t="shared" si="18"/>
        <v>450000</v>
      </c>
      <c r="U70" s="47">
        <v>450000</v>
      </c>
      <c r="V70" s="47"/>
      <c r="W70" s="47">
        <f t="shared" si="17"/>
        <v>600000</v>
      </c>
      <c r="X70" s="48">
        <f t="shared" si="14"/>
        <v>0.75</v>
      </c>
      <c r="Y70" s="47">
        <f t="shared" si="12"/>
        <v>30000</v>
      </c>
      <c r="Z70" s="49" t="e">
        <f t="shared" si="13"/>
        <v>#DIV/0!</v>
      </c>
      <c r="AA70" s="50">
        <f t="shared" si="5"/>
        <v>450000</v>
      </c>
    </row>
    <row r="71" spans="1:27" ht="46.5" customHeight="1">
      <c r="A71" s="43" t="s">
        <v>246</v>
      </c>
      <c r="B71" s="42" t="s">
        <v>339</v>
      </c>
      <c r="C71" s="44" t="s">
        <v>247</v>
      </c>
      <c r="D71" s="44" t="s">
        <v>21</v>
      </c>
      <c r="E71" s="45" t="s">
        <v>111</v>
      </c>
      <c r="F71" s="45"/>
      <c r="G71" s="45"/>
      <c r="H71" s="44" t="s">
        <v>248</v>
      </c>
      <c r="I71" s="46" t="s">
        <v>55</v>
      </c>
      <c r="J71" s="46" t="s">
        <v>119</v>
      </c>
      <c r="K71" s="46" t="s">
        <v>89</v>
      </c>
      <c r="L71" s="46" t="s">
        <v>43</v>
      </c>
      <c r="M71" s="44">
        <f t="shared" si="15"/>
        <v>20</v>
      </c>
      <c r="N71" s="44">
        <v>20</v>
      </c>
      <c r="O71" s="44"/>
      <c r="P71" s="44"/>
      <c r="Q71" s="47">
        <f t="shared" si="16"/>
        <v>111657.84</v>
      </c>
      <c r="R71" s="47">
        <v>111657.84</v>
      </c>
      <c r="S71" s="47"/>
      <c r="T71" s="47">
        <f t="shared" si="18"/>
        <v>420046.16</v>
      </c>
      <c r="U71" s="47">
        <v>420046.16</v>
      </c>
      <c r="V71" s="47"/>
      <c r="W71" s="47">
        <f t="shared" si="17"/>
        <v>531704</v>
      </c>
      <c r="X71" s="48">
        <f t="shared" si="14"/>
        <v>0.7899999999999999</v>
      </c>
      <c r="Y71" s="47">
        <f t="shared" si="12"/>
        <v>21002.307999999997</v>
      </c>
      <c r="Z71" s="49" t="e">
        <f t="shared" si="13"/>
        <v>#DIV/0!</v>
      </c>
      <c r="AA71" s="50">
        <f t="shared" si="5"/>
        <v>420046.16</v>
      </c>
    </row>
    <row r="72" spans="1:27" ht="25.5" customHeight="1">
      <c r="A72" s="59" t="s">
        <v>249</v>
      </c>
      <c r="B72" s="41" t="s">
        <v>340</v>
      </c>
      <c r="C72" s="52" t="s">
        <v>250</v>
      </c>
      <c r="D72" s="52" t="s">
        <v>21</v>
      </c>
      <c r="E72" s="53" t="s">
        <v>34</v>
      </c>
      <c r="F72" s="53"/>
      <c r="G72" s="53"/>
      <c r="H72" s="52" t="s">
        <v>251</v>
      </c>
      <c r="I72" s="54">
        <v>20</v>
      </c>
      <c r="J72" s="54" t="s">
        <v>36</v>
      </c>
      <c r="K72" s="54" t="s">
        <v>123</v>
      </c>
      <c r="L72" s="54">
        <v>3</v>
      </c>
      <c r="M72" s="52">
        <f>N72+O72+P72</f>
        <v>75</v>
      </c>
      <c r="N72" s="52">
        <v>75</v>
      </c>
      <c r="O72" s="52">
        <v>0</v>
      </c>
      <c r="P72" s="52">
        <v>0</v>
      </c>
      <c r="Q72" s="55">
        <f>R72+S72</f>
        <v>562500</v>
      </c>
      <c r="R72" s="55">
        <v>562500</v>
      </c>
      <c r="S72" s="55">
        <v>0</v>
      </c>
      <c r="T72" s="55">
        <f>U72+V72</f>
        <v>2250000</v>
      </c>
      <c r="U72" s="55">
        <v>2250000</v>
      </c>
      <c r="V72" s="55">
        <v>0</v>
      </c>
      <c r="W72" s="55">
        <f>Q72+T72</f>
        <v>2812500</v>
      </c>
      <c r="X72" s="56">
        <f t="shared" si="14"/>
        <v>0.8</v>
      </c>
      <c r="Y72" s="55">
        <f t="shared" si="12"/>
        <v>30000</v>
      </c>
      <c r="Z72" s="57" t="e">
        <f t="shared" si="13"/>
        <v>#DIV/0!</v>
      </c>
      <c r="AA72" s="58">
        <f t="shared" si="5"/>
        <v>2250000</v>
      </c>
    </row>
    <row r="73" spans="1:27" ht="25.5" customHeight="1">
      <c r="A73" s="51" t="s">
        <v>252</v>
      </c>
      <c r="B73" s="41" t="s">
        <v>340</v>
      </c>
      <c r="C73" s="52" t="s">
        <v>253</v>
      </c>
      <c r="D73" s="52" t="s">
        <v>21</v>
      </c>
      <c r="E73" s="53" t="s">
        <v>34</v>
      </c>
      <c r="F73" s="53"/>
      <c r="G73" s="53"/>
      <c r="H73" s="52" t="s">
        <v>254</v>
      </c>
      <c r="I73" s="54" t="s">
        <v>255</v>
      </c>
      <c r="J73" s="54" t="s">
        <v>90</v>
      </c>
      <c r="K73" s="54" t="s">
        <v>37</v>
      </c>
      <c r="L73" s="54" t="s">
        <v>38</v>
      </c>
      <c r="M73" s="52">
        <f>N73+O73+P73</f>
        <v>50</v>
      </c>
      <c r="N73" s="52">
        <v>50</v>
      </c>
      <c r="O73" s="52">
        <v>0</v>
      </c>
      <c r="P73" s="52">
        <v>0</v>
      </c>
      <c r="Q73" s="55">
        <f>R73+S73</f>
        <v>375000</v>
      </c>
      <c r="R73" s="55">
        <v>375000</v>
      </c>
      <c r="S73" s="55">
        <v>0</v>
      </c>
      <c r="T73" s="55">
        <f>U73+V73</f>
        <v>1500000</v>
      </c>
      <c r="U73" s="55">
        <v>1500000</v>
      </c>
      <c r="V73" s="55">
        <v>0</v>
      </c>
      <c r="W73" s="55">
        <f>Q73+T73</f>
        <v>1875000</v>
      </c>
      <c r="X73" s="56">
        <f t="shared" si="14"/>
        <v>0.8</v>
      </c>
      <c r="Y73" s="55">
        <f t="shared" si="12"/>
        <v>30000</v>
      </c>
      <c r="Z73" s="57" t="e">
        <f t="shared" si="13"/>
        <v>#DIV/0!</v>
      </c>
      <c r="AA73" s="58">
        <f aca="true" t="shared" si="19" ref="AA73:AA95">T73</f>
        <v>1500000</v>
      </c>
    </row>
    <row r="74" spans="1:27" ht="25.5" customHeight="1">
      <c r="A74" s="43" t="s">
        <v>256</v>
      </c>
      <c r="B74" s="42" t="s">
        <v>341</v>
      </c>
      <c r="C74" s="44" t="s">
        <v>257</v>
      </c>
      <c r="D74" s="44" t="s">
        <v>22</v>
      </c>
      <c r="E74" s="45" t="s">
        <v>34</v>
      </c>
      <c r="F74" s="45"/>
      <c r="G74" s="45"/>
      <c r="H74" s="44" t="s">
        <v>258</v>
      </c>
      <c r="I74" s="46">
        <v>22</v>
      </c>
      <c r="J74" s="46">
        <v>13</v>
      </c>
      <c r="K74" s="46" t="s">
        <v>259</v>
      </c>
      <c r="L74" s="46" t="s">
        <v>57</v>
      </c>
      <c r="M74" s="44">
        <f>N74+O74+P74</f>
        <v>27</v>
      </c>
      <c r="N74" s="44"/>
      <c r="O74" s="44">
        <v>27</v>
      </c>
      <c r="P74" s="44"/>
      <c r="Q74" s="47">
        <f>R74+S74</f>
        <v>470107.83</v>
      </c>
      <c r="R74" s="47">
        <v>470107.83</v>
      </c>
      <c r="S74" s="47"/>
      <c r="T74" s="47">
        <f>U74+V74</f>
        <v>810000</v>
      </c>
      <c r="U74" s="47">
        <v>810000</v>
      </c>
      <c r="V74" s="47"/>
      <c r="W74" s="47">
        <f>Q74+T74</f>
        <v>1280107.83</v>
      </c>
      <c r="X74" s="48">
        <f aca="true" t="shared" si="20" ref="X74:X79">T74/W74</f>
        <v>0.632759194981254</v>
      </c>
      <c r="Y74" s="47">
        <f t="shared" si="12"/>
        <v>30000</v>
      </c>
      <c r="Z74" s="49" t="e">
        <f t="shared" si="13"/>
        <v>#DIV/0!</v>
      </c>
      <c r="AA74" s="50">
        <f t="shared" si="19"/>
        <v>810000</v>
      </c>
    </row>
    <row r="75" spans="1:27" ht="25.5" customHeight="1">
      <c r="A75" s="51" t="s">
        <v>260</v>
      </c>
      <c r="B75" s="41" t="s">
        <v>342</v>
      </c>
      <c r="C75" s="52" t="s">
        <v>261</v>
      </c>
      <c r="D75" s="52" t="s">
        <v>21</v>
      </c>
      <c r="E75" s="53" t="s">
        <v>34</v>
      </c>
      <c r="F75" s="53"/>
      <c r="G75" s="53"/>
      <c r="H75" s="52" t="s">
        <v>262</v>
      </c>
      <c r="I75" s="54">
        <v>24</v>
      </c>
      <c r="J75" s="54">
        <v>10</v>
      </c>
      <c r="K75" s="54" t="s">
        <v>78</v>
      </c>
      <c r="L75" s="54">
        <v>3</v>
      </c>
      <c r="M75" s="52">
        <f>N75+O75+P75</f>
        <v>24</v>
      </c>
      <c r="N75" s="52">
        <v>24</v>
      </c>
      <c r="O75" s="52">
        <v>0</v>
      </c>
      <c r="P75" s="52">
        <v>0</v>
      </c>
      <c r="Q75" s="55">
        <v>680000</v>
      </c>
      <c r="R75" s="55">
        <v>680000</v>
      </c>
      <c r="S75" s="55">
        <v>0</v>
      </c>
      <c r="T75" s="55">
        <v>720000</v>
      </c>
      <c r="U75" s="55">
        <v>720000</v>
      </c>
      <c r="V75" s="55">
        <v>0</v>
      </c>
      <c r="W75" s="55">
        <f>Q75+T75</f>
        <v>1400000</v>
      </c>
      <c r="X75" s="56">
        <f t="shared" si="20"/>
        <v>0.5142857142857142</v>
      </c>
      <c r="Y75" s="55">
        <f t="shared" si="12"/>
        <v>30000</v>
      </c>
      <c r="Z75" s="57" t="e">
        <f t="shared" si="13"/>
        <v>#DIV/0!</v>
      </c>
      <c r="AA75" s="58">
        <f t="shared" si="19"/>
        <v>720000</v>
      </c>
    </row>
    <row r="76" spans="1:27" ht="25.5" customHeight="1">
      <c r="A76" s="59" t="s">
        <v>263</v>
      </c>
      <c r="B76" s="41" t="s">
        <v>342</v>
      </c>
      <c r="C76" s="52" t="s">
        <v>264</v>
      </c>
      <c r="D76" s="52" t="s">
        <v>21</v>
      </c>
      <c r="E76" s="53" t="s">
        <v>34</v>
      </c>
      <c r="F76" s="53"/>
      <c r="G76" s="53"/>
      <c r="H76" s="52" t="s">
        <v>265</v>
      </c>
      <c r="I76" s="54">
        <v>24</v>
      </c>
      <c r="J76" s="54" t="s">
        <v>37</v>
      </c>
      <c r="K76" s="54" t="s">
        <v>78</v>
      </c>
      <c r="L76" s="54" t="s">
        <v>57</v>
      </c>
      <c r="M76" s="52">
        <f aca="true" t="shared" si="21" ref="M76:M83">N76+O76+P76</f>
        <v>12</v>
      </c>
      <c r="N76" s="52">
        <v>12</v>
      </c>
      <c r="O76" s="52">
        <v>0</v>
      </c>
      <c r="P76" s="52">
        <v>0</v>
      </c>
      <c r="Q76" s="55">
        <v>80000</v>
      </c>
      <c r="R76" s="55">
        <v>80000</v>
      </c>
      <c r="S76" s="55">
        <v>0</v>
      </c>
      <c r="T76" s="55">
        <f aca="true" t="shared" si="22" ref="T76:T83">U76+V76</f>
        <v>320000</v>
      </c>
      <c r="U76" s="55">
        <v>320000</v>
      </c>
      <c r="V76" s="55">
        <v>0</v>
      </c>
      <c r="W76" s="55">
        <f aca="true" t="shared" si="23" ref="W76:W95">Q76+T76</f>
        <v>400000</v>
      </c>
      <c r="X76" s="56">
        <f t="shared" si="20"/>
        <v>0.8</v>
      </c>
      <c r="Y76" s="55">
        <f aca="true" t="shared" si="24" ref="Y76:Y95">U76/(N76+O76)</f>
        <v>26666.666666666668</v>
      </c>
      <c r="Z76" s="57" t="e">
        <f t="shared" si="13"/>
        <v>#DIV/0!</v>
      </c>
      <c r="AA76" s="58">
        <f t="shared" si="19"/>
        <v>320000</v>
      </c>
    </row>
    <row r="77" spans="1:27" ht="25.5" customHeight="1">
      <c r="A77" s="51" t="s">
        <v>266</v>
      </c>
      <c r="B77" s="41" t="s">
        <v>342</v>
      </c>
      <c r="C77" s="52" t="s">
        <v>267</v>
      </c>
      <c r="D77" s="52" t="s">
        <v>21</v>
      </c>
      <c r="E77" s="53" t="s">
        <v>34</v>
      </c>
      <c r="F77" s="53"/>
      <c r="G77" s="53"/>
      <c r="H77" s="52" t="s">
        <v>268</v>
      </c>
      <c r="I77" s="54" t="s">
        <v>185</v>
      </c>
      <c r="J77" s="54" t="s">
        <v>123</v>
      </c>
      <c r="K77" s="54" t="s">
        <v>56</v>
      </c>
      <c r="L77" s="54" t="s">
        <v>57</v>
      </c>
      <c r="M77" s="52">
        <f t="shared" si="21"/>
        <v>2</v>
      </c>
      <c r="N77" s="52">
        <v>2</v>
      </c>
      <c r="O77" s="52">
        <v>0</v>
      </c>
      <c r="P77" s="52">
        <v>0</v>
      </c>
      <c r="Q77" s="55">
        <f aca="true" t="shared" si="25" ref="Q77:Q83">R77+S77</f>
        <v>15000</v>
      </c>
      <c r="R77" s="55">
        <v>15000</v>
      </c>
      <c r="S77" s="55">
        <v>0</v>
      </c>
      <c r="T77" s="55">
        <f t="shared" si="22"/>
        <v>60000</v>
      </c>
      <c r="U77" s="55">
        <v>60000</v>
      </c>
      <c r="V77" s="55">
        <v>0</v>
      </c>
      <c r="W77" s="55">
        <f t="shared" si="23"/>
        <v>75000</v>
      </c>
      <c r="X77" s="56">
        <f t="shared" si="20"/>
        <v>0.8</v>
      </c>
      <c r="Y77" s="55">
        <f t="shared" si="24"/>
        <v>30000</v>
      </c>
      <c r="Z77" s="57" t="e">
        <f aca="true" t="shared" si="26" ref="Z77:Z95">V77/P77</f>
        <v>#DIV/0!</v>
      </c>
      <c r="AA77" s="58">
        <f t="shared" si="19"/>
        <v>60000</v>
      </c>
    </row>
    <row r="78" spans="1:27" ht="25.5" customHeight="1">
      <c r="A78" s="59" t="s">
        <v>269</v>
      </c>
      <c r="B78" s="41" t="s">
        <v>342</v>
      </c>
      <c r="C78" s="52" t="s">
        <v>270</v>
      </c>
      <c r="D78" s="52" t="s">
        <v>21</v>
      </c>
      <c r="E78" s="53" t="s">
        <v>34</v>
      </c>
      <c r="F78" s="53"/>
      <c r="G78" s="53"/>
      <c r="H78" s="52" t="s">
        <v>271</v>
      </c>
      <c r="I78" s="54" t="s">
        <v>185</v>
      </c>
      <c r="J78" s="54" t="s">
        <v>85</v>
      </c>
      <c r="K78" s="54" t="s">
        <v>66</v>
      </c>
      <c r="L78" s="54" t="s">
        <v>43</v>
      </c>
      <c r="M78" s="52">
        <f t="shared" si="21"/>
        <v>7</v>
      </c>
      <c r="N78" s="52">
        <v>7</v>
      </c>
      <c r="O78" s="52">
        <v>0</v>
      </c>
      <c r="P78" s="52">
        <v>0</v>
      </c>
      <c r="Q78" s="55">
        <f t="shared" si="25"/>
        <v>31400</v>
      </c>
      <c r="R78" s="55">
        <v>31400</v>
      </c>
      <c r="S78" s="55">
        <v>0</v>
      </c>
      <c r="T78" s="55">
        <f t="shared" si="22"/>
        <v>125600</v>
      </c>
      <c r="U78" s="55">
        <v>125600</v>
      </c>
      <c r="V78" s="55">
        <v>0</v>
      </c>
      <c r="W78" s="55">
        <f t="shared" si="23"/>
        <v>157000</v>
      </c>
      <c r="X78" s="56">
        <f t="shared" si="20"/>
        <v>0.8</v>
      </c>
      <c r="Y78" s="55">
        <f t="shared" si="24"/>
        <v>17942.85714285714</v>
      </c>
      <c r="Z78" s="57" t="e">
        <f t="shared" si="26"/>
        <v>#DIV/0!</v>
      </c>
      <c r="AA78" s="58">
        <f t="shared" si="19"/>
        <v>125600</v>
      </c>
    </row>
    <row r="79" spans="1:27" ht="25.5" customHeight="1">
      <c r="A79" s="51" t="s">
        <v>272</v>
      </c>
      <c r="B79" s="41" t="s">
        <v>342</v>
      </c>
      <c r="C79" s="52" t="s">
        <v>273</v>
      </c>
      <c r="D79" s="52" t="s">
        <v>21</v>
      </c>
      <c r="E79" s="53" t="s">
        <v>34</v>
      </c>
      <c r="F79" s="53"/>
      <c r="G79" s="53"/>
      <c r="H79" s="52" t="s">
        <v>274</v>
      </c>
      <c r="I79" s="54" t="s">
        <v>185</v>
      </c>
      <c r="J79" s="54" t="s">
        <v>275</v>
      </c>
      <c r="K79" s="54" t="s">
        <v>37</v>
      </c>
      <c r="L79" s="54" t="s">
        <v>38</v>
      </c>
      <c r="M79" s="52">
        <f t="shared" si="21"/>
        <v>10</v>
      </c>
      <c r="N79" s="52">
        <v>10</v>
      </c>
      <c r="O79" s="52">
        <v>0</v>
      </c>
      <c r="P79" s="52">
        <v>0</v>
      </c>
      <c r="Q79" s="55">
        <f t="shared" si="25"/>
        <v>7400</v>
      </c>
      <c r="R79" s="55">
        <v>7400</v>
      </c>
      <c r="S79" s="55">
        <v>0</v>
      </c>
      <c r="T79" s="55">
        <f t="shared" si="22"/>
        <v>29600</v>
      </c>
      <c r="U79" s="55">
        <v>29600</v>
      </c>
      <c r="V79" s="55">
        <v>0</v>
      </c>
      <c r="W79" s="55">
        <f t="shared" si="23"/>
        <v>37000</v>
      </c>
      <c r="X79" s="56">
        <f t="shared" si="20"/>
        <v>0.8</v>
      </c>
      <c r="Y79" s="55">
        <f t="shared" si="24"/>
        <v>2960</v>
      </c>
      <c r="Z79" s="57" t="e">
        <f t="shared" si="26"/>
        <v>#DIV/0!</v>
      </c>
      <c r="AA79" s="58">
        <f t="shared" si="19"/>
        <v>29600</v>
      </c>
    </row>
    <row r="80" spans="1:27" ht="25.5" customHeight="1">
      <c r="A80" s="59" t="s">
        <v>276</v>
      </c>
      <c r="B80" s="41" t="s">
        <v>342</v>
      </c>
      <c r="C80" s="52" t="s">
        <v>277</v>
      </c>
      <c r="D80" s="52" t="s">
        <v>21</v>
      </c>
      <c r="E80" s="53" t="s">
        <v>34</v>
      </c>
      <c r="F80" s="53"/>
      <c r="G80" s="53"/>
      <c r="H80" s="52" t="s">
        <v>278</v>
      </c>
      <c r="I80" s="54" t="s">
        <v>185</v>
      </c>
      <c r="J80" s="54" t="s">
        <v>140</v>
      </c>
      <c r="K80" s="54" t="s">
        <v>37</v>
      </c>
      <c r="L80" s="54" t="s">
        <v>38</v>
      </c>
      <c r="M80" s="52">
        <f t="shared" si="21"/>
        <v>110</v>
      </c>
      <c r="N80" s="52">
        <v>110</v>
      </c>
      <c r="O80" s="52">
        <v>0</v>
      </c>
      <c r="P80" s="52">
        <v>0</v>
      </c>
      <c r="Q80" s="55">
        <f t="shared" si="25"/>
        <v>1982225</v>
      </c>
      <c r="R80" s="55">
        <v>1982225</v>
      </c>
      <c r="S80" s="55">
        <v>0</v>
      </c>
      <c r="T80" s="55">
        <f t="shared" si="22"/>
        <v>3300000</v>
      </c>
      <c r="U80" s="55">
        <v>3300000</v>
      </c>
      <c r="V80" s="55">
        <v>0</v>
      </c>
      <c r="W80" s="55">
        <f>Q80+U80</f>
        <v>5282225</v>
      </c>
      <c r="X80" s="56">
        <f>U80/W80</f>
        <v>0.6247367349933031</v>
      </c>
      <c r="Y80" s="55">
        <f t="shared" si="24"/>
        <v>30000</v>
      </c>
      <c r="Z80" s="57" t="e">
        <f t="shared" si="26"/>
        <v>#DIV/0!</v>
      </c>
      <c r="AA80" s="58">
        <f t="shared" si="19"/>
        <v>3300000</v>
      </c>
    </row>
    <row r="81" spans="1:27" ht="25.5" customHeight="1">
      <c r="A81" s="51" t="s">
        <v>279</v>
      </c>
      <c r="B81" s="41" t="s">
        <v>342</v>
      </c>
      <c r="C81" s="52" t="s">
        <v>280</v>
      </c>
      <c r="D81" s="52" t="s">
        <v>21</v>
      </c>
      <c r="E81" s="53" t="s">
        <v>34</v>
      </c>
      <c r="F81" s="53"/>
      <c r="G81" s="53"/>
      <c r="H81" s="52" t="s">
        <v>281</v>
      </c>
      <c r="I81" s="54" t="s">
        <v>185</v>
      </c>
      <c r="J81" s="54" t="s">
        <v>282</v>
      </c>
      <c r="K81" s="54" t="s">
        <v>37</v>
      </c>
      <c r="L81" s="54" t="s">
        <v>38</v>
      </c>
      <c r="M81" s="52">
        <f t="shared" si="21"/>
        <v>25</v>
      </c>
      <c r="N81" s="52">
        <v>25</v>
      </c>
      <c r="O81" s="52">
        <v>0</v>
      </c>
      <c r="P81" s="52">
        <v>0</v>
      </c>
      <c r="Q81" s="55">
        <f t="shared" si="25"/>
        <v>575011</v>
      </c>
      <c r="R81" s="55">
        <v>575011</v>
      </c>
      <c r="S81" s="55">
        <v>0</v>
      </c>
      <c r="T81" s="55">
        <f t="shared" si="22"/>
        <v>750000</v>
      </c>
      <c r="U81" s="55">
        <v>750000</v>
      </c>
      <c r="V81" s="55">
        <v>0</v>
      </c>
      <c r="W81" s="55">
        <f t="shared" si="23"/>
        <v>1325011</v>
      </c>
      <c r="X81" s="56">
        <f aca="true" t="shared" si="27" ref="X81:X96">T81/W81</f>
        <v>0.5660330367068651</v>
      </c>
      <c r="Y81" s="55">
        <f t="shared" si="24"/>
        <v>30000</v>
      </c>
      <c r="Z81" s="57" t="e">
        <f t="shared" si="26"/>
        <v>#DIV/0!</v>
      </c>
      <c r="AA81" s="58">
        <f t="shared" si="19"/>
        <v>750000</v>
      </c>
    </row>
    <row r="82" spans="1:27" ht="25.5" customHeight="1">
      <c r="A82" s="59" t="s">
        <v>283</v>
      </c>
      <c r="B82" s="41" t="s">
        <v>342</v>
      </c>
      <c r="C82" s="52" t="s">
        <v>284</v>
      </c>
      <c r="D82" s="52" t="s">
        <v>21</v>
      </c>
      <c r="E82" s="53" t="s">
        <v>34</v>
      </c>
      <c r="F82" s="53"/>
      <c r="G82" s="53"/>
      <c r="H82" s="52" t="s">
        <v>281</v>
      </c>
      <c r="I82" s="54" t="s">
        <v>185</v>
      </c>
      <c r="J82" s="54" t="s">
        <v>282</v>
      </c>
      <c r="K82" s="54" t="s">
        <v>37</v>
      </c>
      <c r="L82" s="54" t="s">
        <v>38</v>
      </c>
      <c r="M82" s="52">
        <f t="shared" si="21"/>
        <v>20</v>
      </c>
      <c r="N82" s="52">
        <v>20</v>
      </c>
      <c r="O82" s="52">
        <v>0</v>
      </c>
      <c r="P82" s="52">
        <v>0</v>
      </c>
      <c r="Q82" s="55">
        <f t="shared" si="25"/>
        <v>8000</v>
      </c>
      <c r="R82" s="55">
        <v>8000</v>
      </c>
      <c r="S82" s="55">
        <v>0</v>
      </c>
      <c r="T82" s="55">
        <f t="shared" si="22"/>
        <v>32000</v>
      </c>
      <c r="U82" s="55">
        <v>32000</v>
      </c>
      <c r="V82" s="55">
        <v>0</v>
      </c>
      <c r="W82" s="55">
        <f t="shared" si="23"/>
        <v>40000</v>
      </c>
      <c r="X82" s="56">
        <f t="shared" si="27"/>
        <v>0.8</v>
      </c>
      <c r="Y82" s="55">
        <f t="shared" si="24"/>
        <v>1600</v>
      </c>
      <c r="Z82" s="57" t="e">
        <f t="shared" si="26"/>
        <v>#DIV/0!</v>
      </c>
      <c r="AA82" s="58">
        <f t="shared" si="19"/>
        <v>32000</v>
      </c>
    </row>
    <row r="83" spans="1:27" ht="25.5" customHeight="1">
      <c r="A83" s="51" t="s">
        <v>285</v>
      </c>
      <c r="B83" s="41" t="s">
        <v>342</v>
      </c>
      <c r="C83" s="52" t="s">
        <v>286</v>
      </c>
      <c r="D83" s="52" t="s">
        <v>21</v>
      </c>
      <c r="E83" s="53" t="s">
        <v>34</v>
      </c>
      <c r="F83" s="53"/>
      <c r="G83" s="53"/>
      <c r="H83" s="52" t="s">
        <v>287</v>
      </c>
      <c r="I83" s="54" t="s">
        <v>185</v>
      </c>
      <c r="J83" s="54" t="s">
        <v>78</v>
      </c>
      <c r="K83" s="54" t="s">
        <v>36</v>
      </c>
      <c r="L83" s="54" t="s">
        <v>38</v>
      </c>
      <c r="M83" s="52">
        <f t="shared" si="21"/>
        <v>1</v>
      </c>
      <c r="N83" s="52">
        <v>1</v>
      </c>
      <c r="O83" s="52">
        <v>0</v>
      </c>
      <c r="P83" s="52">
        <v>0</v>
      </c>
      <c r="Q83" s="55">
        <f t="shared" si="25"/>
        <v>7500</v>
      </c>
      <c r="R83" s="55">
        <v>7500</v>
      </c>
      <c r="S83" s="55">
        <v>0</v>
      </c>
      <c r="T83" s="55">
        <f t="shared" si="22"/>
        <v>30000</v>
      </c>
      <c r="U83" s="55">
        <v>30000</v>
      </c>
      <c r="V83" s="55">
        <v>0</v>
      </c>
      <c r="W83" s="55">
        <f t="shared" si="23"/>
        <v>37500</v>
      </c>
      <c r="X83" s="56">
        <f t="shared" si="27"/>
        <v>0.8</v>
      </c>
      <c r="Y83" s="55">
        <f t="shared" si="24"/>
        <v>30000</v>
      </c>
      <c r="Z83" s="57" t="e">
        <f t="shared" si="26"/>
        <v>#DIV/0!</v>
      </c>
      <c r="AA83" s="58">
        <f t="shared" si="19"/>
        <v>30000</v>
      </c>
    </row>
    <row r="84" spans="1:27" ht="25.5" customHeight="1">
      <c r="A84" s="43" t="s">
        <v>288</v>
      </c>
      <c r="B84" s="42" t="s">
        <v>343</v>
      </c>
      <c r="C84" s="44" t="s">
        <v>289</v>
      </c>
      <c r="D84" s="44" t="s">
        <v>21</v>
      </c>
      <c r="E84" s="45" t="s">
        <v>34</v>
      </c>
      <c r="F84" s="45"/>
      <c r="G84" s="45"/>
      <c r="H84" s="44" t="s">
        <v>290</v>
      </c>
      <c r="I84" s="46">
        <v>26</v>
      </c>
      <c r="J84" s="46" t="s">
        <v>123</v>
      </c>
      <c r="K84" s="46" t="s">
        <v>37</v>
      </c>
      <c r="L84" s="46">
        <v>1</v>
      </c>
      <c r="M84" s="44">
        <f>N84+O84+P84</f>
        <v>12</v>
      </c>
      <c r="N84" s="44">
        <v>12</v>
      </c>
      <c r="O84" s="44"/>
      <c r="P84" s="44"/>
      <c r="Q84" s="47">
        <f aca="true" t="shared" si="28" ref="Q84:Q92">R84+S84</f>
        <v>8600</v>
      </c>
      <c r="R84" s="47">
        <v>8600</v>
      </c>
      <c r="S84" s="47"/>
      <c r="T84" s="47">
        <f aca="true" t="shared" si="29" ref="T84:T92">U84+V84</f>
        <v>34400</v>
      </c>
      <c r="U84" s="47">
        <v>34400</v>
      </c>
      <c r="V84" s="47"/>
      <c r="W84" s="47">
        <f t="shared" si="23"/>
        <v>43000</v>
      </c>
      <c r="X84" s="48">
        <f t="shared" si="27"/>
        <v>0.8</v>
      </c>
      <c r="Y84" s="47">
        <f t="shared" si="24"/>
        <v>2866.6666666666665</v>
      </c>
      <c r="Z84" s="49" t="e">
        <f t="shared" si="26"/>
        <v>#DIV/0!</v>
      </c>
      <c r="AA84" s="50">
        <f t="shared" si="19"/>
        <v>34400</v>
      </c>
    </row>
    <row r="85" spans="1:27" ht="25.5" customHeight="1">
      <c r="A85" s="51" t="s">
        <v>291</v>
      </c>
      <c r="B85" s="41" t="s">
        <v>344</v>
      </c>
      <c r="C85" s="52" t="s">
        <v>292</v>
      </c>
      <c r="D85" s="52" t="s">
        <v>293</v>
      </c>
      <c r="E85" s="53" t="s">
        <v>34</v>
      </c>
      <c r="F85" s="53"/>
      <c r="G85" s="53"/>
      <c r="H85" s="52" t="s">
        <v>294</v>
      </c>
      <c r="I85" s="54">
        <v>28</v>
      </c>
      <c r="J85" s="54">
        <v>15</v>
      </c>
      <c r="K85" s="54" t="s">
        <v>37</v>
      </c>
      <c r="L85" s="54">
        <v>1</v>
      </c>
      <c r="M85" s="52">
        <f>N85+O85+P85</f>
        <v>64</v>
      </c>
      <c r="N85" s="52">
        <v>64</v>
      </c>
      <c r="O85" s="52"/>
      <c r="P85" s="52"/>
      <c r="Q85" s="55">
        <f t="shared" si="28"/>
        <v>1189002</v>
      </c>
      <c r="R85" s="55">
        <v>1189002</v>
      </c>
      <c r="S85" s="55"/>
      <c r="T85" s="55">
        <f t="shared" si="29"/>
        <v>1920000</v>
      </c>
      <c r="U85" s="55">
        <v>1920000</v>
      </c>
      <c r="V85" s="55"/>
      <c r="W85" s="55">
        <f t="shared" si="23"/>
        <v>3109002</v>
      </c>
      <c r="X85" s="56">
        <f t="shared" si="27"/>
        <v>0.6175615197417049</v>
      </c>
      <c r="Y85" s="55">
        <f t="shared" si="24"/>
        <v>30000</v>
      </c>
      <c r="Z85" s="57" t="e">
        <f t="shared" si="26"/>
        <v>#DIV/0!</v>
      </c>
      <c r="AA85" s="58">
        <f t="shared" si="19"/>
        <v>1920000</v>
      </c>
    </row>
    <row r="86" spans="1:27" ht="25.5" customHeight="1">
      <c r="A86" s="59" t="s">
        <v>295</v>
      </c>
      <c r="B86" s="41" t="s">
        <v>344</v>
      </c>
      <c r="C86" s="52" t="s">
        <v>296</v>
      </c>
      <c r="D86" s="52" t="s">
        <v>293</v>
      </c>
      <c r="E86" s="53" t="s">
        <v>34</v>
      </c>
      <c r="F86" s="53"/>
      <c r="G86" s="53"/>
      <c r="H86" s="52" t="s">
        <v>297</v>
      </c>
      <c r="I86" s="54">
        <v>28</v>
      </c>
      <c r="J86" s="54">
        <v>61</v>
      </c>
      <c r="K86" s="54" t="s">
        <v>37</v>
      </c>
      <c r="L86" s="54">
        <v>1</v>
      </c>
      <c r="M86" s="52">
        <f>N86+O86+P86</f>
        <v>60</v>
      </c>
      <c r="N86" s="52">
        <v>60</v>
      </c>
      <c r="O86" s="52"/>
      <c r="P86" s="52"/>
      <c r="Q86" s="55">
        <f t="shared" si="28"/>
        <v>2023184.41</v>
      </c>
      <c r="R86" s="55">
        <v>2023184.41</v>
      </c>
      <c r="S86" s="55"/>
      <c r="T86" s="55">
        <f t="shared" si="29"/>
        <v>1800000</v>
      </c>
      <c r="U86" s="55">
        <v>1800000</v>
      </c>
      <c r="V86" s="55"/>
      <c r="W86" s="55">
        <f t="shared" si="23"/>
        <v>3823184.41</v>
      </c>
      <c r="X86" s="56">
        <f t="shared" si="27"/>
        <v>0.4708117126895273</v>
      </c>
      <c r="Y86" s="55">
        <f t="shared" si="24"/>
        <v>30000</v>
      </c>
      <c r="Z86" s="57" t="e">
        <f t="shared" si="26"/>
        <v>#DIV/0!</v>
      </c>
      <c r="AA86" s="58">
        <f t="shared" si="19"/>
        <v>1800000</v>
      </c>
    </row>
    <row r="87" spans="1:27" ht="25.5" customHeight="1">
      <c r="A87" s="51" t="s">
        <v>298</v>
      </c>
      <c r="B87" s="41" t="s">
        <v>344</v>
      </c>
      <c r="C87" s="52" t="s">
        <v>299</v>
      </c>
      <c r="D87" s="52" t="s">
        <v>293</v>
      </c>
      <c r="E87" s="53" t="s">
        <v>34</v>
      </c>
      <c r="F87" s="53"/>
      <c r="G87" s="53"/>
      <c r="H87" s="52" t="s">
        <v>300</v>
      </c>
      <c r="I87" s="54">
        <v>28</v>
      </c>
      <c r="J87" s="54" t="s">
        <v>78</v>
      </c>
      <c r="K87" s="54" t="s">
        <v>37</v>
      </c>
      <c r="L87" s="54">
        <v>1</v>
      </c>
      <c r="M87" s="52">
        <f>N87+O87+P87</f>
        <v>100</v>
      </c>
      <c r="N87" s="52">
        <v>100</v>
      </c>
      <c r="O87" s="52"/>
      <c r="P87" s="52"/>
      <c r="Q87" s="55">
        <f t="shared" si="28"/>
        <v>201123.07</v>
      </c>
      <c r="R87" s="55">
        <v>201123.07</v>
      </c>
      <c r="S87" s="55"/>
      <c r="T87" s="55">
        <f t="shared" si="29"/>
        <v>804492.26</v>
      </c>
      <c r="U87" s="55">
        <v>804492.26</v>
      </c>
      <c r="V87" s="55"/>
      <c r="W87" s="55">
        <f t="shared" si="23"/>
        <v>1005615.3300000001</v>
      </c>
      <c r="X87" s="56">
        <f t="shared" si="27"/>
        <v>0.7999999960223358</v>
      </c>
      <c r="Y87" s="55">
        <f t="shared" si="24"/>
        <v>8044.9226</v>
      </c>
      <c r="Z87" s="57" t="e">
        <f t="shared" si="26"/>
        <v>#DIV/0!</v>
      </c>
      <c r="AA87" s="58">
        <f t="shared" si="19"/>
        <v>804492.26</v>
      </c>
    </row>
    <row r="88" spans="1:27" ht="45.75">
      <c r="A88" s="43" t="s">
        <v>301</v>
      </c>
      <c r="B88" s="42" t="s">
        <v>345</v>
      </c>
      <c r="C88" s="44" t="s">
        <v>311</v>
      </c>
      <c r="D88" s="44" t="s">
        <v>21</v>
      </c>
      <c r="E88" s="45" t="s">
        <v>34</v>
      </c>
      <c r="F88" s="45"/>
      <c r="G88" s="45"/>
      <c r="H88" s="44" t="s">
        <v>312</v>
      </c>
      <c r="I88" s="46">
        <v>30</v>
      </c>
      <c r="J88" s="46" t="s">
        <v>89</v>
      </c>
      <c r="K88" s="46" t="s">
        <v>56</v>
      </c>
      <c r="L88" s="46">
        <v>3</v>
      </c>
      <c r="M88" s="44">
        <v>72</v>
      </c>
      <c r="N88" s="44">
        <v>72</v>
      </c>
      <c r="O88" s="44"/>
      <c r="P88" s="44"/>
      <c r="Q88" s="47">
        <f t="shared" si="28"/>
        <v>524472</v>
      </c>
      <c r="R88" s="47">
        <v>524472</v>
      </c>
      <c r="S88" s="47"/>
      <c r="T88" s="47">
        <f t="shared" si="29"/>
        <v>2079946</v>
      </c>
      <c r="U88" s="47">
        <v>2079946</v>
      </c>
      <c r="V88" s="47"/>
      <c r="W88" s="47">
        <f>Q88+T88</f>
        <v>2604418</v>
      </c>
      <c r="X88" s="48">
        <f t="shared" si="27"/>
        <v>0.798622187375452</v>
      </c>
      <c r="Y88" s="47">
        <f>U88/(N88+O88)</f>
        <v>28888.13888888889</v>
      </c>
      <c r="Z88" s="49" t="e">
        <f>V88/P88</f>
        <v>#DIV/0!</v>
      </c>
      <c r="AA88" s="50">
        <f>T88</f>
        <v>2079946</v>
      </c>
    </row>
    <row r="89" spans="1:27" ht="45.75">
      <c r="A89" s="43" t="s">
        <v>304</v>
      </c>
      <c r="B89" s="42" t="s">
        <v>345</v>
      </c>
      <c r="C89" s="44" t="s">
        <v>314</v>
      </c>
      <c r="D89" s="44" t="s">
        <v>21</v>
      </c>
      <c r="E89" s="45" t="s">
        <v>34</v>
      </c>
      <c r="F89" s="45"/>
      <c r="G89" s="45"/>
      <c r="H89" s="44" t="s">
        <v>315</v>
      </c>
      <c r="I89" s="46">
        <v>30</v>
      </c>
      <c r="J89" s="46" t="s">
        <v>123</v>
      </c>
      <c r="K89" s="46" t="s">
        <v>37</v>
      </c>
      <c r="L89" s="46">
        <v>1</v>
      </c>
      <c r="M89" s="44">
        <v>50</v>
      </c>
      <c r="N89" s="44">
        <v>50</v>
      </c>
      <c r="O89" s="44"/>
      <c r="P89" s="44"/>
      <c r="Q89" s="47">
        <f t="shared" si="28"/>
        <v>344343</v>
      </c>
      <c r="R89" s="47">
        <v>344343</v>
      </c>
      <c r="S89" s="47"/>
      <c r="T89" s="47">
        <f t="shared" si="29"/>
        <v>1377372</v>
      </c>
      <c r="U89" s="47">
        <v>1377372</v>
      </c>
      <c r="V89" s="47"/>
      <c r="W89" s="47">
        <f>Q89+T89</f>
        <v>1721715</v>
      </c>
      <c r="X89" s="48">
        <f t="shared" si="27"/>
        <v>0.8</v>
      </c>
      <c r="Y89" s="47">
        <f>U89/(N89+O89)</f>
        <v>27547.44</v>
      </c>
      <c r="Z89" s="49" t="e">
        <f>V89/P89</f>
        <v>#DIV/0!</v>
      </c>
      <c r="AA89" s="50">
        <f>T89</f>
        <v>1377372</v>
      </c>
    </row>
    <row r="90" spans="1:27" ht="45.75">
      <c r="A90" s="43" t="s">
        <v>307</v>
      </c>
      <c r="B90" s="42" t="s">
        <v>345</v>
      </c>
      <c r="C90" s="44" t="s">
        <v>317</v>
      </c>
      <c r="D90" s="44" t="s">
        <v>22</v>
      </c>
      <c r="E90" s="45" t="s">
        <v>34</v>
      </c>
      <c r="F90" s="45"/>
      <c r="G90" s="45"/>
      <c r="H90" s="44" t="s">
        <v>318</v>
      </c>
      <c r="I90" s="46">
        <v>30</v>
      </c>
      <c r="J90" s="46" t="s">
        <v>123</v>
      </c>
      <c r="K90" s="46" t="s">
        <v>36</v>
      </c>
      <c r="L90" s="46">
        <v>2</v>
      </c>
      <c r="M90" s="44">
        <v>10</v>
      </c>
      <c r="N90" s="44"/>
      <c r="O90" s="44">
        <v>10</v>
      </c>
      <c r="P90" s="44"/>
      <c r="Q90" s="47">
        <f t="shared" si="28"/>
        <v>32450</v>
      </c>
      <c r="R90" s="47">
        <v>32450</v>
      </c>
      <c r="S90" s="47"/>
      <c r="T90" s="47">
        <f t="shared" si="29"/>
        <v>129000</v>
      </c>
      <c r="U90" s="47">
        <v>129000</v>
      </c>
      <c r="V90" s="47"/>
      <c r="W90" s="47">
        <f>Q90+T90</f>
        <v>161450</v>
      </c>
      <c r="X90" s="48">
        <f t="shared" si="27"/>
        <v>0.7990089811087023</v>
      </c>
      <c r="Y90" s="47">
        <f>U90/(N90+O90)</f>
        <v>12900</v>
      </c>
      <c r="Z90" s="49" t="e">
        <f>V90/P90</f>
        <v>#DIV/0!</v>
      </c>
      <c r="AA90" s="50">
        <f>T90</f>
        <v>129000</v>
      </c>
    </row>
    <row r="91" spans="1:27" ht="30.75">
      <c r="A91" s="43" t="s">
        <v>310</v>
      </c>
      <c r="B91" s="42" t="s">
        <v>345</v>
      </c>
      <c r="C91" s="44" t="s">
        <v>320</v>
      </c>
      <c r="D91" s="44" t="s">
        <v>21</v>
      </c>
      <c r="E91" s="45" t="s">
        <v>111</v>
      </c>
      <c r="F91" s="45"/>
      <c r="G91" s="45"/>
      <c r="H91" s="44" t="s">
        <v>321</v>
      </c>
      <c r="I91" s="46">
        <v>30</v>
      </c>
      <c r="J91" s="46">
        <v>29</v>
      </c>
      <c r="K91" s="46" t="s">
        <v>56</v>
      </c>
      <c r="L91" s="46">
        <v>3</v>
      </c>
      <c r="M91" s="44">
        <v>122</v>
      </c>
      <c r="N91" s="44">
        <v>122</v>
      </c>
      <c r="O91" s="44"/>
      <c r="P91" s="44"/>
      <c r="Q91" s="47">
        <f t="shared" si="28"/>
        <v>1482501.62</v>
      </c>
      <c r="R91" s="47">
        <v>1482501.62</v>
      </c>
      <c r="S91" s="47"/>
      <c r="T91" s="47">
        <f t="shared" si="29"/>
        <v>3660000</v>
      </c>
      <c r="U91" s="47">
        <v>3660000</v>
      </c>
      <c r="V91" s="47"/>
      <c r="W91" s="47">
        <f>Q91+T91</f>
        <v>5142501.62</v>
      </c>
      <c r="X91" s="48">
        <f t="shared" si="27"/>
        <v>0.7117158671891677</v>
      </c>
      <c r="Y91" s="47">
        <f>U91/(N91+O91)</f>
        <v>30000</v>
      </c>
      <c r="Z91" s="49" t="e">
        <f>V91/P91</f>
        <v>#DIV/0!</v>
      </c>
      <c r="AA91" s="50">
        <f>T91</f>
        <v>3660000</v>
      </c>
    </row>
    <row r="92" spans="1:27" ht="30">
      <c r="A92" s="43" t="s">
        <v>313</v>
      </c>
      <c r="B92" s="42" t="s">
        <v>345</v>
      </c>
      <c r="C92" s="44" t="s">
        <v>323</v>
      </c>
      <c r="D92" s="44" t="s">
        <v>21</v>
      </c>
      <c r="E92" s="45" t="s">
        <v>111</v>
      </c>
      <c r="F92" s="45"/>
      <c r="G92" s="45"/>
      <c r="H92" s="44" t="s">
        <v>324</v>
      </c>
      <c r="I92" s="46">
        <v>30</v>
      </c>
      <c r="J92" s="46" t="s">
        <v>56</v>
      </c>
      <c r="K92" s="46" t="s">
        <v>78</v>
      </c>
      <c r="L92" s="46">
        <v>3</v>
      </c>
      <c r="M92" s="44">
        <v>20</v>
      </c>
      <c r="N92" s="44">
        <v>20</v>
      </c>
      <c r="O92" s="44"/>
      <c r="P92" s="44"/>
      <c r="Q92" s="47">
        <f t="shared" si="28"/>
        <v>150000</v>
      </c>
      <c r="R92" s="47">
        <v>150000</v>
      </c>
      <c r="S92" s="47"/>
      <c r="T92" s="47">
        <f t="shared" si="29"/>
        <v>600000</v>
      </c>
      <c r="U92" s="47">
        <v>600000</v>
      </c>
      <c r="V92" s="47"/>
      <c r="W92" s="47">
        <f>Q92+T92</f>
        <v>750000</v>
      </c>
      <c r="X92" s="48">
        <f t="shared" si="27"/>
        <v>0.8</v>
      </c>
      <c r="Y92" s="47">
        <f>U92/(N92+O92)</f>
        <v>30000</v>
      </c>
      <c r="Z92" s="49" t="e">
        <f>V92/P92</f>
        <v>#DIV/0!</v>
      </c>
      <c r="AA92" s="50">
        <f>T92</f>
        <v>600000</v>
      </c>
    </row>
    <row r="93" spans="1:27" ht="30.75">
      <c r="A93" s="51" t="s">
        <v>316</v>
      </c>
      <c r="B93" s="41" t="s">
        <v>346</v>
      </c>
      <c r="C93" s="52" t="s">
        <v>302</v>
      </c>
      <c r="D93" s="52" t="s">
        <v>293</v>
      </c>
      <c r="E93" s="53" t="s">
        <v>111</v>
      </c>
      <c r="F93" s="53"/>
      <c r="G93" s="53"/>
      <c r="H93" s="52" t="s">
        <v>303</v>
      </c>
      <c r="I93" s="54">
        <v>32</v>
      </c>
      <c r="J93" s="54" t="s">
        <v>119</v>
      </c>
      <c r="K93" s="54" t="s">
        <v>70</v>
      </c>
      <c r="L93" s="54">
        <v>3</v>
      </c>
      <c r="M93" s="52">
        <v>16</v>
      </c>
      <c r="N93" s="52">
        <v>16</v>
      </c>
      <c r="O93" s="52">
        <v>0</v>
      </c>
      <c r="P93" s="52">
        <v>0</v>
      </c>
      <c r="Q93" s="55">
        <v>198201.04</v>
      </c>
      <c r="R93" s="55">
        <v>198201.04</v>
      </c>
      <c r="S93" s="55">
        <v>0</v>
      </c>
      <c r="T93" s="55">
        <v>480000</v>
      </c>
      <c r="U93" s="55">
        <v>480000</v>
      </c>
      <c r="V93" s="55">
        <v>0</v>
      </c>
      <c r="W93" s="55">
        <f t="shared" si="23"/>
        <v>678201.04</v>
      </c>
      <c r="X93" s="56">
        <f t="shared" si="27"/>
        <v>0.7077547389193033</v>
      </c>
      <c r="Y93" s="55">
        <f t="shared" si="24"/>
        <v>30000</v>
      </c>
      <c r="Z93" s="57" t="e">
        <f t="shared" si="26"/>
        <v>#DIV/0!</v>
      </c>
      <c r="AA93" s="58">
        <f t="shared" si="19"/>
        <v>480000</v>
      </c>
    </row>
    <row r="94" spans="1:27" ht="30.75">
      <c r="A94" s="59" t="s">
        <v>319</v>
      </c>
      <c r="B94" s="41" t="s">
        <v>346</v>
      </c>
      <c r="C94" s="52" t="s">
        <v>305</v>
      </c>
      <c r="D94" s="52" t="s">
        <v>293</v>
      </c>
      <c r="E94" s="53" t="s">
        <v>111</v>
      </c>
      <c r="F94" s="53"/>
      <c r="G94" s="53"/>
      <c r="H94" s="52" t="s">
        <v>306</v>
      </c>
      <c r="I94" s="54">
        <v>32</v>
      </c>
      <c r="J94" s="54">
        <v>62</v>
      </c>
      <c r="K94" s="54" t="s">
        <v>37</v>
      </c>
      <c r="L94" s="54">
        <v>1</v>
      </c>
      <c r="M94" s="52">
        <v>88</v>
      </c>
      <c r="N94" s="52">
        <v>88</v>
      </c>
      <c r="O94" s="52">
        <v>0</v>
      </c>
      <c r="P94" s="52">
        <v>0</v>
      </c>
      <c r="Q94" s="55">
        <v>660000</v>
      </c>
      <c r="R94" s="55">
        <v>660000</v>
      </c>
      <c r="S94" s="55">
        <v>0</v>
      </c>
      <c r="T94" s="55">
        <v>2640000</v>
      </c>
      <c r="U94" s="55">
        <v>2640000</v>
      </c>
      <c r="V94" s="55">
        <v>0</v>
      </c>
      <c r="W94" s="55">
        <f t="shared" si="23"/>
        <v>3300000</v>
      </c>
      <c r="X94" s="56">
        <f t="shared" si="27"/>
        <v>0.8</v>
      </c>
      <c r="Y94" s="55">
        <f t="shared" si="24"/>
        <v>30000</v>
      </c>
      <c r="Z94" s="57" t="e">
        <f t="shared" si="26"/>
        <v>#DIV/0!</v>
      </c>
      <c r="AA94" s="58">
        <f t="shared" si="19"/>
        <v>2640000</v>
      </c>
    </row>
    <row r="95" spans="1:27" ht="45.75">
      <c r="A95" s="51" t="s">
        <v>322</v>
      </c>
      <c r="B95" s="41" t="s">
        <v>346</v>
      </c>
      <c r="C95" s="52" t="s">
        <v>308</v>
      </c>
      <c r="D95" s="52" t="s">
        <v>293</v>
      </c>
      <c r="E95" s="53" t="s">
        <v>111</v>
      </c>
      <c r="F95" s="53"/>
      <c r="G95" s="53"/>
      <c r="H95" s="52" t="s">
        <v>309</v>
      </c>
      <c r="I95" s="54">
        <v>32</v>
      </c>
      <c r="J95" s="54" t="s">
        <v>37</v>
      </c>
      <c r="K95" s="54" t="s">
        <v>37</v>
      </c>
      <c r="L95" s="54">
        <v>1</v>
      </c>
      <c r="M95" s="52">
        <v>96</v>
      </c>
      <c r="N95" s="52">
        <v>96</v>
      </c>
      <c r="O95" s="52">
        <v>0</v>
      </c>
      <c r="P95" s="52">
        <v>0</v>
      </c>
      <c r="Q95" s="55">
        <v>720000</v>
      </c>
      <c r="R95" s="55">
        <v>720000</v>
      </c>
      <c r="S95" s="55">
        <v>0</v>
      </c>
      <c r="T95" s="55">
        <v>2880000</v>
      </c>
      <c r="U95" s="55">
        <v>2880000</v>
      </c>
      <c r="V95" s="55">
        <v>0</v>
      </c>
      <c r="W95" s="55">
        <f t="shared" si="23"/>
        <v>3600000</v>
      </c>
      <c r="X95" s="56">
        <f t="shared" si="27"/>
        <v>0.8</v>
      </c>
      <c r="Y95" s="55">
        <f t="shared" si="24"/>
        <v>30000</v>
      </c>
      <c r="Z95" s="57" t="e">
        <f t="shared" si="26"/>
        <v>#DIV/0!</v>
      </c>
      <c r="AA95" s="58">
        <f t="shared" si="19"/>
        <v>2880000</v>
      </c>
    </row>
    <row r="96" spans="1:28" s="69" customFormat="1" ht="39.75" customHeight="1">
      <c r="A96" s="60" t="s">
        <v>347</v>
      </c>
      <c r="B96" s="61"/>
      <c r="C96" s="62"/>
      <c r="D96" s="62"/>
      <c r="E96" s="63"/>
      <c r="F96" s="63"/>
      <c r="G96" s="63"/>
      <c r="H96" s="62"/>
      <c r="I96" s="64"/>
      <c r="J96" s="64"/>
      <c r="K96" s="64"/>
      <c r="L96" s="64"/>
      <c r="M96" s="70">
        <f>SUM(M8:M95)</f>
        <v>3483</v>
      </c>
      <c r="N96" s="70">
        <f aca="true" t="shared" si="30" ref="N96:W96">SUM(N8:N95)</f>
        <v>3302</v>
      </c>
      <c r="O96" s="70">
        <f t="shared" si="30"/>
        <v>181</v>
      </c>
      <c r="P96" s="70">
        <f t="shared" si="30"/>
        <v>0</v>
      </c>
      <c r="Q96" s="70">
        <f t="shared" si="30"/>
        <v>55212758.31</v>
      </c>
      <c r="R96" s="70">
        <f t="shared" si="30"/>
        <v>55212758.31</v>
      </c>
      <c r="S96" s="70">
        <f t="shared" si="30"/>
        <v>0</v>
      </c>
      <c r="T96" s="70">
        <f t="shared" si="30"/>
        <v>83896106.31</v>
      </c>
      <c r="U96" s="70">
        <f t="shared" si="30"/>
        <v>83896106.31</v>
      </c>
      <c r="V96" s="70">
        <f t="shared" si="30"/>
        <v>0</v>
      </c>
      <c r="W96" s="70">
        <f t="shared" si="30"/>
        <v>139108864.62</v>
      </c>
      <c r="X96" s="66">
        <f t="shared" si="27"/>
        <v>0.6030967655381041</v>
      </c>
      <c r="Y96" s="65">
        <f>U96/(N96+O96)</f>
        <v>24087.311602067184</v>
      </c>
      <c r="Z96" s="67" t="e">
        <f>V96/P96</f>
        <v>#DIV/0!</v>
      </c>
      <c r="AA96" s="58">
        <f>SUM(AA8:AA95)</f>
        <v>83896106.31</v>
      </c>
      <c r="AB96" s="68"/>
    </row>
  </sheetData>
  <sheetProtection formatCells="0" formatColumns="0" formatRows="0"/>
  <autoFilter ref="A7:Z95"/>
  <mergeCells count="17">
    <mergeCell ref="AA3:AA6"/>
    <mergeCell ref="E4:E6"/>
    <mergeCell ref="F4:F6"/>
    <mergeCell ref="G4:G6"/>
    <mergeCell ref="W3:W6"/>
    <mergeCell ref="X3:X6"/>
    <mergeCell ref="Y3:Y6"/>
    <mergeCell ref="Z3:Z6"/>
    <mergeCell ref="A1:S1"/>
    <mergeCell ref="A3:A6"/>
    <mergeCell ref="C3:C6"/>
    <mergeCell ref="D3:D6"/>
    <mergeCell ref="E3:G3"/>
    <mergeCell ref="H3:H6"/>
    <mergeCell ref="I3:L5"/>
    <mergeCell ref="M3:P5"/>
    <mergeCell ref="Q3:V5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I6:L6"/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Kolega</dc:creator>
  <cp:keywords/>
  <dc:description/>
  <cp:lastModifiedBy>Dorota Gierej</cp:lastModifiedBy>
  <cp:lastPrinted>2020-11-20T11:10:32Z</cp:lastPrinted>
  <dcterms:created xsi:type="dcterms:W3CDTF">2020-11-20T08:14:24Z</dcterms:created>
  <dcterms:modified xsi:type="dcterms:W3CDTF">2020-11-20T11:22:50Z</dcterms:modified>
  <cp:category/>
  <cp:version/>
  <cp:contentType/>
  <cp:contentStatus/>
</cp:coreProperties>
</file>