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 defaultThemeVersion="164011"/>
  <workbookProtection workbookAlgorithmName="SHA-512" workbookHashValue="5skpUWD3fYgga5/ZXF+VvZtmebOh2CPO7lL6IpUbvG1NL3yXb2wBdPa9H2okWeB94Oow6/Ktb2DDekKWldZYdA==" workbookSaltValue="SdmNrLLvYHcmCvwVc+1xww==" workbookSpinCount="100000" lockStructure="1"/>
  <bookViews>
    <workbookView xWindow="0" yWindow="0" windowWidth="28800" windowHeight="11550"/>
  </bookViews>
  <sheets>
    <sheet name="1. Kosztorys" sheetId="6" r:id="rId1"/>
    <sheet name="2. Harmon." sheetId="7" r:id="rId2"/>
    <sheet name="3. Wniosek o transzę " sheetId="8" r:id="rId3"/>
    <sheet name="4. Spraw. meryt." sheetId="11" r:id="rId4"/>
    <sheet name="5. Rozlicz. transzy" sheetId="9" r:id="rId5"/>
    <sheet name="7. Trwałość" sheetId="12" r:id="rId6"/>
    <sheet name="Arkusz3" sheetId="3" state="hidden" r:id="rId7"/>
  </sheets>
  <definedNames>
    <definedName name="data_umowy">'1. Kosztorys'!$G$7</definedName>
    <definedName name="dofin_i_własne">Tabela1[[10]:[11]]</definedName>
    <definedName name="forma_opieki">'1. Kosztorys'!$D$4</definedName>
    <definedName name="formy_opieki_lista">Arkusz3!$B$3:$B$5</definedName>
    <definedName name="harmonogram">'2. Harmon.'!$D$11:$G$22</definedName>
    <definedName name="instytucja_opieki">'1. Kosztorys'!$D$5</definedName>
    <definedName name="liczba_miejsc">'1. Kosztorys'!$D$6</definedName>
    <definedName name="liczba_miejsc_utworz">'7. Trwałość'!$A$31</definedName>
    <definedName name="nazwa_adres">'1. Kosztorys'!$D$3</definedName>
    <definedName name="nr_transzy_rozlicz">'5. Rozlicz. transzy'!$K$5</definedName>
    <definedName name="nr_umowy">'1. Kosztorys'!$D$7</definedName>
    <definedName name="numer_umowy">'1. Kosztorys'!$D$7</definedName>
    <definedName name="obsada">Tabela3[Liczba miejsc wykorzystanych („obsadzonych”)]</definedName>
    <definedName name="_xlnm.Print_Area" localSheetId="0">'1. Kosztorys'!$B$2:$J$31</definedName>
    <definedName name="_xlnm.Print_Area" localSheetId="1">'2. Harmon.'!$B$2:$G$28</definedName>
    <definedName name="_xlnm.Print_Area" localSheetId="2">'3. Wniosek o transzę '!$B$2:$G$15</definedName>
    <definedName name="_xlnm.Print_Area" localSheetId="3">'4. Spraw. meryt.'!$B$1:$E$22</definedName>
    <definedName name="_xlnm.Print_Area" localSheetId="4">'5. Rozlicz. transzy'!$B$2:$L$45</definedName>
    <definedName name="_xlnm.Print_Area" localSheetId="5">'7. Trwałość'!$A$1:$C$66</definedName>
    <definedName name="początek_realizacji">'5. Rozlicz. transzy'!$D$6</definedName>
    <definedName name="rodzaj_kosztów">Arkusz3!$B$7:$B$8</definedName>
    <definedName name="rozlicz_transz_tworzeni_ogółem">Tabela1[[#Totals],[9]]</definedName>
    <definedName name="rozlicz_transz_tworzenie_dof">Tabela1[[#Totals],[10]]</definedName>
    <definedName name="suma_bieżące">koszty_tworzenia[[#Totals],[8]]</definedName>
    <definedName name="suma_dofin_tworzenie">koszty_tworzenia[[#Totals],[7]]</definedName>
    <definedName name="suma_majątkowe">koszty_tworzenia[[#Totals],[9]]</definedName>
    <definedName name="trwałość">Tabela3[Stosunek liczby miejsc wykorzystanych („obsadzonych”) do liczby miejsc utworzonych w ramach dofinansowania z Programu (w %)2)]</definedName>
    <definedName name="wpis">'5. Rozlicz. transzy'!$H$6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9" l="1"/>
  <c r="S17" i="9"/>
  <c r="T17" i="9" l="1"/>
  <c r="T10" i="9"/>
  <c r="R12" i="9" l="1"/>
  <c r="R13" i="9"/>
  <c r="R14" i="9"/>
  <c r="R15" i="9"/>
  <c r="R16" i="9"/>
  <c r="R11" i="9"/>
  <c r="S12" i="9"/>
  <c r="Q11" i="9"/>
  <c r="S13" i="9"/>
  <c r="S14" i="9"/>
  <c r="S15" i="9"/>
  <c r="S16" i="9"/>
  <c r="S10" i="9"/>
  <c r="Q12" i="9"/>
  <c r="Q10" i="9"/>
  <c r="E23" i="7"/>
  <c r="D17" i="6"/>
  <c r="E14" i="6"/>
  <c r="H14" i="6"/>
  <c r="H15" i="6"/>
  <c r="E15" i="6"/>
  <c r="D15" i="6" s="1"/>
  <c r="H20" i="6"/>
  <c r="H19" i="6"/>
  <c r="H18" i="6"/>
  <c r="H17" i="6"/>
  <c r="H16" i="6"/>
  <c r="E17" i="6"/>
  <c r="E18" i="6"/>
  <c r="E19" i="6"/>
  <c r="D19" i="6" s="1"/>
  <c r="E20" i="6"/>
  <c r="D20" i="6" s="1"/>
  <c r="E16" i="6"/>
  <c r="G21" i="6"/>
  <c r="F21" i="6"/>
  <c r="Q14" i="9" l="1"/>
  <c r="Q13" i="9"/>
  <c r="Q16" i="9"/>
  <c r="Q15" i="9"/>
  <c r="D16" i="6"/>
  <c r="D18" i="6"/>
  <c r="D14" i="6"/>
  <c r="C24" i="12"/>
  <c r="B24" i="12"/>
  <c r="C47" i="12" l="1"/>
  <c r="C46" i="12"/>
  <c r="C45" i="12"/>
  <c r="C44" i="12"/>
  <c r="C43" i="12"/>
  <c r="C42" i="12"/>
  <c r="C41" i="12"/>
  <c r="C40" i="12"/>
  <c r="C39" i="12"/>
  <c r="C38" i="12"/>
  <c r="C37" i="12"/>
  <c r="C36" i="12"/>
  <c r="D15" i="7" l="1"/>
  <c r="D16" i="7"/>
  <c r="D18" i="7"/>
  <c r="D19" i="7"/>
  <c r="D20" i="7"/>
  <c r="D21" i="7"/>
  <c r="D13" i="7"/>
  <c r="D12" i="7"/>
  <c r="G6" i="7"/>
  <c r="D5" i="9"/>
  <c r="C4" i="11"/>
  <c r="E6" i="7"/>
  <c r="H5" i="9"/>
  <c r="E4" i="11"/>
  <c r="F5" i="8"/>
  <c r="D3" i="9"/>
  <c r="C2" i="11"/>
  <c r="D3" i="8"/>
  <c r="E3" i="7"/>
  <c r="B6" i="11"/>
  <c r="E5" i="11"/>
  <c r="E4" i="7"/>
  <c r="D4" i="9"/>
  <c r="C3" i="11"/>
  <c r="D4" i="8"/>
  <c r="E5" i="7"/>
  <c r="C6" i="11"/>
  <c r="J27" i="9" l="1"/>
  <c r="J11" i="9" l="1"/>
  <c r="I21" i="6" l="1"/>
  <c r="V13" i="9" l="1"/>
  <c r="V14" i="9"/>
  <c r="V15" i="9"/>
  <c r="V16" i="9"/>
  <c r="V12" i="9"/>
  <c r="V10" i="9"/>
  <c r="U12" i="9"/>
  <c r="U13" i="9"/>
  <c r="U14" i="9"/>
  <c r="U15" i="9"/>
  <c r="U16" i="9"/>
  <c r="U11" i="9"/>
  <c r="T12" i="9" l="1"/>
  <c r="F4" i="7"/>
  <c r="F5" i="7"/>
  <c r="D5" i="8"/>
  <c r="C22" i="12" l="1"/>
  <c r="B22" i="12"/>
  <c r="E6" i="11" l="1"/>
  <c r="T11" i="9" l="1"/>
  <c r="P12" i="9" l="1"/>
  <c r="P11" i="9"/>
  <c r="T13" i="9"/>
  <c r="P13" i="9" s="1"/>
  <c r="T16" i="9"/>
  <c r="P16" i="9" s="1"/>
  <c r="Q17" i="9"/>
  <c r="T14" i="9"/>
  <c r="U17" i="9"/>
  <c r="T15" i="9"/>
  <c r="P15" i="9" s="1"/>
  <c r="P14" i="9" l="1"/>
  <c r="B10" i="9" l="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L31" i="9"/>
  <c r="K31" i="9"/>
  <c r="J30" i="9"/>
  <c r="J29" i="9"/>
  <c r="J28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0" i="9"/>
  <c r="J31" i="9" l="1"/>
  <c r="G21" i="7" l="1"/>
  <c r="G20" i="7"/>
  <c r="G19" i="7"/>
  <c r="G18" i="7"/>
  <c r="G17" i="7"/>
  <c r="D17" i="7" s="1"/>
  <c r="G16" i="7"/>
  <c r="G15" i="7"/>
  <c r="G14" i="7"/>
  <c r="D14" i="7" s="1"/>
  <c r="G13" i="7"/>
  <c r="G12" i="7"/>
  <c r="J21" i="6" l="1"/>
  <c r="F23" i="7" s="1"/>
  <c r="E21" i="6"/>
  <c r="F22" i="7" l="1"/>
  <c r="H21" i="6"/>
  <c r="D21" i="6" l="1"/>
  <c r="E22" i="7" l="1"/>
  <c r="G22" i="7" s="1"/>
  <c r="G11" i="7"/>
  <c r="D11" i="7" s="1"/>
  <c r="D22" i="7" l="1"/>
  <c r="G23" i="7"/>
  <c r="D10" i="8" l="1"/>
  <c r="C10" i="8"/>
  <c r="F10" i="8" s="1"/>
  <c r="V17" i="9" l="1"/>
  <c r="P10" i="9" l="1"/>
  <c r="P17" i="9" s="1"/>
</calcChain>
</file>

<file path=xl/sharedStrings.xml><?xml version="1.0" encoding="utf-8"?>
<sst xmlns="http://schemas.openxmlformats.org/spreadsheetml/2006/main" count="231" uniqueCount="175">
  <si>
    <t>podpisy osób uprawnionych do reprezentowania Beneficjenta</t>
  </si>
  <si>
    <t>data:</t>
  </si>
  <si>
    <t xml:space="preserve">      …………………………………………………</t>
  </si>
  <si>
    <t>………………….</t>
  </si>
  <si>
    <t>Lp.</t>
  </si>
  <si>
    <t>Zakup pomocy dydaktycznych</t>
  </si>
  <si>
    <t>Wydatki bieżące</t>
  </si>
  <si>
    <t>z dnia:</t>
  </si>
  <si>
    <t>liczba tworzonych miejsc zgodnie z umową:</t>
  </si>
  <si>
    <t xml:space="preserve">Instytucja opieki </t>
  </si>
  <si>
    <t>Nazwa i adres Beneficjenta</t>
  </si>
  <si>
    <t>Poz. kosztorysu</t>
  </si>
  <si>
    <t xml:space="preserve">   …………………………………………………</t>
  </si>
  <si>
    <t>Inne (wskazać, jakie)</t>
  </si>
  <si>
    <t>nazwa i adres Beneficjenta</t>
  </si>
  <si>
    <t>Remont</t>
  </si>
  <si>
    <t>Zakup i montaż wyposażenia (w tym m. in. meble, wyposażenie wypoczynkowe, wyposażenie sanitarne, wyposażenie kuchenne)</t>
  </si>
  <si>
    <t>z tego:</t>
  </si>
  <si>
    <t>KOSZTY KWALIFIKOWALNE TWORZENIA MIEJSC 
(PONOSZONE DO DNIA WPISU DO REJESTRU ŻŁOBKÓW I KLUBÓW DZIECIĘCYCH ALBO WYKAZU DZIENNYCH OPIEKUNÓW)</t>
  </si>
  <si>
    <t>Kategoria kosztów związanych z utworzeniem nowych miejsc opieki</t>
  </si>
  <si>
    <t xml:space="preserve"> z tego:</t>
  </si>
  <si>
    <t>1</t>
  </si>
  <si>
    <t>2</t>
  </si>
  <si>
    <t>3</t>
  </si>
  <si>
    <t>4</t>
  </si>
  <si>
    <t>5</t>
  </si>
  <si>
    <t>6</t>
  </si>
  <si>
    <t>7</t>
  </si>
  <si>
    <t>Suma</t>
  </si>
  <si>
    <t>Ogółem</t>
  </si>
  <si>
    <t xml:space="preserve">forma opieki </t>
  </si>
  <si>
    <t>żłobek</t>
  </si>
  <si>
    <t>klub dziecięcy</t>
  </si>
  <si>
    <t>dzienny opiekun</t>
  </si>
  <si>
    <t>Wyposażenie i montaż placu zabaw, w tym bezpieczna nawierzchnia i ogrodzenie</t>
  </si>
  <si>
    <t>koszty bieżące**</t>
  </si>
  <si>
    <t>koszty majątkowe*</t>
  </si>
  <si>
    <t>** Koszty bieżące to pozostałe koszty bieżącej działalności instytucji</t>
  </si>
  <si>
    <r>
      <t xml:space="preserve">instytucja opieki 
</t>
    </r>
    <r>
      <rPr>
        <sz val="11"/>
        <color indexed="8"/>
        <rFont val="Times New Roman"/>
        <family val="1"/>
        <charset val="238"/>
      </rPr>
      <t>(nazwa i adres)</t>
    </r>
  </si>
  <si>
    <t>Miesiąc</t>
  </si>
  <si>
    <t>RAZEM</t>
  </si>
  <si>
    <t>Razem</t>
  </si>
  <si>
    <t>Sporządził ………………………………………</t>
  </si>
  <si>
    <t>telefon kontaktowy……………………………..</t>
  </si>
  <si>
    <t>e-mail:……………………………………………</t>
  </si>
  <si>
    <t>Koszty bieżące</t>
  </si>
  <si>
    <t>Koszty majątkowe</t>
  </si>
  <si>
    <t>Dofinansowanie tworzenia</t>
  </si>
  <si>
    <t>L.p.</t>
  </si>
  <si>
    <t>Nr bieżącej transzy</t>
  </si>
  <si>
    <t>Wnioskowana kwota</t>
  </si>
  <si>
    <t>Dofinansowanie tworzenia, z tego:</t>
  </si>
  <si>
    <t>zadanie realizowane na podstawie umowy 
z Wojewodą Mazowieckim nr</t>
  </si>
  <si>
    <t>Numer dokumentu księgowego</t>
  </si>
  <si>
    <t>Data dokumentu księgowego</t>
  </si>
  <si>
    <t>Data zapłaty</t>
  </si>
  <si>
    <t>Nr poz. kosztorysu</t>
  </si>
  <si>
    <t>Środki dofinansowania</t>
  </si>
  <si>
    <t>Środki własne</t>
  </si>
  <si>
    <t>8</t>
  </si>
  <si>
    <t>9</t>
  </si>
  <si>
    <t>10</t>
  </si>
  <si>
    <t>Oświadczenia Beneficjenta</t>
  </si>
  <si>
    <t xml:space="preserve">1. Oświadczam, iż wyżej wymienione faktury lub inne dokumenty księgowe o równoważnej wartości dowodowej dotyczą wyłącznie realizacji zadania określonego umową z Mazowieckim Urzędem Wojewódzkim, do której przedkładane jest niniejsze rozliczenie.  
</t>
  </si>
  <si>
    <t xml:space="preserve">2. Oświadczam, iż wyżej wymienione faktury lub inne dokumenty księgowe o równoważnej wartości dowodowej w kwocie określonej w kolumnie nr 10, nie były i nie będą przedkładane innym instytucjom, celem uzyskania pożyczki lub dotacji na dofinansowanie zadania z budżetu państwa ani z budżetu środków europejskich. </t>
  </si>
  <si>
    <t xml:space="preserve">3. Oświadczam, iż wyżej wymienione faktury lub inne dokumenty księgowe o równoważnej wartości dowodowej w kwocie określonej w kolumnie nr 10, nie były i nie będą przedkładane Mazowieckiemu Urzędowi Wojewódzkiemu w ramach realizacji umowy innej niż ta, do której przedkładane jest niniejsze rozliczenie.  </t>
  </si>
  <si>
    <t>4.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</si>
  <si>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t>Rodzaj wydatku (bieżący/majątkowy)</t>
  </si>
  <si>
    <t>bieżący</t>
  </si>
  <si>
    <t>majątkowy</t>
  </si>
  <si>
    <t>Tabela 1 – Koszty tworzenia</t>
  </si>
  <si>
    <r>
      <t xml:space="preserve">data wpisu do rejestru 
lub wykazu:
</t>
    </r>
    <r>
      <rPr>
        <sz val="9"/>
        <color theme="1"/>
        <rFont val="Times New Roman"/>
        <family val="1"/>
        <charset val="238"/>
      </rPr>
      <t>(jeśli już nastąpiła)</t>
    </r>
  </si>
  <si>
    <t>"</t>
  </si>
  <si>
    <t>poz.</t>
  </si>
  <si>
    <t>koszt ogółem</t>
  </si>
  <si>
    <t>dof. bieżące</t>
  </si>
  <si>
    <t>śr. własne</t>
  </si>
  <si>
    <t>dof. majątk.</t>
  </si>
  <si>
    <t>dofinans.</t>
  </si>
  <si>
    <t>weryfikacja z kosztorysem - koszty tworzenia</t>
  </si>
  <si>
    <t>Forma opieki</t>
  </si>
  <si>
    <t>rejestru żłobków i klubów dziecięcych</t>
  </si>
  <si>
    <t>wykazu dziennych opiekunów</t>
  </si>
  <si>
    <r>
      <t xml:space="preserve">Liczba </t>
    </r>
    <r>
      <rPr>
        <b/>
        <sz val="12"/>
        <rFont val="Times New Roman"/>
        <family val="1"/>
        <charset val="238"/>
      </rPr>
      <t>tworzonych</t>
    </r>
    <r>
      <rPr>
        <sz val="12"/>
        <rFont val="Times New Roman"/>
        <family val="1"/>
        <charset val="238"/>
      </rPr>
      <t xml:space="preserve"> miejsc opieki wg umowy</t>
    </r>
  </si>
  <si>
    <r>
      <t xml:space="preserve">Liczba faktycznie </t>
    </r>
    <r>
      <rPr>
        <b/>
        <sz val="12"/>
        <rFont val="Times New Roman"/>
        <family val="1"/>
        <charset val="238"/>
      </rPr>
      <t>utworzonych</t>
    </r>
    <r>
      <rPr>
        <sz val="12"/>
        <rFont val="Times New Roman"/>
        <family val="1"/>
        <charset val="238"/>
      </rPr>
      <t xml:space="preserve"> miejsc opieki*</t>
    </r>
  </si>
  <si>
    <t>*Jeżeli liczba miejsc faktycznie utworzonych przewyższa liczbę tworzonych miejsc, okresloną w umowie, należy podać pełną liczbę miejsc faktycznie utworzonych.</t>
  </si>
  <si>
    <t>W związku z realizacją powyższego zadania wykonawcom zostały naliczone kary umowne (TAK/NIE)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</si>
  <si>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</t>
    </r>
  </si>
  <si>
    <t>Oświadczenie Beneficjenta</t>
  </si>
  <si>
    <t>Ja, niżej podpisany(a), niniejszym oświadczam, że informacje zawarte w sprawozdaniu są zgodne z prawdą. Jestem świadomy(a) odpowiedzialności karnej wynikającej z art. 271 i art. 286 kodeksu karnego, która grozi w razie poświadczenia nieprawdy i wprowadzenia w błąd.</t>
  </si>
  <si>
    <t>Wystawca dokumentu księgowego</t>
  </si>
  <si>
    <t>11</t>
  </si>
  <si>
    <t>Koszty kwalifikowane (kol. 10 + kol. 11)</t>
  </si>
  <si>
    <t>………………………………………………………</t>
  </si>
  <si>
    <t>nr rozliczanej transzy:</t>
  </si>
  <si>
    <r>
      <t xml:space="preserve">2) </t>
    </r>
    <r>
      <rPr>
        <sz val="9"/>
        <color theme="1"/>
        <rFont val="Times New Roman"/>
        <family val="1"/>
        <charset val="238"/>
      </rPr>
      <t>W w przypadku, gdy liczba wykorzystanych miejsc w danym miesiącu wynosiła poniżej 60% miejsc utworzonych z Programu, proszę załączyć do sprawozdania potwierdzenie przelewu zwrotu odpowiedniej części dotacji.</t>
    </r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</si>
  <si>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</si>
  <si>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</si>
  <si>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</si>
  <si>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</si>
  <si>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(pieczęć podmiotu)</t>
  </si>
  <si>
    <t>…………………………………</t>
  </si>
  <si>
    <t>....................................................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</si>
  <si>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podmiotu).</t>
    </r>
  </si>
  <si>
    <t>Oświadczenie Beneficjenta: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</si>
  <si>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</si>
  <si>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</si>
  <si>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</si>
  <si>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</si>
  <si>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</si>
  <si>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</si>
  <si>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</si>
  <si>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</si>
  <si>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</si>
  <si>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</si>
  <si>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</si>
  <si>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</si>
  <si>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</si>
  <si>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</si>
  <si>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</si>
  <si>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</si>
  <si>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 xml:space="preserve">1. Liczba miejsc opieki nad małymi dziećmi utworzona w ramach otrzymanego dofinansowania: </t>
  </si>
  <si>
    <t>Z UDZIAŁEM PROGRAMU „MALUCH”:</t>
  </si>
  <si>
    <t>UTWORZENIE I ZAPEWNIENIE FUNKCJONOWANIA MIEJSC</t>
  </si>
  <si>
    <t>………………………………….................................</t>
  </si>
  <si>
    <t>Data złożenia sprawozdania:</t>
  </si>
  <si>
    <t xml:space="preserve">Okres sprawozdawczy: </t>
  </si>
  <si>
    <t xml:space="preserve">       </t>
  </si>
  <si>
    <t xml:space="preserve">  (nazwa podmiotu przyjmującego dotację)</t>
  </si>
  <si>
    <t xml:space="preserve">              </t>
  </si>
  <si>
    <t>określonego umową nr ……… o realizację zadania zawartą w dniu ........................... pomiędzy Wojewodą Mazowieckim a .........................................................................................</t>
  </si>
  <si>
    <t xml:space="preserve"> (nazwa i adres instytucji)</t>
  </si>
  <si>
    <t>......................................................................................................................................................</t>
  </si>
  <si>
    <t>w:</t>
  </si>
  <si>
    <t xml:space="preserve">Programu rozwoju instytucji opieki nad dziećmi w wieku do lat 3 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</si>
  <si>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</si>
  <si>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</si>
  <si>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</si>
  <si>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 xml:space="preserve">      (pieczęć podmiotu)</t>
  </si>
  <si>
    <t>..................................................</t>
  </si>
  <si>
    <t>Z TRWAŁOŚCI ZADANIA</t>
  </si>
  <si>
    <t>(podpis/y osoby/osób upoważnionej/upoważnionych)</t>
  </si>
  <si>
    <t>realizowanego w okresie:</t>
  </si>
  <si>
    <t>Nr transzy</t>
  </si>
  <si>
    <t>Razem transza na tworzenie:</t>
  </si>
  <si>
    <t>Resortowy program rozwoju instytucji opieki nad dziećmi 
w wieku do lat 3 „MALUCH+” 2020
 KOSZTORYS REALIZACJI ZADANIA – MODUŁ 3</t>
  </si>
  <si>
    <t xml:space="preserve">Harmonogram wypłaty dofinansowania w 2020 r. na realizację zadania wynikającego z Resortowego programu rozwoju instytucji opieki nad dziećmi w wieku do lat 3 „MALUCH+” 2020 (moduł 3) </t>
  </si>
  <si>
    <t>Resortowy program rozwoju instytucji opieki nad dziećmi 
w wieku do lat 3 „MALUCH+” 2020
 WNIOSEK O TRANSZĘ – MODUŁ 3</t>
  </si>
  <si>
    <t>Resortowy program rozwoju instytucji opieki nad dziećmi 
w wieku do lat 3 „MALUCH+” 2020
 SPRAWOZDANIE MERYTORYCZNE – MODUŁ 3</t>
  </si>
  <si>
    <t>Resortowy program rozwoju instytucji opieki nad dziećmi 
w wieku do lat 3 „MALUCH+” 2020
ROZLICZENIE TRANSZY – MODUŁ 3</t>
  </si>
  <si>
    <t>Resortowy program rozwoju instytucji opieki nad dziećmi w wieku do lat 3 „MALUCH+” 2020</t>
  </si>
  <si>
    <t>„MALUCH +” 2020</t>
  </si>
  <si>
    <t xml:space="preserve">     Resortowy program rozwoju instytucji opieki nad dziećmi 
w wieku do lat 3 „MALUCH+” 2020
HARMONOGRAM ZAPOTRZEBOWANIA 
NA ŚRODKI FINANSOWE – MODUŁ 3</t>
  </si>
  <si>
    <t>data zakończenia rzeczowej 
i finansowej realizacji zadania:
(nie później niż 31 grudnia 2020 r.)</t>
  </si>
  <si>
    <t>W związku z realizacją powyższego zadania uzyskano przychody, w tym z tytułu oprocentowania (TAK/NIE)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</si>
  <si>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przychodów</t>
    </r>
  </si>
  <si>
    <r>
      <t>Środki ze źródeł innych niż dofinansowanie, przeznaczone na realizację zadania</t>
    </r>
    <r>
      <rPr>
        <sz val="10"/>
        <rFont val="Times New Roman"/>
        <family val="1"/>
        <charset val="238"/>
      </rPr>
      <t xml:space="preserve"> (tworzenia i funkcjonowania łącznie, w tym ze środków własnych)</t>
    </r>
  </si>
  <si>
    <t>gotówka</t>
  </si>
  <si>
    <t>przelew bankowy</t>
  </si>
  <si>
    <t>karta płatnicza</t>
  </si>
  <si>
    <t>Sposób płatności (gotówka/przelew/karta)</t>
  </si>
  <si>
    <t>z dofinansowania,
(8+9)</t>
  </si>
  <si>
    <t>ze środków własnych 
i pozostałych źródeł,
(5+6)</t>
  </si>
  <si>
    <t xml:space="preserve">Koszty ogółem, 
(4+7)
</t>
  </si>
  <si>
    <t>Koszty pośrednie związane z tworzeniem instytucji (w tym koszty szkolenia, naboru personelu i dzieci, promocji, koszty obsługi księgowej, prawnej, 
z wyłączeniem zakupu i utrzymania samochodu oraz zakupu paliwa) 
— maksymalnie 15% całości kosztów tworzenia.</t>
  </si>
  <si>
    <t>zadanie realizowane na podstawie zawartej
z Wojewodą Mazowieckim umowy nr</t>
  </si>
  <si>
    <t>* Koszty majątkowe stanowią koszty związane z: zakupem środków trwałych o wartości jednostkowej powyżej 10 000 zł albo o wartości jednostkowej poniżej 10 000 zł, stanowiących pierwsze wyposażenie; budową lub ulepszeniem posiadanych środków trwałych, zwiększającym ich wartość księgową</t>
  </si>
  <si>
    <r>
      <t xml:space="preserve">Określone w ustawie Prawo budowlane (zwanej dalej: „PB”): 
— budowa polegająca na odbudowie, rozbudowie, nadbudowie — z wyłączeniem kosztów budowy w zakresie wykonania nowego obiektu budowlanego; 
— przebudowa;
— inne roboty budowlane, z wyłączeniem remontu, wraz z kosztami związanymi z uzyskaniem niezbędnych pozwoleń, uzgodnień oraz kosztami niezbędnej dokumentacji. 
</t>
    </r>
    <r>
      <rPr>
        <i/>
        <sz val="9"/>
        <rFont val="Times New Roman"/>
        <family val="1"/>
        <charset val="238"/>
      </rPr>
      <t>(W przypadkach wskazanych w ustawie PB konieczne jest uzyskanie pozwolenia na budowę lub dokonanie zgłoszenia organowi administracji architektoniczno-budowlanej.)</t>
    </r>
  </si>
  <si>
    <t>śr. własne bież.</t>
  </si>
  <si>
    <t>śr. własne maj.</t>
  </si>
  <si>
    <r>
      <t xml:space="preserve">zadanie realizowane od dnia: 
</t>
    </r>
    <r>
      <rPr>
        <sz val="9"/>
        <color theme="1"/>
        <rFont val="Times New Roman"/>
        <family val="1"/>
        <charset val="238"/>
      </rPr>
      <t>(podać datę z § 1 ust. 16 umowy)</t>
    </r>
  </si>
  <si>
    <t>Sprawozdania należy składać osobiście lub nadsyłać listem poleconym w terminie 
do dnia 31 stycznia za rok poprzedni pod adresem organu zlecającego zadanie.</t>
  </si>
  <si>
    <t>Poświadczenie złożenia sprawozdania:</t>
  </si>
  <si>
    <t>...............................................................</t>
  </si>
  <si>
    <t xml:space="preserve">                          (miejscowość, data, podpis)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</si>
</sst>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mmmm"/>
    <numFmt numFmtId="166" formatCode="&quot;od &quot;dd/mm/yyyy"/>
    <numFmt numFmtId="167" formatCode="&quot;do &quot;dd/mm/yyyy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family val="2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.5"/>
      <color indexed="8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/>
      </patternFill>
    </fill>
    <fill>
      <patternFill patternType="solid">
        <fgColor rgb="FFAAD6E4"/>
        <bgColor theme="4" tint="0.59999389629810485"/>
      </patternFill>
    </fill>
    <fill>
      <patternFill patternType="solid">
        <fgColor rgb="FFAAD6E4"/>
        <bgColor theme="9" tint="0.59999389629810485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 style="medium">
        <color indexed="64"/>
      </right>
      <top style="thin">
        <color theme="8" tint="-0.24994659260841701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indexed="64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8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theme="8" tint="-0.24994659260841701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theme="8" tint="-0.24994659260841701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DashDotDot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DashDotDot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 style="dashed">
        <color theme="6" tint="-0.499984740745262"/>
      </diagonal>
    </border>
    <border>
      <left style="mediumDashDotDot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mediumDashDotDot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 style="hair">
        <color theme="6" tint="-0.499984740745262"/>
      </left>
      <right style="mediumDashDotDot">
        <color theme="6" tint="-0.499984740745262"/>
      </right>
      <top style="mediumDashDotDot">
        <color theme="6" tint="-0.499984740745262"/>
      </top>
      <bottom style="mediumDashDotDot">
        <color theme="6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 style="dashed">
        <color theme="6" tint="-0.499984740745262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9">
    <xf numFmtId="0" fontId="0" fillId="0" borderId="0" xfId="0"/>
    <xf numFmtId="0" fontId="2" fillId="0" borderId="0" xfId="0" applyFont="1"/>
    <xf numFmtId="0" fontId="27" fillId="0" borderId="0" xfId="0" applyFont="1" applyBorder="1" applyAlignment="1">
      <alignment vertical="center"/>
    </xf>
    <xf numFmtId="0" fontId="3" fillId="0" borderId="0" xfId="0" applyFont="1" applyFill="1" applyProtection="1">
      <protection hidden="1"/>
    </xf>
    <xf numFmtId="0" fontId="15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protection hidden="1"/>
    </xf>
    <xf numFmtId="0" fontId="3" fillId="0" borderId="0" xfId="0" applyFont="1" applyFill="1" applyAlignment="1" applyProtection="1">
      <protection hidden="1"/>
    </xf>
    <xf numFmtId="0" fontId="2" fillId="0" borderId="0" xfId="0" applyFont="1" applyFill="1" applyProtection="1">
      <protection hidden="1"/>
    </xf>
    <xf numFmtId="0" fontId="12" fillId="0" borderId="10" xfId="0" applyFont="1" applyFill="1" applyBorder="1" applyAlignment="1" applyProtection="1">
      <alignment horizontal="right" vertical="center"/>
      <protection hidden="1"/>
    </xf>
    <xf numFmtId="0" fontId="20" fillId="0" borderId="9" xfId="0" applyFont="1" applyFill="1" applyBorder="1" applyProtection="1">
      <protection hidden="1"/>
    </xf>
    <xf numFmtId="0" fontId="6" fillId="0" borderId="7" xfId="0" applyNumberFormat="1" applyFont="1" applyFill="1" applyBorder="1" applyAlignment="1" applyProtection="1">
      <alignment horizontal="center" vertical="top" wrapText="1"/>
      <protection hidden="1"/>
    </xf>
    <xf numFmtId="0" fontId="6" fillId="0" borderId="21" xfId="0" applyFont="1" applyFill="1" applyBorder="1" applyAlignment="1" applyProtection="1">
      <alignment horizontal="center" vertical="top" wrapText="1"/>
      <protection hidden="1"/>
    </xf>
    <xf numFmtId="0" fontId="10" fillId="0" borderId="36" xfId="0" applyFont="1" applyFill="1" applyBorder="1" applyAlignment="1" applyProtection="1">
      <alignment vertical="top"/>
      <protection hidden="1"/>
    </xf>
    <xf numFmtId="0" fontId="2" fillId="0" borderId="36" xfId="0" applyFont="1" applyFill="1" applyBorder="1" applyProtection="1">
      <protection hidden="1"/>
    </xf>
    <xf numFmtId="0" fontId="2" fillId="0" borderId="37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vertical="center" wrapText="1"/>
      <protection hidden="1"/>
    </xf>
    <xf numFmtId="0" fontId="6" fillId="0" borderId="8" xfId="0" applyNumberFormat="1" applyFont="1" applyFill="1" applyBorder="1" applyAlignment="1" applyProtection="1">
      <alignment vertical="center" wrapText="1"/>
      <protection hidden="1"/>
    </xf>
    <xf numFmtId="0" fontId="6" fillId="0" borderId="2" xfId="0" applyFont="1" applyFill="1" applyBorder="1" applyAlignment="1" applyProtection="1">
      <alignment vertical="center" wrapText="1"/>
      <protection hidden="1"/>
    </xf>
    <xf numFmtId="0" fontId="6" fillId="0" borderId="30" xfId="0" applyFont="1" applyFill="1" applyBorder="1" applyAlignment="1" applyProtection="1">
      <alignment horizontal="center" vertical="top" wrapText="1"/>
      <protection hidden="1"/>
    </xf>
    <xf numFmtId="0" fontId="6" fillId="0" borderId="33" xfId="0" applyFont="1" applyFill="1" applyBorder="1" applyAlignment="1" applyProtection="1">
      <alignment vertical="top" wrapText="1"/>
      <protection hidden="1"/>
    </xf>
    <xf numFmtId="0" fontId="2" fillId="0" borderId="31" xfId="0" applyFont="1" applyFill="1" applyBorder="1" applyProtection="1">
      <protection hidden="1"/>
    </xf>
    <xf numFmtId="0" fontId="7" fillId="0" borderId="8" xfId="0" applyNumberFormat="1" applyFont="1" applyFill="1" applyBorder="1" applyAlignment="1" applyProtection="1">
      <alignment vertical="center" wrapText="1"/>
      <protection hidden="1"/>
    </xf>
    <xf numFmtId="0" fontId="2" fillId="0" borderId="1" xfId="0" applyFont="1" applyFill="1" applyBorder="1" applyProtection="1">
      <protection hidden="1"/>
    </xf>
    <xf numFmtId="0" fontId="6" fillId="0" borderId="35" xfId="0" applyFont="1" applyFill="1" applyBorder="1" applyAlignment="1" applyProtection="1">
      <alignment horizontal="left" vertical="top" wrapText="1"/>
      <protection hidden="1"/>
    </xf>
    <xf numFmtId="0" fontId="6" fillId="0" borderId="32" xfId="0" applyFont="1" applyFill="1" applyBorder="1" applyAlignment="1" applyProtection="1">
      <alignment horizontal="center" vertical="top" wrapText="1"/>
      <protection hidden="1"/>
    </xf>
    <xf numFmtId="0" fontId="6" fillId="0" borderId="29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Protection="1">
      <protection hidden="1"/>
    </xf>
    <xf numFmtId="0" fontId="9" fillId="0" borderId="38" xfId="0" applyFont="1" applyFill="1" applyBorder="1" applyAlignment="1" applyProtection="1">
      <alignment horizontal="center" vertical="center" wrapText="1"/>
      <protection hidden="1"/>
    </xf>
    <xf numFmtId="0" fontId="7" fillId="0" borderId="16" xfId="0" applyFont="1" applyFill="1" applyBorder="1" applyAlignment="1" applyProtection="1">
      <alignment horizontal="left" vertical="center" wrapText="1"/>
      <protection hidden="1"/>
    </xf>
    <xf numFmtId="0" fontId="9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14" xfId="0" applyFont="1" applyFill="1" applyBorder="1" applyAlignment="1" applyProtection="1">
      <alignment horizontal="left" vertical="center" wrapText="1"/>
      <protection hidden="1"/>
    </xf>
    <xf numFmtId="0" fontId="7" fillId="0" borderId="14" xfId="2" applyFont="1" applyFill="1" applyBorder="1" applyAlignment="1" applyProtection="1">
      <alignment horizontal="justify" vertical="center" wrapText="1"/>
      <protection hidden="1"/>
    </xf>
    <xf numFmtId="0" fontId="9" fillId="0" borderId="39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right" indent="1"/>
      <protection hidden="1"/>
    </xf>
    <xf numFmtId="3" fontId="7" fillId="0" borderId="0" xfId="0" applyNumberFormat="1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Protection="1">
      <protection hidden="1"/>
    </xf>
    <xf numFmtId="0" fontId="17" fillId="0" borderId="0" xfId="0" applyFont="1" applyBorder="1" applyProtection="1">
      <protection locked="0" hidden="1"/>
    </xf>
    <xf numFmtId="0" fontId="21" fillId="0" borderId="0" xfId="0" applyFont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18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18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Fill="1" applyBorder="1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Protection="1"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165" fontId="7" fillId="0" borderId="52" xfId="0" applyNumberFormat="1" applyFont="1" applyBorder="1" applyAlignment="1" applyProtection="1">
      <alignment horizontal="center" vertical="center" wrapText="1"/>
      <protection hidden="1"/>
    </xf>
    <xf numFmtId="1" fontId="6" fillId="0" borderId="70" xfId="0" applyNumberFormat="1" applyFont="1" applyBorder="1" applyAlignment="1" applyProtection="1">
      <alignment horizontal="center" vertical="center" wrapText="1"/>
      <protection hidden="1"/>
    </xf>
    <xf numFmtId="8" fontId="6" fillId="0" borderId="53" xfId="1" applyNumberFormat="1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165" fontId="7" fillId="0" borderId="23" xfId="0" applyNumberFormat="1" applyFont="1" applyBorder="1" applyAlignment="1" applyProtection="1">
      <alignment horizontal="center" vertical="center" wrapText="1"/>
      <protection hidden="1"/>
    </xf>
    <xf numFmtId="1" fontId="6" fillId="0" borderId="71" xfId="0" applyNumberFormat="1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8" fontId="6" fillId="2" borderId="19" xfId="0" applyNumberFormat="1" applyFont="1" applyFill="1" applyBorder="1" applyAlignment="1" applyProtection="1">
      <alignment horizontal="center" vertical="center" wrapText="1"/>
      <protection hidden="1"/>
    </xf>
    <xf numFmtId="8" fontId="6" fillId="2" borderId="18" xfId="0" applyNumberFormat="1" applyFont="1" applyFill="1" applyBorder="1" applyAlignment="1" applyProtection="1">
      <alignment horizontal="center" vertical="center" wrapText="1"/>
      <protection hidden="1"/>
    </xf>
    <xf numFmtId="8" fontId="6" fillId="0" borderId="54" xfId="1" applyNumberFormat="1" applyFont="1" applyBorder="1" applyAlignment="1" applyProtection="1">
      <alignment horizontal="center" vertical="center" wrapText="1"/>
      <protection hidden="1"/>
    </xf>
    <xf numFmtId="0" fontId="6" fillId="0" borderId="9" xfId="0" applyNumberFormat="1" applyFont="1" applyBorder="1" applyAlignment="1" applyProtection="1">
      <alignment horizontal="center" vertical="center" wrapText="1"/>
      <protection hidden="1"/>
    </xf>
    <xf numFmtId="8" fontId="6" fillId="0" borderId="17" xfId="1" applyNumberFormat="1" applyFont="1" applyBorder="1" applyAlignment="1" applyProtection="1">
      <alignment horizontal="center" vertical="center" wrapText="1"/>
      <protection hidden="1"/>
    </xf>
    <xf numFmtId="8" fontId="6" fillId="0" borderId="3" xfId="1" applyNumberFormat="1" applyFont="1" applyBorder="1" applyAlignment="1" applyProtection="1">
      <alignment horizontal="center" vertical="center" wrapText="1"/>
      <protection hidden="1"/>
    </xf>
    <xf numFmtId="8" fontId="6" fillId="0" borderId="4" xfId="1" applyNumberFormat="1" applyFont="1" applyBorder="1" applyAlignment="1" applyProtection="1">
      <alignment horizontal="center" vertical="center" wrapText="1"/>
      <protection hidden="1"/>
    </xf>
    <xf numFmtId="0" fontId="17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2" fillId="0" borderId="0" xfId="0" applyFont="1" applyBorder="1" applyAlignment="1" applyProtection="1">
      <alignment horizontal="center" vertical="center" wrapText="1"/>
      <protection hidden="1"/>
    </xf>
    <xf numFmtId="8" fontId="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Protection="1">
      <protection locked="0" hidden="1"/>
    </xf>
    <xf numFmtId="0" fontId="0" fillId="0" borderId="0" xfId="0" applyProtection="1"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Protection="1">
      <protection locked="0" hidden="1"/>
    </xf>
    <xf numFmtId="0" fontId="12" fillId="0" borderId="5" xfId="0" applyFont="1" applyFill="1" applyBorder="1" applyAlignment="1" applyProtection="1">
      <alignment horizontal="center" vertical="center" wrapText="1"/>
      <protection locked="0" hidden="1"/>
    </xf>
    <xf numFmtId="0" fontId="12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10" xfId="0" applyFont="1" applyFill="1" applyBorder="1" applyAlignment="1" applyProtection="1">
      <alignment horizontal="right" vertical="center"/>
      <protection locked="0" hidden="1"/>
    </xf>
    <xf numFmtId="0" fontId="8" fillId="6" borderId="43" xfId="0" applyFont="1" applyFill="1" applyBorder="1" applyAlignment="1" applyProtection="1">
      <alignment horizontal="center" vertical="center" wrapText="1"/>
      <protection hidden="1"/>
    </xf>
    <xf numFmtId="0" fontId="27" fillId="6" borderId="3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5" borderId="17" xfId="0" applyFont="1" applyFill="1" applyBorder="1" applyAlignment="1" applyProtection="1">
      <alignment horizontal="center" vertical="center" wrapText="1"/>
      <protection hidden="1"/>
    </xf>
    <xf numFmtId="0" fontId="8" fillId="5" borderId="3" xfId="0" applyFont="1" applyFill="1" applyBorder="1" applyAlignment="1" applyProtection="1">
      <alignment horizontal="center" vertical="center" wrapText="1"/>
      <protection hidden="1"/>
    </xf>
    <xf numFmtId="14" fontId="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justify" vertical="center"/>
      <protection hidden="1"/>
    </xf>
    <xf numFmtId="0" fontId="8" fillId="6" borderId="17" xfId="0" applyFont="1" applyFill="1" applyBorder="1" applyAlignment="1" applyProtection="1">
      <alignment horizontal="center" vertical="center" wrapText="1"/>
      <protection hidden="1"/>
    </xf>
    <xf numFmtId="0" fontId="7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Protection="1">
      <protection hidden="1"/>
    </xf>
    <xf numFmtId="0" fontId="18" fillId="0" borderId="22" xfId="0" applyFont="1" applyBorder="1" applyAlignment="1" applyProtection="1">
      <protection hidden="1"/>
    </xf>
    <xf numFmtId="0" fontId="4" fillId="2" borderId="21" xfId="0" applyFont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vertical="center"/>
      <protection hidden="1"/>
    </xf>
    <xf numFmtId="0" fontId="23" fillId="2" borderId="10" xfId="0" applyNumberFormat="1" applyFont="1" applyFill="1" applyBorder="1" applyAlignment="1" applyProtection="1">
      <alignment horizontal="center" vertical="center"/>
      <protection hidden="1"/>
    </xf>
    <xf numFmtId="0" fontId="12" fillId="0" borderId="10" xfId="0" applyFont="1" applyFill="1" applyBorder="1" applyAlignment="1" applyProtection="1">
      <alignment horizontal="left" vertical="center" wrapText="1"/>
      <protection hidden="1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Protection="1"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9" fillId="0" borderId="55" xfId="0" applyFont="1" applyBorder="1" applyAlignment="1" applyProtection="1">
      <alignment horizontal="center" vertical="center"/>
      <protection hidden="1"/>
    </xf>
    <xf numFmtId="0" fontId="2" fillId="2" borderId="14" xfId="0" applyNumberFormat="1" applyFont="1" applyFill="1" applyBorder="1" applyAlignment="1" applyProtection="1">
      <alignment horizontal="center" vertical="center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8" fontId="9" fillId="2" borderId="59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60" xfId="1" applyNumberFormat="1" applyFont="1" applyFill="1" applyBorder="1" applyAlignment="1" applyProtection="1">
      <alignment horizontal="center" vertical="center" wrapText="1"/>
      <protection hidden="1"/>
    </xf>
    <xf numFmtId="8" fontId="9" fillId="2" borderId="5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8" fontId="9" fillId="2" borderId="7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61" xfId="0" applyFont="1" applyFill="1" applyBorder="1" applyAlignment="1" applyProtection="1">
      <alignment horizontal="center" vertical="center" wrapText="1"/>
      <protection hidden="1"/>
    </xf>
    <xf numFmtId="8" fontId="9" fillId="2" borderId="62" xfId="1" applyNumberFormat="1" applyFont="1" applyFill="1" applyBorder="1" applyAlignment="1" applyProtection="1">
      <alignment horizontal="center" vertical="center" wrapText="1"/>
      <protection hidden="1"/>
    </xf>
    <xf numFmtId="0" fontId="26" fillId="0" borderId="63" xfId="0" applyFont="1" applyFill="1" applyBorder="1" applyAlignment="1" applyProtection="1">
      <alignment horizontal="center" vertical="center" wrapText="1"/>
      <protection hidden="1"/>
    </xf>
    <xf numFmtId="8" fontId="26" fillId="2" borderId="64" xfId="1" applyNumberFormat="1" applyFont="1" applyFill="1" applyBorder="1" applyAlignment="1" applyProtection="1">
      <alignment horizontal="center" vertical="center" wrapText="1"/>
      <protection hidden="1"/>
    </xf>
    <xf numFmtId="8" fontId="26" fillId="2" borderId="65" xfId="1" applyNumberFormat="1" applyFont="1" applyFill="1" applyBorder="1" applyAlignment="1" applyProtection="1">
      <alignment horizontal="center" vertical="center" wrapText="1"/>
      <protection hidden="1"/>
    </xf>
    <xf numFmtId="2" fontId="2" fillId="0" borderId="0" xfId="0" applyNumberFormat="1" applyFont="1" applyProtection="1">
      <protection hidden="1"/>
    </xf>
    <xf numFmtId="10" fontId="31" fillId="0" borderId="66" xfId="5" applyNumberFormat="1" applyFont="1" applyBorder="1" applyAlignment="1" applyProtection="1">
      <alignment horizontal="right" vertical="center" wrapText="1" indent="13"/>
      <protection hidden="1"/>
    </xf>
    <xf numFmtId="10" fontId="31" fillId="0" borderId="0" xfId="5" applyNumberFormat="1" applyFont="1" applyBorder="1" applyAlignment="1" applyProtection="1">
      <alignment horizontal="right" vertical="center" wrapText="1" indent="13"/>
      <protection hidden="1"/>
    </xf>
    <xf numFmtId="0" fontId="24" fillId="0" borderId="9" xfId="0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Fill="1" applyProtection="1">
      <protection hidden="1"/>
    </xf>
    <xf numFmtId="14" fontId="12" fillId="2" borderId="10" xfId="0" applyNumberFormat="1" applyFont="1" applyFill="1" applyBorder="1" applyAlignment="1" applyProtection="1">
      <alignment vertical="center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12" fillId="2" borderId="10" xfId="0" applyNumberFormat="1" applyFont="1" applyFill="1" applyBorder="1" applyAlignment="1" applyProtection="1">
      <alignment horizontal="center" vertical="center"/>
      <protection hidden="1"/>
    </xf>
    <xf numFmtId="14" fontId="12" fillId="2" borderId="9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2" xfId="2" applyFont="1" applyFill="1" applyBorder="1" applyAlignment="1" applyProtection="1">
      <alignment horizontal="justify" vertical="center" wrapText="1"/>
      <protection locked="0"/>
    </xf>
    <xf numFmtId="0" fontId="17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8" fontId="6" fillId="3" borderId="69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6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5" xfId="1" applyNumberFormat="1" applyFont="1" applyFill="1" applyBorder="1" applyAlignment="1" applyProtection="1">
      <alignment horizontal="center" vertical="center" wrapText="1"/>
      <protection locked="0"/>
    </xf>
    <xf numFmtId="8" fontId="6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27" fillId="3" borderId="3" xfId="0" applyFont="1" applyFill="1" applyBorder="1" applyAlignment="1" applyProtection="1">
      <alignment horizontal="center" vertical="center" wrapText="1"/>
      <protection locked="0"/>
    </xf>
    <xf numFmtId="8" fontId="27" fillId="3" borderId="17" xfId="0" applyNumberFormat="1" applyFont="1" applyFill="1" applyBorder="1" applyAlignment="1" applyProtection="1">
      <alignment horizontal="center" vertical="center" wrapText="1"/>
      <protection locked="0"/>
    </xf>
    <xf numFmtId="8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7" xfId="0" applyFont="1" applyFill="1" applyBorder="1" applyAlignment="1" applyProtection="1">
      <alignment horizontal="center" vertical="center" wrapText="1"/>
      <protection locked="0"/>
    </xf>
    <xf numFmtId="0" fontId="3" fillId="0" borderId="2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Alignment="1" applyProtection="1">
      <alignment horizontal="left"/>
    </xf>
    <xf numFmtId="0" fontId="31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horizontal="right" vertical="center"/>
    </xf>
    <xf numFmtId="0" fontId="13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center" vertical="center"/>
    </xf>
    <xf numFmtId="166" fontId="31" fillId="0" borderId="0" xfId="0" applyNumberFormat="1" applyFont="1" applyAlignment="1" applyProtection="1">
      <alignment horizontal="left" vertical="center"/>
    </xf>
    <xf numFmtId="167" fontId="31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 indent="15"/>
    </xf>
    <xf numFmtId="0" fontId="31" fillId="0" borderId="0" xfId="0" applyFont="1" applyAlignment="1" applyProtection="1">
      <alignment horizontal="left" vertical="center"/>
      <protection locked="0"/>
    </xf>
    <xf numFmtId="0" fontId="32" fillId="0" borderId="11" xfId="0" applyFont="1" applyBorder="1" applyAlignment="1" applyProtection="1">
      <alignment horizontal="center" vertical="center" wrapText="1"/>
    </xf>
    <xf numFmtId="0" fontId="32" fillId="0" borderId="66" xfId="0" applyFont="1" applyBorder="1" applyAlignment="1" applyProtection="1">
      <alignment horizontal="center" vertical="center" wrapText="1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</xf>
    <xf numFmtId="0" fontId="31" fillId="3" borderId="22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</xf>
    <xf numFmtId="0" fontId="31" fillId="0" borderId="0" xfId="0" applyFont="1" applyAlignment="1" applyProtection="1">
      <alignment horizontal="center"/>
    </xf>
    <xf numFmtId="0" fontId="30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0" applyNumberFormat="1" applyFont="1" applyProtection="1">
      <protection hidden="1"/>
    </xf>
    <xf numFmtId="0" fontId="12" fillId="0" borderId="14" xfId="0" applyNumberFormat="1" applyFont="1" applyBorder="1" applyAlignment="1" applyProtection="1">
      <alignment horizontal="center" vertical="center" wrapText="1"/>
      <protection hidden="1"/>
    </xf>
    <xf numFmtId="0" fontId="9" fillId="0" borderId="24" xfId="0" applyNumberFormat="1" applyFont="1" applyBorder="1" applyAlignment="1" applyProtection="1">
      <alignment horizontal="center" vertical="center"/>
      <protection hidden="1"/>
    </xf>
    <xf numFmtId="0" fontId="39" fillId="0" borderId="23" xfId="0" applyFont="1" applyBorder="1" applyProtection="1">
      <protection hidden="1"/>
    </xf>
    <xf numFmtId="0" fontId="39" fillId="0" borderId="25" xfId="0" applyFont="1" applyBorder="1" applyProtection="1">
      <protection hidden="1"/>
    </xf>
    <xf numFmtId="0" fontId="40" fillId="0" borderId="25" xfId="0" applyFont="1" applyBorder="1" applyAlignment="1" applyProtection="1">
      <alignment horizontal="left" vertical="center" wrapText="1"/>
      <protection hidden="1"/>
    </xf>
    <xf numFmtId="0" fontId="39" fillId="0" borderId="25" xfId="0" applyNumberFormat="1" applyFont="1" applyBorder="1" applyProtection="1">
      <protection hidden="1"/>
    </xf>
    <xf numFmtId="0" fontId="39" fillId="0" borderId="26" xfId="0" applyFont="1" applyBorder="1" applyProtection="1">
      <protection hidden="1"/>
    </xf>
    <xf numFmtId="8" fontId="39" fillId="0" borderId="14" xfId="0" applyNumberFormat="1" applyFont="1" applyBorder="1" applyProtection="1"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vertical="center" wrapText="1"/>
      <protection hidden="1"/>
    </xf>
    <xf numFmtId="14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49" fontId="17" fillId="3" borderId="14" xfId="0" applyNumberFormat="1" applyFont="1" applyFill="1" applyBorder="1" applyAlignment="1" applyProtection="1">
      <alignment horizontal="left" vertical="top" wrapText="1"/>
      <protection locked="0"/>
    </xf>
    <xf numFmtId="0" fontId="2" fillId="3" borderId="14" xfId="0" applyFont="1" applyFill="1" applyBorder="1" applyAlignment="1" applyProtection="1">
      <alignment horizontal="left" vertical="top" wrapText="1"/>
      <protection locked="0"/>
    </xf>
    <xf numFmtId="14" fontId="2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" fillId="8" borderId="14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right" vertical="top" wrapText="1" indent="1"/>
      <protection hidden="1"/>
    </xf>
    <xf numFmtId="2" fontId="2" fillId="3" borderId="14" xfId="0" applyNumberFormat="1" applyFont="1" applyFill="1" applyBorder="1" applyAlignment="1" applyProtection="1">
      <alignment horizontal="right" vertical="top" wrapText="1" indent="1"/>
      <protection locked="0"/>
    </xf>
    <xf numFmtId="2" fontId="9" fillId="0" borderId="24" xfId="0" applyNumberFormat="1" applyFont="1" applyBorder="1" applyAlignment="1" applyProtection="1">
      <alignment horizontal="center" vertical="center"/>
      <protection hidden="1"/>
    </xf>
    <xf numFmtId="49" fontId="43" fillId="3" borderId="14" xfId="0" applyNumberFormat="1" applyFont="1" applyFill="1" applyBorder="1" applyAlignment="1" applyProtection="1">
      <alignment horizontal="left" vertical="top" wrapText="1"/>
      <protection locked="0"/>
    </xf>
    <xf numFmtId="0" fontId="43" fillId="3" borderId="14" xfId="0" applyFont="1" applyFill="1" applyBorder="1" applyAlignment="1" applyProtection="1">
      <alignment horizontal="center" vertical="top" wrapText="1"/>
      <protection locked="0"/>
    </xf>
    <xf numFmtId="0" fontId="6" fillId="0" borderId="33" xfId="0" applyFont="1" applyFill="1" applyBorder="1" applyAlignment="1" applyProtection="1">
      <alignment vertical="center" wrapText="1"/>
      <protection hidden="1"/>
    </xf>
    <xf numFmtId="14" fontId="12" fillId="0" borderId="10" xfId="0" applyNumberFormat="1" applyFont="1" applyFill="1" applyBorder="1" applyAlignment="1" applyProtection="1">
      <alignment horizontal="center" vertical="center"/>
      <protection hidden="1"/>
    </xf>
    <xf numFmtId="8" fontId="9" fillId="0" borderId="16" xfId="1" applyNumberFormat="1" applyFont="1" applyFill="1" applyBorder="1" applyAlignment="1" applyProtection="1">
      <alignment horizontal="right" vertical="center" wrapText="1" indent="1"/>
      <protection hidden="1"/>
    </xf>
    <xf numFmtId="8" fontId="10" fillId="3" borderId="41" xfId="1" applyNumberFormat="1" applyFont="1" applyFill="1" applyBorder="1" applyAlignment="1" applyProtection="1">
      <alignment horizontal="right" vertical="center" wrapText="1" indent="1"/>
    </xf>
    <xf numFmtId="8" fontId="9" fillId="3" borderId="34" xfId="1" applyNumberFormat="1" applyFont="1" applyFill="1" applyBorder="1" applyAlignment="1" applyProtection="1">
      <alignment horizontal="right" vertical="center" wrapText="1" indent="1"/>
      <protection locked="0"/>
    </xf>
    <xf numFmtId="8" fontId="9" fillId="0" borderId="14" xfId="1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23" xfId="1" applyNumberFormat="1" applyFont="1" applyFill="1" applyBorder="1" applyAlignment="1" applyProtection="1">
      <alignment horizontal="right" vertical="center" wrapText="1" indent="1"/>
      <protection locked="0"/>
    </xf>
    <xf numFmtId="8" fontId="24" fillId="0" borderId="6" xfId="0" applyNumberFormat="1" applyFont="1" applyFill="1" applyBorder="1" applyAlignment="1" applyProtection="1">
      <alignment horizontal="right" vertical="center" wrapText="1" indent="1"/>
      <protection hidden="1"/>
    </xf>
    <xf numFmtId="8" fontId="9" fillId="3" borderId="40" xfId="1" applyNumberFormat="1" applyFont="1" applyFill="1" applyBorder="1" applyAlignment="1" applyProtection="1">
      <alignment horizontal="right" vertical="center" wrapText="1" indent="1"/>
      <protection hidden="1"/>
    </xf>
    <xf numFmtId="8" fontId="10" fillId="3" borderId="40" xfId="1" applyNumberFormat="1" applyFont="1" applyFill="1" applyBorder="1" applyAlignment="1" applyProtection="1">
      <alignment horizontal="right" vertical="center" wrapText="1" indent="1"/>
      <protection hidden="1"/>
    </xf>
    <xf numFmtId="0" fontId="44" fillId="0" borderId="5" xfId="0" applyFont="1" applyFill="1" applyBorder="1" applyAlignment="1" applyProtection="1">
      <alignment horizontal="right" vertical="center" wrapText="1"/>
      <protection hidden="1"/>
    </xf>
    <xf numFmtId="0" fontId="11" fillId="0" borderId="22" xfId="0" applyFont="1" applyFill="1" applyBorder="1" applyAlignment="1" applyProtection="1">
      <alignment horizontal="center" vertical="center" wrapText="1"/>
      <protection hidden="1"/>
    </xf>
    <xf numFmtId="0" fontId="11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Protection="1">
      <protection hidden="1"/>
    </xf>
    <xf numFmtId="0" fontId="31" fillId="0" borderId="0" xfId="0" applyFont="1" applyAlignment="1" applyProtection="1">
      <alignment horizontal="left"/>
    </xf>
    <xf numFmtId="0" fontId="14" fillId="0" borderId="5" xfId="0" applyFont="1" applyFill="1" applyBorder="1" applyAlignment="1" applyProtection="1">
      <alignment horizontal="center" vertical="top" wrapText="1"/>
      <protection hidden="1"/>
    </xf>
    <xf numFmtId="0" fontId="14" fillId="0" borderId="10" xfId="0" applyFont="1" applyFill="1" applyBorder="1" applyAlignment="1" applyProtection="1">
      <alignment horizontal="center" vertical="top" wrapText="1"/>
      <protection hidden="1"/>
    </xf>
    <xf numFmtId="0" fontId="14" fillId="0" borderId="9" xfId="0" applyFont="1" applyFill="1" applyBorder="1" applyAlignment="1" applyProtection="1">
      <alignment horizontal="center" vertical="top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Fill="1" applyBorder="1" applyAlignment="1" applyProtection="1">
      <alignment horizontal="center" vertical="center"/>
      <protection hidden="1"/>
    </xf>
    <xf numFmtId="0" fontId="4" fillId="0" borderId="2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Alignment="1" applyProtection="1">
      <alignment horizontal="left" vertical="top" wrapText="1"/>
      <protection hidden="1"/>
    </xf>
    <xf numFmtId="14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 applyProtection="1">
      <alignment horizontal="center" vertical="center" wrapText="1"/>
      <protection hidden="1"/>
    </xf>
    <xf numFmtId="0" fontId="4" fillId="0" borderId="10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top" wrapText="1"/>
      <protection hidden="1"/>
    </xf>
    <xf numFmtId="0" fontId="6" fillId="0" borderId="8" xfId="0" applyFont="1" applyFill="1" applyBorder="1" applyAlignment="1" applyProtection="1">
      <alignment horizontal="center" vertical="top" wrapText="1"/>
      <protection hidden="1"/>
    </xf>
    <xf numFmtId="0" fontId="6" fillId="0" borderId="44" xfId="0" applyNumberFormat="1" applyFont="1" applyBorder="1" applyAlignment="1" applyProtection="1">
      <alignment horizontal="center" vertical="center" wrapText="1"/>
      <protection hidden="1"/>
    </xf>
    <xf numFmtId="0" fontId="6" fillId="0" borderId="48" xfId="0" applyNumberFormat="1" applyFont="1" applyBorder="1" applyAlignment="1" applyProtection="1">
      <alignment horizontal="center" vertical="center" wrapText="1"/>
      <protection hidden="1"/>
    </xf>
    <xf numFmtId="0" fontId="6" fillId="0" borderId="50" xfId="0" applyNumberFormat="1" applyFont="1" applyBorder="1" applyAlignment="1" applyProtection="1">
      <alignment horizontal="center" vertical="center" wrapText="1"/>
      <protection hidden="1"/>
    </xf>
    <xf numFmtId="0" fontId="41" fillId="0" borderId="5" xfId="0" applyFont="1" applyFill="1" applyBorder="1" applyAlignment="1" applyProtection="1">
      <alignment horizontal="center" vertical="center" wrapText="1"/>
      <protection hidden="1"/>
    </xf>
    <xf numFmtId="0" fontId="41" fillId="0" borderId="10" xfId="0" applyFont="1" applyFill="1" applyBorder="1" applyAlignment="1" applyProtection="1">
      <alignment horizontal="center" vertical="center" wrapText="1"/>
      <protection hidden="1"/>
    </xf>
    <xf numFmtId="0" fontId="41" fillId="0" borderId="9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6" fillId="0" borderId="5" xfId="0" applyNumberFormat="1" applyFont="1" applyBorder="1" applyAlignment="1" applyProtection="1">
      <alignment horizontal="center" vertical="center" wrapText="1"/>
      <protection hidden="1"/>
    </xf>
    <xf numFmtId="0" fontId="6" fillId="0" borderId="10" xfId="0" applyNumberFormat="1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6" fillId="0" borderId="42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45" xfId="0" applyFont="1" applyBorder="1" applyAlignment="1" applyProtection="1">
      <alignment horizontal="center" vertical="center" wrapText="1"/>
      <protection hidden="1"/>
    </xf>
    <xf numFmtId="0" fontId="6" fillId="0" borderId="46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8" fontId="12" fillId="4" borderId="73" xfId="0" applyNumberFormat="1" applyFont="1" applyFill="1" applyBorder="1" applyAlignment="1" applyProtection="1">
      <alignment horizontal="center" vertical="center" wrapText="1"/>
      <protection hidden="1"/>
    </xf>
    <xf numFmtId="8" fontId="12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5" xfId="0" applyFont="1" applyFill="1" applyBorder="1" applyAlignment="1" applyProtection="1">
      <alignment horizontal="center" vertical="center" wrapText="1"/>
      <protection hidden="1"/>
    </xf>
    <xf numFmtId="0" fontId="12" fillId="2" borderId="10" xfId="0" applyFont="1" applyFill="1" applyBorder="1" applyAlignment="1" applyProtection="1">
      <alignment horizontal="center" vertical="center" wrapText="1"/>
      <protection hidden="1"/>
    </xf>
    <xf numFmtId="0" fontId="12" fillId="2" borderId="9" xfId="0" applyFont="1" applyFill="1" applyBorder="1" applyAlignment="1" applyProtection="1">
      <alignment horizontal="center" vertical="center" wrapText="1"/>
      <protection hidden="1"/>
    </xf>
    <xf numFmtId="0" fontId="22" fillId="4" borderId="6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8" fontId="2" fillId="2" borderId="73" xfId="0" applyNumberFormat="1" applyFont="1" applyFill="1" applyBorder="1" applyAlignment="1" applyProtection="1">
      <alignment horizontal="center" vertical="center" wrapText="1"/>
      <protection hidden="1"/>
    </xf>
    <xf numFmtId="8" fontId="2" fillId="2" borderId="74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7" xfId="0" applyFont="1" applyFill="1" applyBorder="1" applyAlignment="1" applyProtection="1">
      <alignment horizontal="center" vertical="center" wrapText="1"/>
      <protection hidden="1"/>
    </xf>
    <xf numFmtId="0" fontId="12" fillId="2" borderId="8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Fill="1" applyBorder="1" applyAlignment="1" applyProtection="1">
      <alignment horizontal="center" vertical="top" wrapText="1"/>
      <protection locked="0" hidden="1"/>
    </xf>
    <xf numFmtId="0" fontId="14" fillId="0" borderId="10" xfId="0" applyFont="1" applyFill="1" applyBorder="1" applyAlignment="1" applyProtection="1">
      <alignment horizontal="center" vertical="top" wrapText="1"/>
      <protection locked="0" hidden="1"/>
    </xf>
    <xf numFmtId="0" fontId="14" fillId="0" borderId="9" xfId="0" applyFont="1" applyFill="1" applyBorder="1" applyAlignment="1" applyProtection="1">
      <alignment horizontal="center" vertical="top" wrapText="1"/>
      <protection locked="0"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7" fillId="0" borderId="14" xfId="0" applyFont="1" applyBorder="1" applyAlignment="1" applyProtection="1">
      <alignment horizontal="left" vertical="top" wrapText="1"/>
      <protection hidden="1"/>
    </xf>
    <xf numFmtId="0" fontId="0" fillId="0" borderId="14" xfId="0" applyBorder="1" applyAlignment="1" applyProtection="1">
      <alignment horizontal="left" vertical="top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locked="0"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7" fillId="0" borderId="20" xfId="0" applyFont="1" applyBorder="1" applyAlignment="1" applyProtection="1">
      <alignment horizontal="left" vertical="top" wrapText="1"/>
      <protection hidden="1"/>
    </xf>
    <xf numFmtId="0" fontId="4" fillId="2" borderId="45" xfId="0" applyFont="1" applyFill="1" applyBorder="1" applyAlignment="1" applyProtection="1">
      <alignment horizontal="center" vertical="center" wrapText="1"/>
      <protection hidden="1"/>
    </xf>
    <xf numFmtId="0" fontId="4" fillId="2" borderId="46" xfId="0" applyFont="1" applyFill="1" applyBorder="1" applyAlignment="1" applyProtection="1">
      <alignment horizontal="center" vertical="center" wrapText="1"/>
      <protection hidden="1"/>
    </xf>
    <xf numFmtId="0" fontId="4" fillId="2" borderId="47" xfId="0" applyFont="1" applyFill="1" applyBorder="1" applyAlignment="1" applyProtection="1">
      <alignment horizontal="center" vertical="center" wrapText="1"/>
      <protection hidden="1"/>
    </xf>
    <xf numFmtId="0" fontId="22" fillId="0" borderId="23" xfId="0" applyFont="1" applyBorder="1" applyAlignment="1" applyProtection="1">
      <alignment horizontal="center" vertical="center" wrapText="1"/>
      <protection hidden="1"/>
    </xf>
    <xf numFmtId="0" fontId="22" fillId="0" borderId="25" xfId="0" applyFont="1" applyBorder="1" applyAlignment="1" applyProtection="1">
      <alignment horizontal="center" vertical="center" wrapText="1"/>
      <protection hidden="1"/>
    </xf>
    <xf numFmtId="0" fontId="22" fillId="0" borderId="26" xfId="0" applyFont="1" applyBorder="1" applyAlignment="1" applyProtection="1">
      <alignment horizontal="center" vertical="center" wrapText="1"/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center" vertical="top" wrapText="1"/>
      <protection hidden="1"/>
    </xf>
    <xf numFmtId="0" fontId="14" fillId="0" borderId="10" xfId="0" applyFont="1" applyBorder="1" applyAlignment="1" applyProtection="1">
      <alignment horizontal="center" vertical="top" wrapText="1"/>
      <protection hidden="1"/>
    </xf>
    <xf numFmtId="0" fontId="14" fillId="0" borderId="9" xfId="0" applyFont="1" applyBorder="1" applyAlignment="1" applyProtection="1">
      <alignment horizontal="center" vertical="top" wrapText="1"/>
      <protection hidden="1"/>
    </xf>
    <xf numFmtId="14" fontId="23" fillId="2" borderId="10" xfId="0" applyNumberFormat="1" applyFont="1" applyFill="1" applyBorder="1" applyAlignment="1" applyProtection="1">
      <alignment horizontal="center" vertical="center"/>
      <protection hidden="1"/>
    </xf>
    <xf numFmtId="1" fontId="24" fillId="3" borderId="10" xfId="0" applyNumberFormat="1" applyFont="1" applyFill="1" applyBorder="1" applyAlignment="1" applyProtection="1">
      <alignment horizontal="center" vertical="center"/>
      <protection locked="0"/>
    </xf>
    <xf numFmtId="1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42" fillId="2" borderId="5" xfId="0" applyFont="1" applyFill="1" applyBorder="1" applyAlignment="1" applyProtection="1">
      <alignment horizontal="center" vertical="center" wrapText="1"/>
      <protection hidden="1"/>
    </xf>
    <xf numFmtId="0" fontId="42" fillId="2" borderId="10" xfId="0" applyFont="1" applyFill="1" applyBorder="1" applyAlignment="1" applyProtection="1">
      <alignment horizontal="center" vertical="center" wrapText="1"/>
      <protection hidden="1"/>
    </xf>
    <xf numFmtId="14" fontId="21" fillId="3" borderId="5" xfId="0" applyNumberFormat="1" applyFont="1" applyFill="1" applyBorder="1" applyAlignment="1" applyProtection="1">
      <alignment horizontal="center" vertical="center"/>
      <protection locked="0"/>
    </xf>
    <xf numFmtId="14" fontId="21" fillId="3" borderId="9" xfId="0" applyNumberFormat="1" applyFont="1" applyFill="1" applyBorder="1" applyAlignment="1" applyProtection="1">
      <alignment horizontal="center" vertical="center"/>
      <protection locked="0"/>
    </xf>
    <xf numFmtId="14" fontId="24" fillId="3" borderId="5" xfId="0" applyNumberFormat="1" applyFont="1" applyFill="1" applyBorder="1" applyAlignment="1" applyProtection="1">
      <alignment horizontal="center" vertical="center"/>
      <protection locked="0"/>
    </xf>
    <xf numFmtId="14" fontId="24" fillId="3" borderId="9" xfId="0" applyNumberFormat="1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 wrapText="1"/>
      <protection hidden="1"/>
    </xf>
    <xf numFmtId="0" fontId="24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left" vertical="top" wrapText="1"/>
      <protection hidden="1"/>
    </xf>
    <xf numFmtId="0" fontId="7" fillId="0" borderId="25" xfId="0" applyFont="1" applyBorder="1" applyAlignment="1" applyProtection="1">
      <alignment horizontal="left" vertical="top" wrapText="1"/>
      <protection hidden="1"/>
    </xf>
    <xf numFmtId="0" fontId="7" fillId="0" borderId="26" xfId="0" applyFont="1" applyBorder="1" applyAlignment="1" applyProtection="1">
      <alignment horizontal="left" vertical="top" wrapText="1"/>
      <protection hidden="1"/>
    </xf>
    <xf numFmtId="0" fontId="24" fillId="0" borderId="55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left" vertical="top" wrapText="1"/>
    </xf>
    <xf numFmtId="1" fontId="31" fillId="3" borderId="68" xfId="0" applyNumberFormat="1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/>
    </xf>
    <xf numFmtId="0" fontId="29" fillId="0" borderId="0" xfId="0" applyFont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/>
    </xf>
    <xf numFmtId="0" fontId="32" fillId="0" borderId="0" xfId="0" applyFont="1" applyAlignment="1" applyProtection="1">
      <alignment horizontal="center" wrapText="1"/>
    </xf>
    <xf numFmtId="0" fontId="0" fillId="0" borderId="67" xfId="0" applyBorder="1" applyAlignment="1" applyProtection="1">
      <alignment horizontal="center" wrapText="1"/>
      <protection locked="0"/>
    </xf>
  </cellXfs>
  <cellStyles count="6">
    <cellStyle name="Dziesiętny 2" xfId="4"/>
    <cellStyle name="Normalny" xfId="0" builtinId="0"/>
    <cellStyle name="Normalny 2" xfId="2"/>
    <cellStyle name="Procentowy" xfId="5" builtinId="5"/>
    <cellStyle name="Walutowy" xfId="1" builtinId="4"/>
    <cellStyle name="Walutowy 2" xfId="3"/>
  </cellStyles>
  <dxfs count="110">
    <dxf>
      <font>
        <color theme="0"/>
      </font>
    </dxf>
    <dxf>
      <font>
        <color theme="0"/>
      </font>
    </dxf>
    <dxf>
      <font>
        <b/>
        <i val="0"/>
        <color theme="4" tint="-0.24994659260841701"/>
      </font>
      <fill>
        <patternFill>
          <bgColor rgb="FFFF7C8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E84444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AAD6E4"/>
        </patternFill>
      </fill>
      <alignment horizontal="right" vertical="top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2" formatCode="#,##0.00\ &quot;zł&quot;;[Red]\-#,##0.00\ &quot;zł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top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Times New Roman"/>
        <scheme val="none"/>
      </font>
      <numFmt numFmtId="30" formatCode="@"/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  <fill>
        <patternFill patternType="solid">
          <fgColor indexed="64"/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theme="9" tint="0.59999389629810485"/>
          <bgColor rgb="FFAAD6E4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>
          <bgColor rgb="FFAAD6E4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  <protection locked="1" hidden="1"/>
    </dxf>
    <dxf>
      <border outline="0">
        <bottom style="thin">
          <color indexed="64"/>
        </bottom>
      </border>
    </dxf>
    <dxf>
      <font>
        <b/>
      </font>
      <border diagonalUp="0" diagonalDown="0">
        <left style="thin">
          <color auto="1"/>
        </left>
        <right style="thin">
          <color auto="1"/>
        </right>
        <top/>
        <bottom/>
      </border>
      <protection locked="1" hidden="1"/>
    </dxf>
    <dxf>
      <border>
        <top style="thin">
          <color indexed="64"/>
        </top>
      </border>
      <protection locked="1" hidden="1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solid">
          <fgColor indexed="64"/>
          <bgColor rgb="FFAAD6E4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12" formatCode="#,##0.00\ &quot;zł&quot;;[Red]\-#,##0.00\ &quot;zł&quot;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1" hidden="1"/>
    </dxf>
    <dxf>
      <font>
        <b val="0"/>
      </font>
      <border outline="0">
        <right style="thin">
          <color indexed="64"/>
        </right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1"/>
    </dxf>
    <dxf>
      <border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  <protection locked="1" hidden="1"/>
    </dxf>
  </dxfs>
  <tableStyles count="2" defaultTableStyle="TableStyleMedium2" defaultPivotStyle="PivotStyleLight16">
    <tableStyle name="Koszty funkcjonowania" pivot="0" count="0"/>
    <tableStyle name="Koszty tworzenia" pivot="0" count="0"/>
  </tableStyles>
  <colors>
    <mruColors>
      <color rgb="FFE84444"/>
      <color rgb="FFAAD6E4"/>
      <color rgb="FF828E0C"/>
      <color rgb="FFE2F155"/>
      <color rgb="FFBDDAF9"/>
      <color rgb="FF7CB5F4"/>
      <color rgb="FF4697F0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827616" cy="73194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827616" cy="73194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207" y="263101"/>
          <a:ext cx="751417" cy="66455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1</xdr:row>
      <xdr:rowOff>56036</xdr:rowOff>
    </xdr:from>
    <xdr:ext cx="751417" cy="664551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38294</xdr:colOff>
      <xdr:row>0</xdr:row>
      <xdr:rowOff>56036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894" y="265586"/>
          <a:ext cx="751417" cy="66455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23533</xdr:colOff>
      <xdr:row>1</xdr:row>
      <xdr:rowOff>26894</xdr:rowOff>
    </xdr:from>
    <xdr:ext cx="751417" cy="664551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446" y="225677"/>
          <a:ext cx="751417" cy="66455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3" name="koszty_tworzenia" displayName="koszty_tworzenia" ref="B13:J21" totalsRowCount="1" headerRowDxfId="109" dataDxfId="108" totalsRowDxfId="106" tableBorderDxfId="107" totalsRowBorderDxfId="105" dataCellStyle="Walutowy" totalsRowCellStyle="Walutowy">
  <autoFilter ref="B13:J20"/>
  <tableColumns count="9">
    <tableColumn id="1" name="1" totalsRowLabel="Ogółem" dataDxfId="104" totalsRowDxfId="103"/>
    <tableColumn id="2" name="2" dataDxfId="102" totalsRowDxfId="101"/>
    <tableColumn id="3" name="3" totalsRowFunction="sum" dataDxfId="100" totalsRowDxfId="99" dataCellStyle="Walutowy"/>
    <tableColumn id="4" name="4" totalsRowFunction="sum" dataDxfId="98" totalsRowDxfId="97" dataCellStyle="Walutowy">
      <calculatedColumnFormula>SUM(koszty_tworzenia[[#This Row],[8]],koszty_tworzenia[[#This Row],[9]])</calculatedColumnFormula>
    </tableColumn>
    <tableColumn id="9" name="5" totalsRowFunction="sum" dataDxfId="96" totalsRowDxfId="95" dataCellStyle="Walutowy"/>
    <tableColumn id="8" name="6" totalsRowFunction="sum" dataDxfId="94" totalsRowDxfId="93" dataCellStyle="Walutowy"/>
    <tableColumn id="5" name="7" totalsRowFunction="sum" dataDxfId="92" totalsRowDxfId="91" dataCellStyle="Walutowy"/>
    <tableColumn id="6" name="8" totalsRowFunction="sum" dataDxfId="90" totalsRowDxfId="89" dataCellStyle="Walutowy"/>
    <tableColumn id="7" name="9" totalsRowFunction="sum" dataDxfId="88" totalsRowDxfId="87" dataCellStyle="Walutowy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B9:L31" totalsRowCount="1" headerRowDxfId="86" dataDxfId="84" totalsRowDxfId="83" headerRowBorderDxfId="85" totalsRowBorderDxfId="82">
  <autoFilter ref="B9:L30"/>
  <tableColumns count="11">
    <tableColumn id="1" name="1" totalsRowLabel="Suma" dataDxfId="81" totalsRowDxfId="80">
      <calculatedColumnFormula>ROW(B10)-ROW($B$9)</calculatedColumnFormula>
    </tableColumn>
    <tableColumn id="2" name="2" dataDxfId="79" totalsRowDxfId="78"/>
    <tableColumn id="3" name="3" dataDxfId="77" totalsRowDxfId="76"/>
    <tableColumn id="8" name="4" dataDxfId="75" totalsRowDxfId="74"/>
    <tableColumn id="4" name="5" dataDxfId="73" totalsRowDxfId="72"/>
    <tableColumn id="5" name="6" dataDxfId="71" totalsRowDxfId="70"/>
    <tableColumn id="6" name="7" dataDxfId="69" totalsRowDxfId="68"/>
    <tableColumn id="7" name="8" dataDxfId="67" totalsRowDxfId="66"/>
    <tableColumn id="9" name="9" totalsRowFunction="sum" dataDxfId="65" totalsRowDxfId="64">
      <calculatedColumnFormula>Tabela1[[#This Row],[10]]+Tabela1[[#This Row],[11]]</calculatedColumnFormula>
    </tableColumn>
    <tableColumn id="10" name="10" totalsRowFunction="sum" dataDxfId="63" totalsRowDxfId="62"/>
    <tableColumn id="11" name="11" totalsRowFunction="sum" dataDxfId="61" totalsRowDxfId="6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ela3" displayName="Tabela3" ref="A35:C47" totalsRowShown="0" headerRowDxfId="59" dataDxfId="57" headerRowBorderDxfId="58" tableBorderDxfId="56">
  <autoFilter ref="A35:C47"/>
  <tableColumns count="3">
    <tableColumn id="1" name="Miesiąc" dataDxfId="55"/>
    <tableColumn id="2" name="Liczba miejsc wykorzystanych („obsadzonych”)" dataDxfId="54"/>
    <tableColumn id="3" name="Stosunek liczby miejsc wykorzystanych („obsadzonych”) do liczby miejsc utworzonych w ramach dofinansowania z Programu (w %)2)" dataDxfId="53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BDDAF9"/>
    <pageSetUpPr fitToPage="1"/>
  </sheetPr>
  <dimension ref="A1:WUE44"/>
  <sheetViews>
    <sheetView showGridLines="0" showZeros="0" tabSelected="1" zoomScaleNormal="100" zoomScaleSheetLayoutView="110" workbookViewId="0">
      <selection activeCell="D4" sqref="D4:J4"/>
    </sheetView>
  </sheetViews>
  <sheetFormatPr defaultColWidth="0" defaultRowHeight="15" zeroHeight="1" x14ac:dyDescent="0.25"/>
  <cols>
    <col min="1" max="1" width="3.42578125" style="7" customWidth="1"/>
    <col min="2" max="2" width="5.85546875" style="7" customWidth="1"/>
    <col min="3" max="3" width="35.28515625" style="7" customWidth="1"/>
    <col min="4" max="4" width="14.5703125" style="7" customWidth="1"/>
    <col min="5" max="5" width="15.5703125" style="7" customWidth="1"/>
    <col min="6" max="6" width="14.7109375" style="7" customWidth="1"/>
    <col min="7" max="7" width="14.140625" style="7" customWidth="1"/>
    <col min="8" max="8" width="14.85546875" style="7" customWidth="1"/>
    <col min="9" max="9" width="14.42578125" style="7" customWidth="1"/>
    <col min="10" max="10" width="16.28515625" style="7" customWidth="1"/>
    <col min="11" max="11" width="9.140625" style="7" customWidth="1"/>
    <col min="12" max="12" width="9.140625" style="7" hidden="1"/>
    <col min="13" max="13" width="10.5703125" style="7" hidden="1"/>
    <col min="14" max="221" width="9.140625" style="7" hidden="1"/>
    <col min="222" max="222" width="3.42578125" style="7" hidden="1"/>
    <col min="223" max="223" width="6" style="7" hidden="1"/>
    <col min="224" max="224" width="30.7109375" style="7" hidden="1"/>
    <col min="225" max="227" width="18.140625" style="7" hidden="1"/>
    <col min="228" max="477" width="9.140625" style="7" hidden="1"/>
    <col min="478" max="478" width="3.42578125" style="7" hidden="1"/>
    <col min="479" max="479" width="6" style="7" hidden="1"/>
    <col min="480" max="480" width="30.7109375" style="7" hidden="1"/>
    <col min="481" max="483" width="18.140625" style="7" hidden="1"/>
    <col min="484" max="733" width="9.140625" style="7" hidden="1"/>
    <col min="734" max="734" width="3.42578125" style="7" hidden="1"/>
    <col min="735" max="735" width="6" style="7" hidden="1"/>
    <col min="736" max="736" width="30.7109375" style="7" hidden="1"/>
    <col min="737" max="739" width="18.140625" style="7" hidden="1"/>
    <col min="740" max="989" width="9.140625" style="7" hidden="1"/>
    <col min="990" max="990" width="3.42578125" style="7" hidden="1"/>
    <col min="991" max="991" width="6" style="7" hidden="1"/>
    <col min="992" max="992" width="30.7109375" style="7" hidden="1"/>
    <col min="993" max="995" width="18.140625" style="7" hidden="1"/>
    <col min="996" max="1245" width="9.140625" style="7" hidden="1"/>
    <col min="1246" max="1246" width="3.42578125" style="7" hidden="1"/>
    <col min="1247" max="1247" width="6" style="7" hidden="1"/>
    <col min="1248" max="1248" width="30.7109375" style="7" hidden="1"/>
    <col min="1249" max="1251" width="18.140625" style="7" hidden="1"/>
    <col min="1252" max="1501" width="9.140625" style="7" hidden="1"/>
    <col min="1502" max="1502" width="3.42578125" style="7" hidden="1"/>
    <col min="1503" max="1503" width="6" style="7" hidden="1"/>
    <col min="1504" max="1504" width="30.7109375" style="7" hidden="1"/>
    <col min="1505" max="1507" width="18.140625" style="7" hidden="1"/>
    <col min="1508" max="1757" width="9.140625" style="7" hidden="1"/>
    <col min="1758" max="1758" width="3.42578125" style="7" hidden="1"/>
    <col min="1759" max="1759" width="6" style="7" hidden="1"/>
    <col min="1760" max="1760" width="30.7109375" style="7" hidden="1"/>
    <col min="1761" max="1763" width="18.140625" style="7" hidden="1"/>
    <col min="1764" max="2013" width="9.140625" style="7" hidden="1"/>
    <col min="2014" max="2014" width="3.42578125" style="7" hidden="1"/>
    <col min="2015" max="2015" width="6" style="7" hidden="1"/>
    <col min="2016" max="2016" width="30.7109375" style="7" hidden="1"/>
    <col min="2017" max="2019" width="18.140625" style="7" hidden="1"/>
    <col min="2020" max="2269" width="9.140625" style="7" hidden="1"/>
    <col min="2270" max="2270" width="3.42578125" style="7" hidden="1"/>
    <col min="2271" max="2271" width="6" style="7" hidden="1"/>
    <col min="2272" max="2272" width="30.7109375" style="7" hidden="1"/>
    <col min="2273" max="2275" width="18.140625" style="7" hidden="1"/>
    <col min="2276" max="2525" width="9.140625" style="7" hidden="1"/>
    <col min="2526" max="2526" width="3.42578125" style="7" hidden="1"/>
    <col min="2527" max="2527" width="6" style="7" hidden="1"/>
    <col min="2528" max="2528" width="30.7109375" style="7" hidden="1"/>
    <col min="2529" max="2531" width="18.140625" style="7" hidden="1"/>
    <col min="2532" max="2781" width="9.140625" style="7" hidden="1"/>
    <col min="2782" max="2782" width="3.42578125" style="7" hidden="1"/>
    <col min="2783" max="2783" width="6" style="7" hidden="1"/>
    <col min="2784" max="2784" width="30.7109375" style="7" hidden="1"/>
    <col min="2785" max="2787" width="18.140625" style="7" hidden="1"/>
    <col min="2788" max="3037" width="9.140625" style="7" hidden="1"/>
    <col min="3038" max="3038" width="3.42578125" style="7" hidden="1"/>
    <col min="3039" max="3039" width="6" style="7" hidden="1"/>
    <col min="3040" max="3040" width="30.7109375" style="7" hidden="1"/>
    <col min="3041" max="3043" width="18.140625" style="7" hidden="1"/>
    <col min="3044" max="3293" width="9.140625" style="7" hidden="1"/>
    <col min="3294" max="3294" width="3.42578125" style="7" hidden="1"/>
    <col min="3295" max="3295" width="6" style="7" hidden="1"/>
    <col min="3296" max="3296" width="30.7109375" style="7" hidden="1"/>
    <col min="3297" max="3299" width="18.140625" style="7" hidden="1"/>
    <col min="3300" max="3549" width="9.140625" style="7" hidden="1"/>
    <col min="3550" max="3550" width="3.42578125" style="7" hidden="1"/>
    <col min="3551" max="3551" width="6" style="7" hidden="1"/>
    <col min="3552" max="3552" width="30.7109375" style="7" hidden="1"/>
    <col min="3553" max="3555" width="18.140625" style="7" hidden="1"/>
    <col min="3556" max="3805" width="9.140625" style="7" hidden="1"/>
    <col min="3806" max="3806" width="3.42578125" style="7" hidden="1"/>
    <col min="3807" max="3807" width="6" style="7" hidden="1"/>
    <col min="3808" max="3808" width="30.7109375" style="7" hidden="1"/>
    <col min="3809" max="3811" width="18.140625" style="7" hidden="1"/>
    <col min="3812" max="4061" width="9.140625" style="7" hidden="1"/>
    <col min="4062" max="4062" width="3.42578125" style="7" hidden="1"/>
    <col min="4063" max="4063" width="6" style="7" hidden="1"/>
    <col min="4064" max="4064" width="30.7109375" style="7" hidden="1"/>
    <col min="4065" max="4067" width="18.140625" style="7" hidden="1"/>
    <col min="4068" max="4317" width="9.140625" style="7" hidden="1"/>
    <col min="4318" max="4318" width="3.42578125" style="7" hidden="1"/>
    <col min="4319" max="4319" width="6" style="7" hidden="1"/>
    <col min="4320" max="4320" width="30.7109375" style="7" hidden="1"/>
    <col min="4321" max="4323" width="18.140625" style="7" hidden="1"/>
    <col min="4324" max="4573" width="9.140625" style="7" hidden="1"/>
    <col min="4574" max="4574" width="3.42578125" style="7" hidden="1"/>
    <col min="4575" max="4575" width="6" style="7" hidden="1"/>
    <col min="4576" max="4576" width="30.7109375" style="7" hidden="1"/>
    <col min="4577" max="4579" width="18.140625" style="7" hidden="1"/>
    <col min="4580" max="4829" width="9.140625" style="7" hidden="1"/>
    <col min="4830" max="4830" width="3.42578125" style="7" hidden="1"/>
    <col min="4831" max="4831" width="6" style="7" hidden="1"/>
    <col min="4832" max="4832" width="30.7109375" style="7" hidden="1"/>
    <col min="4833" max="4835" width="18.140625" style="7" hidden="1"/>
    <col min="4836" max="5085" width="9.140625" style="7" hidden="1"/>
    <col min="5086" max="5086" width="3.42578125" style="7" hidden="1"/>
    <col min="5087" max="5087" width="6" style="7" hidden="1"/>
    <col min="5088" max="5088" width="30.7109375" style="7" hidden="1"/>
    <col min="5089" max="5091" width="18.140625" style="7" hidden="1"/>
    <col min="5092" max="5341" width="9.140625" style="7" hidden="1"/>
    <col min="5342" max="5342" width="3.42578125" style="7" hidden="1"/>
    <col min="5343" max="5343" width="6" style="7" hidden="1"/>
    <col min="5344" max="5344" width="30.7109375" style="7" hidden="1"/>
    <col min="5345" max="5347" width="18.140625" style="7" hidden="1"/>
    <col min="5348" max="5597" width="9.140625" style="7" hidden="1"/>
    <col min="5598" max="5598" width="3.42578125" style="7" hidden="1"/>
    <col min="5599" max="5599" width="6" style="7" hidden="1"/>
    <col min="5600" max="5600" width="30.7109375" style="7" hidden="1"/>
    <col min="5601" max="5603" width="18.140625" style="7" hidden="1"/>
    <col min="5604" max="5853" width="9.140625" style="7" hidden="1"/>
    <col min="5854" max="5854" width="3.42578125" style="7" hidden="1"/>
    <col min="5855" max="5855" width="6" style="7" hidden="1"/>
    <col min="5856" max="5856" width="30.7109375" style="7" hidden="1"/>
    <col min="5857" max="5859" width="18.140625" style="7" hidden="1"/>
    <col min="5860" max="6109" width="9.140625" style="7" hidden="1"/>
    <col min="6110" max="6110" width="3.42578125" style="7" hidden="1"/>
    <col min="6111" max="6111" width="6" style="7" hidden="1"/>
    <col min="6112" max="6112" width="30.7109375" style="7" hidden="1"/>
    <col min="6113" max="6115" width="18.140625" style="7" hidden="1"/>
    <col min="6116" max="6365" width="9.140625" style="7" hidden="1"/>
    <col min="6366" max="6366" width="3.42578125" style="7" hidden="1"/>
    <col min="6367" max="6367" width="6" style="7" hidden="1"/>
    <col min="6368" max="6368" width="30.7109375" style="7" hidden="1"/>
    <col min="6369" max="6371" width="18.140625" style="7" hidden="1"/>
    <col min="6372" max="6621" width="9.140625" style="7" hidden="1"/>
    <col min="6622" max="6622" width="3.42578125" style="7" hidden="1"/>
    <col min="6623" max="6623" width="6" style="7" hidden="1"/>
    <col min="6624" max="6624" width="30.7109375" style="7" hidden="1"/>
    <col min="6625" max="6627" width="18.140625" style="7" hidden="1"/>
    <col min="6628" max="6877" width="9.140625" style="7" hidden="1"/>
    <col min="6878" max="6878" width="3.42578125" style="7" hidden="1"/>
    <col min="6879" max="6879" width="6" style="7" hidden="1"/>
    <col min="6880" max="6880" width="30.7109375" style="7" hidden="1"/>
    <col min="6881" max="6883" width="18.140625" style="7" hidden="1"/>
    <col min="6884" max="7133" width="9.140625" style="7" hidden="1"/>
    <col min="7134" max="7134" width="3.42578125" style="7" hidden="1"/>
    <col min="7135" max="7135" width="6" style="7" hidden="1"/>
    <col min="7136" max="7136" width="30.7109375" style="7" hidden="1"/>
    <col min="7137" max="7139" width="18.140625" style="7" hidden="1"/>
    <col min="7140" max="7389" width="9.140625" style="7" hidden="1"/>
    <col min="7390" max="7390" width="3.42578125" style="7" hidden="1"/>
    <col min="7391" max="7391" width="6" style="7" hidden="1"/>
    <col min="7392" max="7392" width="30.7109375" style="7" hidden="1"/>
    <col min="7393" max="7395" width="18.140625" style="7" hidden="1"/>
    <col min="7396" max="7645" width="9.140625" style="7" hidden="1"/>
    <col min="7646" max="7646" width="3.42578125" style="7" hidden="1"/>
    <col min="7647" max="7647" width="6" style="7" hidden="1"/>
    <col min="7648" max="7648" width="30.7109375" style="7" hidden="1"/>
    <col min="7649" max="7651" width="18.140625" style="7" hidden="1"/>
    <col min="7652" max="7901" width="9.140625" style="7" hidden="1"/>
    <col min="7902" max="7902" width="3.42578125" style="7" hidden="1"/>
    <col min="7903" max="7903" width="6" style="7" hidden="1"/>
    <col min="7904" max="7904" width="30.7109375" style="7" hidden="1"/>
    <col min="7905" max="7907" width="18.140625" style="7" hidden="1"/>
    <col min="7908" max="8157" width="9.140625" style="7" hidden="1"/>
    <col min="8158" max="8158" width="3.42578125" style="7" hidden="1"/>
    <col min="8159" max="8159" width="6" style="7" hidden="1"/>
    <col min="8160" max="8160" width="30.7109375" style="7" hidden="1"/>
    <col min="8161" max="8163" width="18.140625" style="7" hidden="1"/>
    <col min="8164" max="8413" width="9.140625" style="7" hidden="1"/>
    <col min="8414" max="8414" width="3.42578125" style="7" hidden="1"/>
    <col min="8415" max="8415" width="6" style="7" hidden="1"/>
    <col min="8416" max="8416" width="30.7109375" style="7" hidden="1"/>
    <col min="8417" max="8419" width="18.140625" style="7" hidden="1"/>
    <col min="8420" max="8669" width="9.140625" style="7" hidden="1"/>
    <col min="8670" max="8670" width="3.42578125" style="7" hidden="1"/>
    <col min="8671" max="8671" width="6" style="7" hidden="1"/>
    <col min="8672" max="8672" width="30.7109375" style="7" hidden="1"/>
    <col min="8673" max="8675" width="18.140625" style="7" hidden="1"/>
    <col min="8676" max="8925" width="9.140625" style="7" hidden="1"/>
    <col min="8926" max="8926" width="3.42578125" style="7" hidden="1"/>
    <col min="8927" max="8927" width="6" style="7" hidden="1"/>
    <col min="8928" max="8928" width="30.7109375" style="7" hidden="1"/>
    <col min="8929" max="8931" width="18.140625" style="7" hidden="1"/>
    <col min="8932" max="9181" width="9.140625" style="7" hidden="1"/>
    <col min="9182" max="9182" width="3.42578125" style="7" hidden="1"/>
    <col min="9183" max="9183" width="6" style="7" hidden="1"/>
    <col min="9184" max="9184" width="30.7109375" style="7" hidden="1"/>
    <col min="9185" max="9187" width="18.140625" style="7" hidden="1"/>
    <col min="9188" max="9437" width="9.140625" style="7" hidden="1"/>
    <col min="9438" max="9438" width="3.42578125" style="7" hidden="1"/>
    <col min="9439" max="9439" width="6" style="7" hidden="1"/>
    <col min="9440" max="9440" width="30.7109375" style="7" hidden="1"/>
    <col min="9441" max="9443" width="18.140625" style="7" hidden="1"/>
    <col min="9444" max="9693" width="9.140625" style="7" hidden="1"/>
    <col min="9694" max="9694" width="3.42578125" style="7" hidden="1"/>
    <col min="9695" max="9695" width="6" style="7" hidden="1"/>
    <col min="9696" max="9696" width="30.7109375" style="7" hidden="1"/>
    <col min="9697" max="9699" width="18.140625" style="7" hidden="1"/>
    <col min="9700" max="9949" width="9.140625" style="7" hidden="1"/>
    <col min="9950" max="9950" width="3.42578125" style="7" hidden="1"/>
    <col min="9951" max="9951" width="6" style="7" hidden="1"/>
    <col min="9952" max="9952" width="30.7109375" style="7" hidden="1"/>
    <col min="9953" max="9955" width="18.140625" style="7" hidden="1"/>
    <col min="9956" max="10205" width="9.140625" style="7" hidden="1"/>
    <col min="10206" max="10206" width="3.42578125" style="7" hidden="1"/>
    <col min="10207" max="10207" width="6" style="7" hidden="1"/>
    <col min="10208" max="10208" width="30.7109375" style="7" hidden="1"/>
    <col min="10209" max="10211" width="18.140625" style="7" hidden="1"/>
    <col min="10212" max="10461" width="9.140625" style="7" hidden="1"/>
    <col min="10462" max="10462" width="3.42578125" style="7" hidden="1"/>
    <col min="10463" max="10463" width="6" style="7" hidden="1"/>
    <col min="10464" max="10464" width="30.7109375" style="7" hidden="1"/>
    <col min="10465" max="10467" width="18.140625" style="7" hidden="1"/>
    <col min="10468" max="10717" width="9.140625" style="7" hidden="1"/>
    <col min="10718" max="10718" width="3.42578125" style="7" hidden="1"/>
    <col min="10719" max="10719" width="6" style="7" hidden="1"/>
    <col min="10720" max="10720" width="30.7109375" style="7" hidden="1"/>
    <col min="10721" max="10723" width="18.140625" style="7" hidden="1"/>
    <col min="10724" max="10973" width="9.140625" style="7" hidden="1"/>
    <col min="10974" max="10974" width="3.42578125" style="7" hidden="1"/>
    <col min="10975" max="10975" width="6" style="7" hidden="1"/>
    <col min="10976" max="10976" width="30.7109375" style="7" hidden="1"/>
    <col min="10977" max="10979" width="18.140625" style="7" hidden="1"/>
    <col min="10980" max="11229" width="9.140625" style="7" hidden="1"/>
    <col min="11230" max="11230" width="3.42578125" style="7" hidden="1"/>
    <col min="11231" max="11231" width="6" style="7" hidden="1"/>
    <col min="11232" max="11232" width="30.7109375" style="7" hidden="1"/>
    <col min="11233" max="11235" width="18.140625" style="7" hidden="1"/>
    <col min="11236" max="11485" width="9.140625" style="7" hidden="1"/>
    <col min="11486" max="11486" width="3.42578125" style="7" hidden="1"/>
    <col min="11487" max="11487" width="6" style="7" hidden="1"/>
    <col min="11488" max="11488" width="30.7109375" style="7" hidden="1"/>
    <col min="11489" max="11491" width="18.140625" style="7" hidden="1"/>
    <col min="11492" max="11741" width="9.140625" style="7" hidden="1"/>
    <col min="11742" max="11742" width="3.42578125" style="7" hidden="1"/>
    <col min="11743" max="11743" width="6" style="7" hidden="1"/>
    <col min="11744" max="11744" width="30.7109375" style="7" hidden="1"/>
    <col min="11745" max="11747" width="18.140625" style="7" hidden="1"/>
    <col min="11748" max="11997" width="9.140625" style="7" hidden="1"/>
    <col min="11998" max="11998" width="3.42578125" style="7" hidden="1"/>
    <col min="11999" max="11999" width="6" style="7" hidden="1"/>
    <col min="12000" max="12000" width="30.7109375" style="7" hidden="1"/>
    <col min="12001" max="12003" width="18.140625" style="7" hidden="1"/>
    <col min="12004" max="12253" width="9.140625" style="7" hidden="1"/>
    <col min="12254" max="12254" width="3.42578125" style="7" hidden="1"/>
    <col min="12255" max="12255" width="6" style="7" hidden="1"/>
    <col min="12256" max="12256" width="30.7109375" style="7" hidden="1"/>
    <col min="12257" max="12259" width="18.140625" style="7" hidden="1"/>
    <col min="12260" max="12509" width="9.140625" style="7" hidden="1"/>
    <col min="12510" max="12510" width="3.42578125" style="7" hidden="1"/>
    <col min="12511" max="12511" width="6" style="7" hidden="1"/>
    <col min="12512" max="12512" width="30.7109375" style="7" hidden="1"/>
    <col min="12513" max="12515" width="18.140625" style="7" hidden="1"/>
    <col min="12516" max="12765" width="9.140625" style="7" hidden="1"/>
    <col min="12766" max="12766" width="3.42578125" style="7" hidden="1"/>
    <col min="12767" max="12767" width="6" style="7" hidden="1"/>
    <col min="12768" max="12768" width="30.7109375" style="7" hidden="1"/>
    <col min="12769" max="12771" width="18.140625" style="7" hidden="1"/>
    <col min="12772" max="13021" width="9.140625" style="7" hidden="1"/>
    <col min="13022" max="13022" width="3.42578125" style="7" hidden="1"/>
    <col min="13023" max="13023" width="6" style="7" hidden="1"/>
    <col min="13024" max="13024" width="30.7109375" style="7" hidden="1"/>
    <col min="13025" max="13027" width="18.140625" style="7" hidden="1"/>
    <col min="13028" max="13277" width="9.140625" style="7" hidden="1"/>
    <col min="13278" max="13278" width="3.42578125" style="7" hidden="1"/>
    <col min="13279" max="13279" width="6" style="7" hidden="1"/>
    <col min="13280" max="13280" width="30.7109375" style="7" hidden="1"/>
    <col min="13281" max="13283" width="18.140625" style="7" hidden="1"/>
    <col min="13284" max="13533" width="9.140625" style="7" hidden="1"/>
    <col min="13534" max="13534" width="3.42578125" style="7" hidden="1"/>
    <col min="13535" max="13535" width="6" style="7" hidden="1"/>
    <col min="13536" max="13536" width="30.7109375" style="7" hidden="1"/>
    <col min="13537" max="13539" width="18.140625" style="7" hidden="1"/>
    <col min="13540" max="13789" width="9.140625" style="7" hidden="1"/>
    <col min="13790" max="13790" width="3.42578125" style="7" hidden="1"/>
    <col min="13791" max="13791" width="6" style="7" hidden="1"/>
    <col min="13792" max="13792" width="30.7109375" style="7" hidden="1"/>
    <col min="13793" max="13795" width="18.140625" style="7" hidden="1"/>
    <col min="13796" max="14045" width="9.140625" style="7" hidden="1"/>
    <col min="14046" max="14046" width="3.42578125" style="7" hidden="1"/>
    <col min="14047" max="14047" width="6" style="7" hidden="1"/>
    <col min="14048" max="14048" width="30.7109375" style="7" hidden="1"/>
    <col min="14049" max="14051" width="18.140625" style="7" hidden="1"/>
    <col min="14052" max="14301" width="9.140625" style="7" hidden="1"/>
    <col min="14302" max="14302" width="3.42578125" style="7" hidden="1"/>
    <col min="14303" max="14303" width="6" style="7" hidden="1"/>
    <col min="14304" max="14304" width="30.7109375" style="7" hidden="1"/>
    <col min="14305" max="14307" width="18.140625" style="7" hidden="1"/>
    <col min="14308" max="14557" width="9.140625" style="7" hidden="1"/>
    <col min="14558" max="14558" width="3.42578125" style="7" hidden="1"/>
    <col min="14559" max="14559" width="6" style="7" hidden="1"/>
    <col min="14560" max="14560" width="30.7109375" style="7" hidden="1"/>
    <col min="14561" max="14563" width="18.140625" style="7" hidden="1"/>
    <col min="14564" max="14813" width="9.140625" style="7" hidden="1"/>
    <col min="14814" max="14814" width="3.42578125" style="7" hidden="1"/>
    <col min="14815" max="14815" width="6" style="7" hidden="1"/>
    <col min="14816" max="14816" width="30.7109375" style="7" hidden="1"/>
    <col min="14817" max="14819" width="18.140625" style="7" hidden="1"/>
    <col min="14820" max="15069" width="9.140625" style="7" hidden="1"/>
    <col min="15070" max="15070" width="3.42578125" style="7" hidden="1"/>
    <col min="15071" max="15071" width="6" style="7" hidden="1"/>
    <col min="15072" max="15072" width="30.7109375" style="7" hidden="1"/>
    <col min="15073" max="15075" width="18.140625" style="7" hidden="1"/>
    <col min="15076" max="15325" width="9.140625" style="7" hidden="1"/>
    <col min="15326" max="15326" width="3.42578125" style="7" hidden="1"/>
    <col min="15327" max="15327" width="6" style="7" hidden="1"/>
    <col min="15328" max="15328" width="30.7109375" style="7" hidden="1"/>
    <col min="15329" max="15331" width="18.140625" style="7" hidden="1"/>
    <col min="15332" max="15581" width="9.140625" style="7" hidden="1"/>
    <col min="15582" max="15582" width="3.42578125" style="7" hidden="1"/>
    <col min="15583" max="15583" width="6" style="7" hidden="1"/>
    <col min="15584" max="15584" width="30.7109375" style="7" hidden="1"/>
    <col min="15585" max="15587" width="18.140625" style="7" hidden="1"/>
    <col min="15588" max="15837" width="9.140625" style="7" hidden="1"/>
    <col min="15838" max="15838" width="3.42578125" style="7" hidden="1"/>
    <col min="15839" max="15839" width="6" style="7" hidden="1"/>
    <col min="15840" max="15840" width="30.7109375" style="7" hidden="1"/>
    <col min="15841" max="15843" width="18.140625" style="7" hidden="1"/>
    <col min="15844" max="16093" width="9.140625" style="7" hidden="1"/>
    <col min="16094" max="16094" width="3.42578125" style="7" hidden="1"/>
    <col min="16095" max="16095" width="6" style="7" hidden="1"/>
    <col min="16096" max="16096" width="30.7109375" style="7" hidden="1"/>
    <col min="16097" max="16099" width="18.140625" style="7" hidden="1"/>
    <col min="16100" max="16384" width="9.140625" style="7" hidden="1"/>
  </cols>
  <sheetData>
    <row r="1" spans="1:10" s="3" customFormat="1" ht="16.5" thickBot="1" x14ac:dyDescent="0.3">
      <c r="B1" s="4"/>
      <c r="C1" s="5"/>
      <c r="D1" s="6"/>
      <c r="E1" s="6"/>
      <c r="F1" s="6"/>
      <c r="G1" s="6"/>
      <c r="H1" s="6"/>
      <c r="I1" s="6"/>
    </row>
    <row r="2" spans="1:10" s="3" customFormat="1" ht="65.25" customHeight="1" thickBot="1" x14ac:dyDescent="0.3">
      <c r="B2" s="196" t="s">
        <v>145</v>
      </c>
      <c r="C2" s="197"/>
      <c r="D2" s="197"/>
      <c r="E2" s="197"/>
      <c r="F2" s="197"/>
      <c r="G2" s="197"/>
      <c r="H2" s="197"/>
      <c r="I2" s="197"/>
      <c r="J2" s="198"/>
    </row>
    <row r="3" spans="1:10" s="3" customFormat="1" ht="39.75" customHeight="1" thickBot="1" x14ac:dyDescent="0.3">
      <c r="B3" s="203" t="s">
        <v>14</v>
      </c>
      <c r="C3" s="204"/>
      <c r="D3" s="199"/>
      <c r="E3" s="199"/>
      <c r="F3" s="199"/>
      <c r="G3" s="199"/>
      <c r="H3" s="199"/>
      <c r="I3" s="199"/>
      <c r="J3" s="200"/>
    </row>
    <row r="4" spans="1:10" s="3" customFormat="1" ht="23.25" customHeight="1" thickBot="1" x14ac:dyDescent="0.3">
      <c r="B4" s="201" t="s">
        <v>30</v>
      </c>
      <c r="C4" s="202"/>
      <c r="D4" s="199"/>
      <c r="E4" s="199"/>
      <c r="F4" s="199"/>
      <c r="G4" s="199"/>
      <c r="H4" s="199"/>
      <c r="I4" s="199"/>
      <c r="J4" s="200"/>
    </row>
    <row r="5" spans="1:10" s="3" customFormat="1" ht="42" customHeight="1" thickBot="1" x14ac:dyDescent="0.3">
      <c r="B5" s="201" t="s">
        <v>38</v>
      </c>
      <c r="C5" s="202"/>
      <c r="D5" s="199"/>
      <c r="E5" s="199"/>
      <c r="F5" s="199"/>
      <c r="G5" s="199"/>
      <c r="H5" s="199"/>
      <c r="I5" s="199"/>
      <c r="J5" s="200"/>
    </row>
    <row r="6" spans="1:10" s="3" customFormat="1" ht="15.75" thickBot="1" x14ac:dyDescent="0.3">
      <c r="B6" s="207" t="s">
        <v>8</v>
      </c>
      <c r="C6" s="208"/>
      <c r="D6" s="199"/>
      <c r="E6" s="199"/>
      <c r="F6" s="199"/>
      <c r="G6" s="199"/>
      <c r="H6" s="199"/>
      <c r="I6" s="199"/>
      <c r="J6" s="200"/>
    </row>
    <row r="7" spans="1:10" ht="33" customHeight="1" thickBot="1" x14ac:dyDescent="0.3">
      <c r="B7" s="209" t="s">
        <v>165</v>
      </c>
      <c r="C7" s="210"/>
      <c r="D7" s="214"/>
      <c r="E7" s="214"/>
      <c r="F7" s="8" t="s">
        <v>7</v>
      </c>
      <c r="G7" s="206"/>
      <c r="H7" s="206"/>
      <c r="I7" s="182"/>
      <c r="J7" s="9"/>
    </row>
    <row r="8" spans="1:10" ht="15.75" thickBot="1" x14ac:dyDescent="0.3"/>
    <row r="9" spans="1:10" s="3" customFormat="1" ht="50.25" customHeight="1" thickBot="1" x14ac:dyDescent="0.3">
      <c r="B9" s="211" t="s">
        <v>18</v>
      </c>
      <c r="C9" s="212"/>
      <c r="D9" s="212"/>
      <c r="E9" s="212"/>
      <c r="F9" s="212"/>
      <c r="G9" s="212"/>
      <c r="H9" s="212"/>
      <c r="I9" s="212"/>
      <c r="J9" s="213"/>
    </row>
    <row r="10" spans="1:10" ht="27.75" customHeight="1" x14ac:dyDescent="0.25">
      <c r="B10" s="215" t="s">
        <v>11</v>
      </c>
      <c r="C10" s="10" t="s">
        <v>19</v>
      </c>
      <c r="D10" s="11" t="s">
        <v>163</v>
      </c>
      <c r="E10" s="12" t="s">
        <v>20</v>
      </c>
      <c r="F10" s="12"/>
      <c r="G10" s="12"/>
      <c r="H10" s="13"/>
      <c r="I10" s="13"/>
      <c r="J10" s="14"/>
    </row>
    <row r="11" spans="1:10" ht="36.75" customHeight="1" x14ac:dyDescent="0.25">
      <c r="B11" s="216"/>
      <c r="C11" s="16"/>
      <c r="D11" s="17"/>
      <c r="E11" s="18" t="s">
        <v>162</v>
      </c>
      <c r="F11" s="181" t="s">
        <v>17</v>
      </c>
      <c r="G11" s="20"/>
      <c r="H11" s="18" t="s">
        <v>161</v>
      </c>
      <c r="I11" s="19" t="s">
        <v>17</v>
      </c>
      <c r="J11" s="20"/>
    </row>
    <row r="12" spans="1:10" ht="26.25" customHeight="1" thickBot="1" x14ac:dyDescent="0.3">
      <c r="B12" s="15"/>
      <c r="C12" s="21"/>
      <c r="D12" s="22"/>
      <c r="E12" s="23"/>
      <c r="F12" s="24" t="s">
        <v>35</v>
      </c>
      <c r="G12" s="25" t="s">
        <v>36</v>
      </c>
      <c r="H12" s="23"/>
      <c r="I12" s="24" t="s">
        <v>35</v>
      </c>
      <c r="J12" s="25" t="s">
        <v>36</v>
      </c>
    </row>
    <row r="13" spans="1:10" ht="15.75" thickBot="1" x14ac:dyDescent="0.3">
      <c r="B13" s="192" t="s">
        <v>21</v>
      </c>
      <c r="C13" s="193" t="s">
        <v>22</v>
      </c>
      <c r="D13" s="193" t="s">
        <v>23</v>
      </c>
      <c r="E13" s="193" t="s">
        <v>24</v>
      </c>
      <c r="F13" s="193" t="s">
        <v>25</v>
      </c>
      <c r="G13" s="193" t="s">
        <v>26</v>
      </c>
      <c r="H13" s="193" t="s">
        <v>27</v>
      </c>
      <c r="I13" s="193" t="s">
        <v>59</v>
      </c>
      <c r="J13" s="193" t="s">
        <v>60</v>
      </c>
    </row>
    <row r="14" spans="1:10" ht="180" customHeight="1" x14ac:dyDescent="0.25">
      <c r="A14" s="26"/>
      <c r="B14" s="27">
        <v>1</v>
      </c>
      <c r="C14" s="28" t="s">
        <v>167</v>
      </c>
      <c r="D14" s="183">
        <f>SUM(E14,H14)</f>
        <v>0</v>
      </c>
      <c r="E14" s="183">
        <f>G14</f>
        <v>0</v>
      </c>
      <c r="F14" s="184"/>
      <c r="G14" s="185"/>
      <c r="H14" s="183">
        <f>J14</f>
        <v>0</v>
      </c>
      <c r="I14" s="184"/>
      <c r="J14" s="185"/>
    </row>
    <row r="15" spans="1:10" x14ac:dyDescent="0.25">
      <c r="A15" s="26"/>
      <c r="B15" s="29">
        <v>2</v>
      </c>
      <c r="C15" s="30" t="s">
        <v>15</v>
      </c>
      <c r="D15" s="186">
        <f>SUM(E15,H15)</f>
        <v>0</v>
      </c>
      <c r="E15" s="186">
        <f>F15</f>
        <v>0</v>
      </c>
      <c r="F15" s="187"/>
      <c r="G15" s="190"/>
      <c r="H15" s="186">
        <f>I15</f>
        <v>0</v>
      </c>
      <c r="I15" s="187"/>
      <c r="J15" s="189"/>
    </row>
    <row r="16" spans="1:10" ht="42.75" customHeight="1" x14ac:dyDescent="0.25">
      <c r="B16" s="29">
        <v>3</v>
      </c>
      <c r="C16" s="30" t="s">
        <v>16</v>
      </c>
      <c r="D16" s="186">
        <f t="shared" ref="D16:D20" si="0">SUM(E16,H16)</f>
        <v>0</v>
      </c>
      <c r="E16" s="186">
        <f>SUM(F16,G16)</f>
        <v>0</v>
      </c>
      <c r="F16" s="187"/>
      <c r="G16" s="187"/>
      <c r="H16" s="186">
        <f>SUM(I16,J16)</f>
        <v>0</v>
      </c>
      <c r="I16" s="187"/>
      <c r="J16" s="187"/>
    </row>
    <row r="17" spans="2:11" x14ac:dyDescent="0.25">
      <c r="B17" s="29">
        <v>4</v>
      </c>
      <c r="C17" s="30" t="s">
        <v>5</v>
      </c>
      <c r="D17" s="186">
        <f t="shared" si="0"/>
        <v>0</v>
      </c>
      <c r="E17" s="186">
        <f t="shared" ref="E17:E20" si="1">SUM(F17,G17)</f>
        <v>0</v>
      </c>
      <c r="F17" s="187"/>
      <c r="G17" s="187"/>
      <c r="H17" s="186">
        <f t="shared" ref="H17:H20" si="2">SUM(I17,J17)</f>
        <v>0</v>
      </c>
      <c r="I17" s="187"/>
      <c r="J17" s="187"/>
    </row>
    <row r="18" spans="2:11" ht="24" x14ac:dyDescent="0.25">
      <c r="B18" s="29">
        <v>5</v>
      </c>
      <c r="C18" s="30" t="s">
        <v>34</v>
      </c>
      <c r="D18" s="186">
        <f t="shared" si="0"/>
        <v>0</v>
      </c>
      <c r="E18" s="186">
        <f t="shared" si="1"/>
        <v>0</v>
      </c>
      <c r="F18" s="187"/>
      <c r="G18" s="187"/>
      <c r="H18" s="186">
        <f t="shared" si="2"/>
        <v>0</v>
      </c>
      <c r="I18" s="187"/>
      <c r="J18" s="187"/>
    </row>
    <row r="19" spans="2:11" ht="83.25" customHeight="1" x14ac:dyDescent="0.25">
      <c r="B19" s="29">
        <v>6</v>
      </c>
      <c r="C19" s="31" t="s">
        <v>164</v>
      </c>
      <c r="D19" s="186">
        <f t="shared" si="0"/>
        <v>0</v>
      </c>
      <c r="E19" s="186">
        <f t="shared" si="1"/>
        <v>0</v>
      </c>
      <c r="F19" s="187"/>
      <c r="G19" s="187"/>
      <c r="H19" s="186">
        <f t="shared" si="2"/>
        <v>0</v>
      </c>
      <c r="I19" s="187"/>
      <c r="J19" s="187"/>
    </row>
    <row r="20" spans="2:11" ht="19.5" customHeight="1" thickBot="1" x14ac:dyDescent="0.3">
      <c r="B20" s="32">
        <v>7</v>
      </c>
      <c r="C20" s="122" t="s">
        <v>13</v>
      </c>
      <c r="D20" s="186">
        <f t="shared" si="0"/>
        <v>0</v>
      </c>
      <c r="E20" s="186">
        <f t="shared" si="1"/>
        <v>0</v>
      </c>
      <c r="F20" s="187"/>
      <c r="G20" s="187"/>
      <c r="H20" s="186">
        <f t="shared" si="2"/>
        <v>0</v>
      </c>
      <c r="I20" s="187"/>
      <c r="J20" s="187"/>
    </row>
    <row r="21" spans="2:11" s="117" customFormat="1" ht="22.5" customHeight="1" thickBot="1" x14ac:dyDescent="0.25">
      <c r="B21" s="191" t="s">
        <v>29</v>
      </c>
      <c r="C21" s="116"/>
      <c r="D21" s="188">
        <f>SUBTOTAL(109,koszty_tworzenia[3])</f>
        <v>0</v>
      </c>
      <c r="E21" s="188">
        <f>SUBTOTAL(109,koszty_tworzenia[4])</f>
        <v>0</v>
      </c>
      <c r="F21" s="188">
        <f>SUBTOTAL(109,koszty_tworzenia[5])</f>
        <v>0</v>
      </c>
      <c r="G21" s="188">
        <f>SUBTOTAL(109,koszty_tworzenia[6])</f>
        <v>0</v>
      </c>
      <c r="H21" s="188">
        <f>SUBTOTAL(109,koszty_tworzenia[7])</f>
        <v>0</v>
      </c>
      <c r="I21" s="188">
        <f>SUBTOTAL(109,koszty_tworzenia[8])</f>
        <v>0</v>
      </c>
      <c r="J21" s="188">
        <f>SUBTOTAL(109,koszty_tworzenia[9])</f>
        <v>0</v>
      </c>
    </row>
    <row r="22" spans="2:11" s="3" customFormat="1" ht="33" customHeight="1" x14ac:dyDescent="0.25">
      <c r="B22" s="33"/>
      <c r="C22" s="33"/>
      <c r="D22" s="34"/>
      <c r="E22" s="34"/>
      <c r="F22" s="34"/>
      <c r="G22" s="34"/>
      <c r="H22" s="34"/>
      <c r="I22" s="34"/>
      <c r="J22" s="7"/>
    </row>
    <row r="23" spans="2:11" s="35" customFormat="1" ht="26.25" customHeight="1" x14ac:dyDescent="0.25">
      <c r="B23" s="123" t="s">
        <v>42</v>
      </c>
      <c r="C23" s="37"/>
      <c r="D23" s="37"/>
      <c r="E23" s="38"/>
      <c r="F23" s="38"/>
      <c r="G23" s="38"/>
      <c r="H23" s="38"/>
      <c r="I23" s="38"/>
      <c r="J23" s="38"/>
    </row>
    <row r="24" spans="2:11" s="39" customFormat="1" x14ac:dyDescent="0.25">
      <c r="B24" s="123" t="s">
        <v>43</v>
      </c>
      <c r="C24" s="37"/>
      <c r="D24" s="123" t="s">
        <v>44</v>
      </c>
      <c r="E24" s="38"/>
      <c r="F24" s="38"/>
      <c r="G24" s="38"/>
      <c r="H24" s="38"/>
      <c r="I24" s="38"/>
      <c r="J24" s="38"/>
    </row>
    <row r="25" spans="2:11" s="39" customFormat="1" x14ac:dyDescent="0.25">
      <c r="B25" s="40"/>
      <c r="C25" s="35"/>
      <c r="D25" s="35"/>
      <c r="E25" s="35"/>
      <c r="F25" s="35"/>
      <c r="G25" s="35"/>
      <c r="H25" s="35"/>
      <c r="I25" s="41"/>
      <c r="J25" s="35"/>
      <c r="K25" s="35"/>
    </row>
    <row r="26" spans="2:11" s="39" customFormat="1" x14ac:dyDescent="0.25">
      <c r="B26" s="124" t="s">
        <v>3</v>
      </c>
      <c r="C26" s="35"/>
      <c r="D26" s="124" t="s">
        <v>12</v>
      </c>
      <c r="E26" s="35"/>
      <c r="F26" s="35"/>
      <c r="G26" s="35"/>
      <c r="H26" s="41"/>
      <c r="I26" s="41"/>
      <c r="J26" s="35"/>
    </row>
    <row r="27" spans="2:11" s="39" customFormat="1" x14ac:dyDescent="0.25">
      <c r="B27" s="42" t="s">
        <v>1</v>
      </c>
      <c r="C27" s="43"/>
      <c r="D27" s="44" t="s">
        <v>0</v>
      </c>
      <c r="E27" s="45"/>
      <c r="F27" s="45"/>
      <c r="G27" s="45"/>
      <c r="H27" s="41"/>
    </row>
    <row r="28" spans="2:11" x14ac:dyDescent="0.25">
      <c r="B28" s="46"/>
      <c r="C28" s="46"/>
      <c r="D28" s="46"/>
      <c r="E28" s="46"/>
      <c r="F28" s="46"/>
      <c r="G28" s="46"/>
      <c r="H28" s="39"/>
      <c r="I28" s="39"/>
      <c r="J28" s="39"/>
      <c r="K28" s="39"/>
    </row>
    <row r="29" spans="2:11" x14ac:dyDescent="0.25">
      <c r="B29" s="39"/>
      <c r="C29" s="39"/>
      <c r="D29" s="39"/>
      <c r="E29" s="39"/>
      <c r="F29" s="39"/>
      <c r="G29" s="39"/>
      <c r="H29" s="39"/>
    </row>
    <row r="30" spans="2:11" ht="25.5" customHeight="1" x14ac:dyDescent="0.25">
      <c r="B30" s="205" t="s">
        <v>166</v>
      </c>
      <c r="C30" s="205"/>
      <c r="D30" s="205"/>
      <c r="E30" s="205"/>
      <c r="F30" s="205"/>
      <c r="G30" s="205"/>
      <c r="H30" s="205"/>
      <c r="I30" s="205"/>
      <c r="J30" s="205"/>
    </row>
    <row r="31" spans="2:11" x14ac:dyDescent="0.25">
      <c r="B31" s="205" t="s">
        <v>37</v>
      </c>
      <c r="C31" s="205"/>
      <c r="D31" s="205"/>
      <c r="E31" s="205"/>
      <c r="F31" s="205"/>
      <c r="G31" s="205"/>
      <c r="H31" s="205"/>
      <c r="I31" s="205"/>
      <c r="J31" s="205"/>
    </row>
    <row r="32" spans="2:11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</sheetData>
  <sheetProtection algorithmName="SHA-512" hashValue="5eWZE2RrNe2h4rOdiId5DoWFSH0FfWbWw8rgSEcSkaBWe0puk/x6iGeIoMNSpOdkse2XoD7HZsfzyxVDBCO77A==" saltValue="BFCR3meuMK5oFBRox/aeGg==" spinCount="100000" sheet="1" formatRows="0"/>
  <mergeCells count="16">
    <mergeCell ref="B30:J30"/>
    <mergeCell ref="B31:J31"/>
    <mergeCell ref="G7:H7"/>
    <mergeCell ref="B6:C6"/>
    <mergeCell ref="D6:J6"/>
    <mergeCell ref="B7:C7"/>
    <mergeCell ref="B9:J9"/>
    <mergeCell ref="D7:E7"/>
    <mergeCell ref="B10:B11"/>
    <mergeCell ref="B2:J2"/>
    <mergeCell ref="D3:J3"/>
    <mergeCell ref="D5:J5"/>
    <mergeCell ref="B4:C4"/>
    <mergeCell ref="D4:J4"/>
    <mergeCell ref="B3:C3"/>
    <mergeCell ref="B5:C5"/>
  </mergeCells>
  <conditionalFormatting sqref="H21">
    <cfRule type="expression" dxfId="52" priority="8">
      <formula>IF(OR(AND(D4="dzienny opiekun",(H21/D6)&gt;5000),AND(OR(D4="żłobek",D4="klub dziecięcy"),(H21/D6)&gt;10000)),1)</formula>
    </cfRule>
    <cfRule type="expression" dxfId="51" priority="15">
      <formula>IF($H$21&gt;0.8*$D$21,1)</formula>
    </cfRule>
  </conditionalFormatting>
  <conditionalFormatting sqref="D19">
    <cfRule type="expression" dxfId="50" priority="12">
      <formula>IF($D$19&gt;0.15*$D$21,1)</formula>
    </cfRule>
  </conditionalFormatting>
  <conditionalFormatting sqref="D6:J6">
    <cfRule type="expression" dxfId="49" priority="7">
      <formula>IF(OR(AND(D4="dzienny opiekun",(suma_dofin_tworzenie/liczba_miejsc)&gt;5000),AND(OR(forma_opieki="żłobek",forma_opieki="klub dziecięcy"),(suma_dofin_tworzenie/liczba_miejsc)&gt;10000)),1)</formula>
    </cfRule>
  </conditionalFormatting>
  <conditionalFormatting sqref="D14:J21">
    <cfRule type="expression" dxfId="48" priority="2">
      <formula>IF(D14&lt;&gt;TRUNC(D14,2),1)</formula>
    </cfRule>
  </conditionalFormatting>
  <dataValidations count="5">
    <dataValidation type="date" allowBlank="1" showInputMessage="1" showErrorMessage="1" sqref="D8">
      <formula1>43466</formula1>
      <formula2>43830</formula2>
    </dataValidation>
    <dataValidation type="date" allowBlank="1" showInputMessage="1" showErrorMessage="1" promptTitle="data umowy" prompt="Należy podać dzień zawarcia umowy w formacie daty" sqref="H8:I8">
      <formula1>43595</formula1>
      <formula2>43830</formula2>
    </dataValidation>
    <dataValidation type="whole" allowBlank="1" showInputMessage="1" showErrorMessage="1" sqref="D6:J6">
      <formula1>0</formula1>
      <formula2>150</formula2>
    </dataValidation>
    <dataValidation type="date" allowBlank="1" showInputMessage="1" showErrorMessage="1" promptTitle="data umowy" prompt="Należy podać dzień zawarcia umowy w formacie daty" sqref="G7:I7">
      <formula1>43889</formula1>
      <formula2>44196</formula2>
    </dataValidation>
    <dataValidation allowBlank="1" showInputMessage="1" showErrorMessage="1" promptTitle="kwoty z 2 miejscami po przecinku" prompt="Wpisuje się kwoty z dwoma miejscami po przecinku." sqref="G14 J14 F15:F20 J16:J20 I15:I20 G16:G20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 differentFirst="1">
    <firstHeader>&amp;R&amp;"Times New Roman,Pogrubiona"&amp;13Zał. nr 1 do umowy
&amp;"Times New Roman,Normalny"(moduł 3)</firstHead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Arkusz3!$B$3:$B$5</xm:f>
          </x14:formula1>
          <xm:sqref>D4:J4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7CB5F4"/>
    <pageSetUpPr fitToPage="1"/>
  </sheetPr>
  <dimension ref="A1:WVA30"/>
  <sheetViews>
    <sheetView showGridLines="0" zoomScale="115" zoomScaleNormal="115" workbookViewId="0">
      <selection activeCell="F23" sqref="F23"/>
    </sheetView>
  </sheetViews>
  <sheetFormatPr defaultColWidth="0" defaultRowHeight="15" zeroHeight="1" x14ac:dyDescent="0.25"/>
  <cols>
    <col min="1" max="1" width="3.42578125" style="50" customWidth="1"/>
    <col min="2" max="2" width="7.28515625" style="50" customWidth="1"/>
    <col min="3" max="3" width="24.140625" style="50" customWidth="1"/>
    <col min="4" max="4" width="13.7109375" style="50" customWidth="1"/>
    <col min="5" max="5" width="14" style="50" customWidth="1"/>
    <col min="6" max="6" width="12.7109375" style="50" customWidth="1"/>
    <col min="7" max="7" width="15.5703125" style="50" customWidth="1"/>
    <col min="8" max="8" width="10.5703125" style="50" bestFit="1" customWidth="1"/>
    <col min="9" max="240" width="9.140625" style="50" hidden="1"/>
    <col min="241" max="241" width="3.42578125" style="50" hidden="1"/>
    <col min="242" max="242" width="6" style="50" hidden="1"/>
    <col min="243" max="243" width="30.7109375" style="50" hidden="1"/>
    <col min="244" max="246" width="18.140625" style="50" hidden="1"/>
    <col min="247" max="496" width="9.140625" style="50" hidden="1"/>
    <col min="497" max="497" width="3.42578125" style="50" hidden="1"/>
    <col min="498" max="498" width="6" style="50" hidden="1"/>
    <col min="499" max="499" width="30.7109375" style="50" hidden="1"/>
    <col min="500" max="502" width="18.140625" style="50" hidden="1"/>
    <col min="503" max="752" width="9.140625" style="50" hidden="1"/>
    <col min="753" max="753" width="3.42578125" style="50" hidden="1"/>
    <col min="754" max="754" width="6" style="50" hidden="1"/>
    <col min="755" max="755" width="30.7109375" style="50" hidden="1"/>
    <col min="756" max="758" width="18.140625" style="50" hidden="1"/>
    <col min="759" max="1008" width="9.140625" style="50" hidden="1"/>
    <col min="1009" max="1009" width="3.42578125" style="50" hidden="1"/>
    <col min="1010" max="1010" width="6" style="50" hidden="1"/>
    <col min="1011" max="1011" width="30.7109375" style="50" hidden="1"/>
    <col min="1012" max="1014" width="18.140625" style="50" hidden="1"/>
    <col min="1015" max="1264" width="9.140625" style="50" hidden="1"/>
    <col min="1265" max="1265" width="3.42578125" style="50" hidden="1"/>
    <col min="1266" max="1266" width="6" style="50" hidden="1"/>
    <col min="1267" max="1267" width="30.7109375" style="50" hidden="1"/>
    <col min="1268" max="1270" width="18.140625" style="50" hidden="1"/>
    <col min="1271" max="1520" width="9.140625" style="50" hidden="1"/>
    <col min="1521" max="1521" width="3.42578125" style="50" hidden="1"/>
    <col min="1522" max="1522" width="6" style="50" hidden="1"/>
    <col min="1523" max="1523" width="30.7109375" style="50" hidden="1"/>
    <col min="1524" max="1526" width="18.140625" style="50" hidden="1"/>
    <col min="1527" max="1776" width="9.140625" style="50" hidden="1"/>
    <col min="1777" max="1777" width="3.42578125" style="50" hidden="1"/>
    <col min="1778" max="1778" width="6" style="50" hidden="1"/>
    <col min="1779" max="1779" width="30.7109375" style="50" hidden="1"/>
    <col min="1780" max="1782" width="18.140625" style="50" hidden="1"/>
    <col min="1783" max="2032" width="9.140625" style="50" hidden="1"/>
    <col min="2033" max="2033" width="3.42578125" style="50" hidden="1"/>
    <col min="2034" max="2034" width="6" style="50" hidden="1"/>
    <col min="2035" max="2035" width="30.7109375" style="50" hidden="1"/>
    <col min="2036" max="2038" width="18.140625" style="50" hidden="1"/>
    <col min="2039" max="2288" width="9.140625" style="50" hidden="1"/>
    <col min="2289" max="2289" width="3.42578125" style="50" hidden="1"/>
    <col min="2290" max="2290" width="6" style="50" hidden="1"/>
    <col min="2291" max="2291" width="30.7109375" style="50" hidden="1"/>
    <col min="2292" max="2294" width="18.140625" style="50" hidden="1"/>
    <col min="2295" max="2544" width="9.140625" style="50" hidden="1"/>
    <col min="2545" max="2545" width="3.42578125" style="50" hidden="1"/>
    <col min="2546" max="2546" width="6" style="50" hidden="1"/>
    <col min="2547" max="2547" width="30.7109375" style="50" hidden="1"/>
    <col min="2548" max="2550" width="18.140625" style="50" hidden="1"/>
    <col min="2551" max="2800" width="9.140625" style="50" hidden="1"/>
    <col min="2801" max="2801" width="3.42578125" style="50" hidden="1"/>
    <col min="2802" max="2802" width="6" style="50" hidden="1"/>
    <col min="2803" max="2803" width="30.7109375" style="50" hidden="1"/>
    <col min="2804" max="2806" width="18.140625" style="50" hidden="1"/>
    <col min="2807" max="3056" width="9.140625" style="50" hidden="1"/>
    <col min="3057" max="3057" width="3.42578125" style="50" hidden="1"/>
    <col min="3058" max="3058" width="6" style="50" hidden="1"/>
    <col min="3059" max="3059" width="30.7109375" style="50" hidden="1"/>
    <col min="3060" max="3062" width="18.140625" style="50" hidden="1"/>
    <col min="3063" max="3312" width="9.140625" style="50" hidden="1"/>
    <col min="3313" max="3313" width="3.42578125" style="50" hidden="1"/>
    <col min="3314" max="3314" width="6" style="50" hidden="1"/>
    <col min="3315" max="3315" width="30.7109375" style="50" hidden="1"/>
    <col min="3316" max="3318" width="18.140625" style="50" hidden="1"/>
    <col min="3319" max="3568" width="9.140625" style="50" hidden="1"/>
    <col min="3569" max="3569" width="3.42578125" style="50" hidden="1"/>
    <col min="3570" max="3570" width="6" style="50" hidden="1"/>
    <col min="3571" max="3571" width="30.7109375" style="50" hidden="1"/>
    <col min="3572" max="3574" width="18.140625" style="50" hidden="1"/>
    <col min="3575" max="3824" width="9.140625" style="50" hidden="1"/>
    <col min="3825" max="3825" width="3.42578125" style="50" hidden="1"/>
    <col min="3826" max="3826" width="6" style="50" hidden="1"/>
    <col min="3827" max="3827" width="30.7109375" style="50" hidden="1"/>
    <col min="3828" max="3830" width="18.140625" style="50" hidden="1"/>
    <col min="3831" max="4080" width="9.140625" style="50" hidden="1"/>
    <col min="4081" max="4081" width="3.42578125" style="50" hidden="1"/>
    <col min="4082" max="4082" width="6" style="50" hidden="1"/>
    <col min="4083" max="4083" width="30.7109375" style="50" hidden="1"/>
    <col min="4084" max="4086" width="18.140625" style="50" hidden="1"/>
    <col min="4087" max="4336" width="9.140625" style="50" hidden="1"/>
    <col min="4337" max="4337" width="3.42578125" style="50" hidden="1"/>
    <col min="4338" max="4338" width="6" style="50" hidden="1"/>
    <col min="4339" max="4339" width="30.7109375" style="50" hidden="1"/>
    <col min="4340" max="4342" width="18.140625" style="50" hidden="1"/>
    <col min="4343" max="4592" width="9.140625" style="50" hidden="1"/>
    <col min="4593" max="4593" width="3.42578125" style="50" hidden="1"/>
    <col min="4594" max="4594" width="6" style="50" hidden="1"/>
    <col min="4595" max="4595" width="30.7109375" style="50" hidden="1"/>
    <col min="4596" max="4598" width="18.140625" style="50" hidden="1"/>
    <col min="4599" max="4848" width="9.140625" style="50" hidden="1"/>
    <col min="4849" max="4849" width="3.42578125" style="50" hidden="1"/>
    <col min="4850" max="4850" width="6" style="50" hidden="1"/>
    <col min="4851" max="4851" width="30.7109375" style="50" hidden="1"/>
    <col min="4852" max="4854" width="18.140625" style="50" hidden="1"/>
    <col min="4855" max="5104" width="9.140625" style="50" hidden="1"/>
    <col min="5105" max="5105" width="3.42578125" style="50" hidden="1"/>
    <col min="5106" max="5106" width="6" style="50" hidden="1"/>
    <col min="5107" max="5107" width="30.7109375" style="50" hidden="1"/>
    <col min="5108" max="5110" width="18.140625" style="50" hidden="1"/>
    <col min="5111" max="5360" width="9.140625" style="50" hidden="1"/>
    <col min="5361" max="5361" width="3.42578125" style="50" hidden="1"/>
    <col min="5362" max="5362" width="6" style="50" hidden="1"/>
    <col min="5363" max="5363" width="30.7109375" style="50" hidden="1"/>
    <col min="5364" max="5366" width="18.140625" style="50" hidden="1"/>
    <col min="5367" max="5616" width="9.140625" style="50" hidden="1"/>
    <col min="5617" max="5617" width="3.42578125" style="50" hidden="1"/>
    <col min="5618" max="5618" width="6" style="50" hidden="1"/>
    <col min="5619" max="5619" width="30.7109375" style="50" hidden="1"/>
    <col min="5620" max="5622" width="18.140625" style="50" hidden="1"/>
    <col min="5623" max="5872" width="9.140625" style="50" hidden="1"/>
    <col min="5873" max="5873" width="3.42578125" style="50" hidden="1"/>
    <col min="5874" max="5874" width="6" style="50" hidden="1"/>
    <col min="5875" max="5875" width="30.7109375" style="50" hidden="1"/>
    <col min="5876" max="5878" width="18.140625" style="50" hidden="1"/>
    <col min="5879" max="6128" width="9.140625" style="50" hidden="1"/>
    <col min="6129" max="6129" width="3.42578125" style="50" hidden="1"/>
    <col min="6130" max="6130" width="6" style="50" hidden="1"/>
    <col min="6131" max="6131" width="30.7109375" style="50" hidden="1"/>
    <col min="6132" max="6134" width="18.140625" style="50" hidden="1"/>
    <col min="6135" max="6384" width="9.140625" style="50" hidden="1"/>
    <col min="6385" max="6385" width="3.42578125" style="50" hidden="1"/>
    <col min="6386" max="6386" width="6" style="50" hidden="1"/>
    <col min="6387" max="6387" width="30.7109375" style="50" hidden="1"/>
    <col min="6388" max="6390" width="18.140625" style="50" hidden="1"/>
    <col min="6391" max="6640" width="9.140625" style="50" hidden="1"/>
    <col min="6641" max="6641" width="3.42578125" style="50" hidden="1"/>
    <col min="6642" max="6642" width="6" style="50" hidden="1"/>
    <col min="6643" max="6643" width="30.7109375" style="50" hidden="1"/>
    <col min="6644" max="6646" width="18.140625" style="50" hidden="1"/>
    <col min="6647" max="6896" width="9.140625" style="50" hidden="1"/>
    <col min="6897" max="6897" width="3.42578125" style="50" hidden="1"/>
    <col min="6898" max="6898" width="6" style="50" hidden="1"/>
    <col min="6899" max="6899" width="30.7109375" style="50" hidden="1"/>
    <col min="6900" max="6902" width="18.140625" style="50" hidden="1"/>
    <col min="6903" max="7152" width="9.140625" style="50" hidden="1"/>
    <col min="7153" max="7153" width="3.42578125" style="50" hidden="1"/>
    <col min="7154" max="7154" width="6" style="50" hidden="1"/>
    <col min="7155" max="7155" width="30.7109375" style="50" hidden="1"/>
    <col min="7156" max="7158" width="18.140625" style="50" hidden="1"/>
    <col min="7159" max="7408" width="9.140625" style="50" hidden="1"/>
    <col min="7409" max="7409" width="3.42578125" style="50" hidden="1"/>
    <col min="7410" max="7410" width="6" style="50" hidden="1"/>
    <col min="7411" max="7411" width="30.7109375" style="50" hidden="1"/>
    <col min="7412" max="7414" width="18.140625" style="50" hidden="1"/>
    <col min="7415" max="7664" width="9.140625" style="50" hidden="1"/>
    <col min="7665" max="7665" width="3.42578125" style="50" hidden="1"/>
    <col min="7666" max="7666" width="6" style="50" hidden="1"/>
    <col min="7667" max="7667" width="30.7109375" style="50" hidden="1"/>
    <col min="7668" max="7670" width="18.140625" style="50" hidden="1"/>
    <col min="7671" max="7920" width="9.140625" style="50" hidden="1"/>
    <col min="7921" max="7921" width="3.42578125" style="50" hidden="1"/>
    <col min="7922" max="7922" width="6" style="50" hidden="1"/>
    <col min="7923" max="7923" width="30.7109375" style="50" hidden="1"/>
    <col min="7924" max="7926" width="18.140625" style="50" hidden="1"/>
    <col min="7927" max="8176" width="9.140625" style="50" hidden="1"/>
    <col min="8177" max="8177" width="3.42578125" style="50" hidden="1"/>
    <col min="8178" max="8178" width="6" style="50" hidden="1"/>
    <col min="8179" max="8179" width="30.7109375" style="50" hidden="1"/>
    <col min="8180" max="8182" width="18.140625" style="50" hidden="1"/>
    <col min="8183" max="8432" width="9.140625" style="50" hidden="1"/>
    <col min="8433" max="8433" width="3.42578125" style="50" hidden="1"/>
    <col min="8434" max="8434" width="6" style="50" hidden="1"/>
    <col min="8435" max="8435" width="30.7109375" style="50" hidden="1"/>
    <col min="8436" max="8438" width="18.140625" style="50" hidden="1"/>
    <col min="8439" max="8688" width="9.140625" style="50" hidden="1"/>
    <col min="8689" max="8689" width="3.42578125" style="50" hidden="1"/>
    <col min="8690" max="8690" width="6" style="50" hidden="1"/>
    <col min="8691" max="8691" width="30.7109375" style="50" hidden="1"/>
    <col min="8692" max="8694" width="18.140625" style="50" hidden="1"/>
    <col min="8695" max="8944" width="9.140625" style="50" hidden="1"/>
    <col min="8945" max="8945" width="3.42578125" style="50" hidden="1"/>
    <col min="8946" max="8946" width="6" style="50" hidden="1"/>
    <col min="8947" max="8947" width="30.7109375" style="50" hidden="1"/>
    <col min="8948" max="8950" width="18.140625" style="50" hidden="1"/>
    <col min="8951" max="9200" width="9.140625" style="50" hidden="1"/>
    <col min="9201" max="9201" width="3.42578125" style="50" hidden="1"/>
    <col min="9202" max="9202" width="6" style="50" hidden="1"/>
    <col min="9203" max="9203" width="30.7109375" style="50" hidden="1"/>
    <col min="9204" max="9206" width="18.140625" style="50" hidden="1"/>
    <col min="9207" max="9456" width="9.140625" style="50" hidden="1"/>
    <col min="9457" max="9457" width="3.42578125" style="50" hidden="1"/>
    <col min="9458" max="9458" width="6" style="50" hidden="1"/>
    <col min="9459" max="9459" width="30.7109375" style="50" hidden="1"/>
    <col min="9460" max="9462" width="18.140625" style="50" hidden="1"/>
    <col min="9463" max="9712" width="9.140625" style="50" hidden="1"/>
    <col min="9713" max="9713" width="3.42578125" style="50" hidden="1"/>
    <col min="9714" max="9714" width="6" style="50" hidden="1"/>
    <col min="9715" max="9715" width="30.7109375" style="50" hidden="1"/>
    <col min="9716" max="9718" width="18.140625" style="50" hidden="1"/>
    <col min="9719" max="9968" width="9.140625" style="50" hidden="1"/>
    <col min="9969" max="9969" width="3.42578125" style="50" hidden="1"/>
    <col min="9970" max="9970" width="6" style="50" hidden="1"/>
    <col min="9971" max="9971" width="30.7109375" style="50" hidden="1"/>
    <col min="9972" max="9974" width="18.140625" style="50" hidden="1"/>
    <col min="9975" max="10224" width="9.140625" style="50" hidden="1"/>
    <col min="10225" max="10225" width="3.42578125" style="50" hidden="1"/>
    <col min="10226" max="10226" width="6" style="50" hidden="1"/>
    <col min="10227" max="10227" width="30.7109375" style="50" hidden="1"/>
    <col min="10228" max="10230" width="18.140625" style="50" hidden="1"/>
    <col min="10231" max="10480" width="9.140625" style="50" hidden="1"/>
    <col min="10481" max="10481" width="3.42578125" style="50" hidden="1"/>
    <col min="10482" max="10482" width="6" style="50" hidden="1"/>
    <col min="10483" max="10483" width="30.7109375" style="50" hidden="1"/>
    <col min="10484" max="10486" width="18.140625" style="50" hidden="1"/>
    <col min="10487" max="10736" width="9.140625" style="50" hidden="1"/>
    <col min="10737" max="10737" width="3.42578125" style="50" hidden="1"/>
    <col min="10738" max="10738" width="6" style="50" hidden="1"/>
    <col min="10739" max="10739" width="30.7109375" style="50" hidden="1"/>
    <col min="10740" max="10742" width="18.140625" style="50" hidden="1"/>
    <col min="10743" max="10992" width="9.140625" style="50" hidden="1"/>
    <col min="10993" max="10993" width="3.42578125" style="50" hidden="1"/>
    <col min="10994" max="10994" width="6" style="50" hidden="1"/>
    <col min="10995" max="10995" width="30.7109375" style="50" hidden="1"/>
    <col min="10996" max="10998" width="18.140625" style="50" hidden="1"/>
    <col min="10999" max="11248" width="9.140625" style="50" hidden="1"/>
    <col min="11249" max="11249" width="3.42578125" style="50" hidden="1"/>
    <col min="11250" max="11250" width="6" style="50" hidden="1"/>
    <col min="11251" max="11251" width="30.7109375" style="50" hidden="1"/>
    <col min="11252" max="11254" width="18.140625" style="50" hidden="1"/>
    <col min="11255" max="11504" width="9.140625" style="50" hidden="1"/>
    <col min="11505" max="11505" width="3.42578125" style="50" hidden="1"/>
    <col min="11506" max="11506" width="6" style="50" hidden="1"/>
    <col min="11507" max="11507" width="30.7109375" style="50" hidden="1"/>
    <col min="11508" max="11510" width="18.140625" style="50" hidden="1"/>
    <col min="11511" max="11760" width="9.140625" style="50" hidden="1"/>
    <col min="11761" max="11761" width="3.42578125" style="50" hidden="1"/>
    <col min="11762" max="11762" width="6" style="50" hidden="1"/>
    <col min="11763" max="11763" width="30.7109375" style="50" hidden="1"/>
    <col min="11764" max="11766" width="18.140625" style="50" hidden="1"/>
    <col min="11767" max="12016" width="9.140625" style="50" hidden="1"/>
    <col min="12017" max="12017" width="3.42578125" style="50" hidden="1"/>
    <col min="12018" max="12018" width="6" style="50" hidden="1"/>
    <col min="12019" max="12019" width="30.7109375" style="50" hidden="1"/>
    <col min="12020" max="12022" width="18.140625" style="50" hidden="1"/>
    <col min="12023" max="12272" width="9.140625" style="50" hidden="1"/>
    <col min="12273" max="12273" width="3.42578125" style="50" hidden="1"/>
    <col min="12274" max="12274" width="6" style="50" hidden="1"/>
    <col min="12275" max="12275" width="30.7109375" style="50" hidden="1"/>
    <col min="12276" max="12278" width="18.140625" style="50" hidden="1"/>
    <col min="12279" max="12528" width="9.140625" style="50" hidden="1"/>
    <col min="12529" max="12529" width="3.42578125" style="50" hidden="1"/>
    <col min="12530" max="12530" width="6" style="50" hidden="1"/>
    <col min="12531" max="12531" width="30.7109375" style="50" hidden="1"/>
    <col min="12532" max="12534" width="18.140625" style="50" hidden="1"/>
    <col min="12535" max="12784" width="9.140625" style="50" hidden="1"/>
    <col min="12785" max="12785" width="3.42578125" style="50" hidden="1"/>
    <col min="12786" max="12786" width="6" style="50" hidden="1"/>
    <col min="12787" max="12787" width="30.7109375" style="50" hidden="1"/>
    <col min="12788" max="12790" width="18.140625" style="50" hidden="1"/>
    <col min="12791" max="13040" width="9.140625" style="50" hidden="1"/>
    <col min="13041" max="13041" width="3.42578125" style="50" hidden="1"/>
    <col min="13042" max="13042" width="6" style="50" hidden="1"/>
    <col min="13043" max="13043" width="30.7109375" style="50" hidden="1"/>
    <col min="13044" max="13046" width="18.140625" style="50" hidden="1"/>
    <col min="13047" max="13296" width="9.140625" style="50" hidden="1"/>
    <col min="13297" max="13297" width="3.42578125" style="50" hidden="1"/>
    <col min="13298" max="13298" width="6" style="50" hidden="1"/>
    <col min="13299" max="13299" width="30.7109375" style="50" hidden="1"/>
    <col min="13300" max="13302" width="18.140625" style="50" hidden="1"/>
    <col min="13303" max="13552" width="9.140625" style="50" hidden="1"/>
    <col min="13553" max="13553" width="3.42578125" style="50" hidden="1"/>
    <col min="13554" max="13554" width="6" style="50" hidden="1"/>
    <col min="13555" max="13555" width="30.7109375" style="50" hidden="1"/>
    <col min="13556" max="13558" width="18.140625" style="50" hidden="1"/>
    <col min="13559" max="13808" width="9.140625" style="50" hidden="1"/>
    <col min="13809" max="13809" width="3.42578125" style="50" hidden="1"/>
    <col min="13810" max="13810" width="6" style="50" hidden="1"/>
    <col min="13811" max="13811" width="30.7109375" style="50" hidden="1"/>
    <col min="13812" max="13814" width="18.140625" style="50" hidden="1"/>
    <col min="13815" max="14064" width="9.140625" style="50" hidden="1"/>
    <col min="14065" max="14065" width="3.42578125" style="50" hidden="1"/>
    <col min="14066" max="14066" width="6" style="50" hidden="1"/>
    <col min="14067" max="14067" width="30.7109375" style="50" hidden="1"/>
    <col min="14068" max="14070" width="18.140625" style="50" hidden="1"/>
    <col min="14071" max="14320" width="9.140625" style="50" hidden="1"/>
    <col min="14321" max="14321" width="3.42578125" style="50" hidden="1"/>
    <col min="14322" max="14322" width="6" style="50" hidden="1"/>
    <col min="14323" max="14323" width="30.7109375" style="50" hidden="1"/>
    <col min="14324" max="14326" width="18.140625" style="50" hidden="1"/>
    <col min="14327" max="14576" width="9.140625" style="50" hidden="1"/>
    <col min="14577" max="14577" width="3.42578125" style="50" hidden="1"/>
    <col min="14578" max="14578" width="6" style="50" hidden="1"/>
    <col min="14579" max="14579" width="30.7109375" style="50" hidden="1"/>
    <col min="14580" max="14582" width="18.140625" style="50" hidden="1"/>
    <col min="14583" max="14832" width="9.140625" style="50" hidden="1"/>
    <col min="14833" max="14833" width="3.42578125" style="50" hidden="1"/>
    <col min="14834" max="14834" width="6" style="50" hidden="1"/>
    <col min="14835" max="14835" width="30.7109375" style="50" hidden="1"/>
    <col min="14836" max="14838" width="18.140625" style="50" hidden="1"/>
    <col min="14839" max="15088" width="9.140625" style="50" hidden="1"/>
    <col min="15089" max="15089" width="3.42578125" style="50" hidden="1"/>
    <col min="15090" max="15090" width="6" style="50" hidden="1"/>
    <col min="15091" max="15091" width="30.7109375" style="50" hidden="1"/>
    <col min="15092" max="15094" width="18.140625" style="50" hidden="1"/>
    <col min="15095" max="15344" width="9.140625" style="50" hidden="1"/>
    <col min="15345" max="15345" width="3.42578125" style="50" hidden="1"/>
    <col min="15346" max="15346" width="6" style="50" hidden="1"/>
    <col min="15347" max="15347" width="30.7109375" style="50" hidden="1"/>
    <col min="15348" max="15350" width="18.140625" style="50" hidden="1"/>
    <col min="15351" max="15600" width="9.140625" style="50" hidden="1"/>
    <col min="15601" max="15601" width="3.42578125" style="50" hidden="1"/>
    <col min="15602" max="15602" width="6" style="50" hidden="1"/>
    <col min="15603" max="15603" width="30.7109375" style="50" hidden="1"/>
    <col min="15604" max="15606" width="18.140625" style="50" hidden="1"/>
    <col min="15607" max="15856" width="9.140625" style="50" hidden="1"/>
    <col min="15857" max="15857" width="3.42578125" style="50" hidden="1"/>
    <col min="15858" max="15858" width="6" style="50" hidden="1"/>
    <col min="15859" max="15859" width="30.7109375" style="50" hidden="1"/>
    <col min="15860" max="15862" width="18.140625" style="50" hidden="1"/>
    <col min="15863" max="16112" width="9.140625" style="50" hidden="1"/>
    <col min="16113" max="16113" width="3.42578125" style="50" hidden="1"/>
    <col min="16114" max="16114" width="6" style="50" hidden="1"/>
    <col min="16115" max="16115" width="30.7109375" style="50" hidden="1"/>
    <col min="16116" max="16121" width="18.140625" style="50" hidden="1"/>
    <col min="16122" max="16384" width="9.140625" style="50" hidden="1"/>
  </cols>
  <sheetData>
    <row r="1" spans="2:8" s="3" customFormat="1" ht="16.5" thickBot="1" x14ac:dyDescent="0.3">
      <c r="B1" s="4"/>
      <c r="C1" s="5"/>
      <c r="D1" s="5"/>
      <c r="E1" s="6"/>
      <c r="F1" s="6"/>
      <c r="G1" s="6"/>
    </row>
    <row r="2" spans="2:8" s="3" customFormat="1" ht="65.25" customHeight="1" thickBot="1" x14ac:dyDescent="0.3">
      <c r="B2" s="220" t="s">
        <v>152</v>
      </c>
      <c r="C2" s="221"/>
      <c r="D2" s="221"/>
      <c r="E2" s="221"/>
      <c r="F2" s="221"/>
      <c r="G2" s="222"/>
    </row>
    <row r="3" spans="2:8" s="3" customFormat="1" ht="39.75" customHeight="1" thickBot="1" x14ac:dyDescent="0.3">
      <c r="B3" s="207" t="s">
        <v>14</v>
      </c>
      <c r="C3" s="208"/>
      <c r="D3" s="208"/>
      <c r="E3" s="223">
        <f>'1. Kosztorys'!D3</f>
        <v>0</v>
      </c>
      <c r="F3" s="223"/>
      <c r="G3" s="224"/>
    </row>
    <row r="4" spans="2:8" s="3" customFormat="1" ht="23.25" customHeight="1" thickBot="1" x14ac:dyDescent="0.3">
      <c r="B4" s="207" t="s">
        <v>30</v>
      </c>
      <c r="C4" s="208"/>
      <c r="D4" s="208"/>
      <c r="E4" s="223">
        <f>'1. Kosztorys'!D4</f>
        <v>0</v>
      </c>
      <c r="F4" s="223">
        <f>forma_opieki</f>
        <v>0</v>
      </c>
      <c r="G4" s="224"/>
    </row>
    <row r="5" spans="2:8" s="3" customFormat="1" ht="56.1" customHeight="1" thickBot="1" x14ac:dyDescent="0.3">
      <c r="B5" s="211" t="s">
        <v>38</v>
      </c>
      <c r="C5" s="212"/>
      <c r="D5" s="212"/>
      <c r="E5" s="223">
        <f>'1. Kosztorys'!D5</f>
        <v>0</v>
      </c>
      <c r="F5" s="223">
        <f>instytucja_opieki</f>
        <v>0</v>
      </c>
      <c r="G5" s="224"/>
    </row>
    <row r="6" spans="2:8" s="3" customFormat="1" ht="42" customHeight="1" thickBot="1" x14ac:dyDescent="0.3">
      <c r="B6" s="211" t="s">
        <v>52</v>
      </c>
      <c r="C6" s="212"/>
      <c r="D6" s="212"/>
      <c r="E6" s="170" t="str">
        <f>IF('1. Kosztorys'!D7="","",'1. Kosztorys'!D7)</f>
        <v/>
      </c>
      <c r="F6" s="169" t="s">
        <v>7</v>
      </c>
      <c r="G6" s="171" t="str">
        <f>IF('1. Kosztorys'!G7="","",'1. Kosztorys'!G7)</f>
        <v/>
      </c>
    </row>
    <row r="7" spans="2:8" s="48" customFormat="1" ht="51.75" customHeight="1" thickBot="1" x14ac:dyDescent="0.3">
      <c r="B7" s="211" t="s">
        <v>146</v>
      </c>
      <c r="C7" s="212"/>
      <c r="D7" s="212"/>
      <c r="E7" s="212"/>
      <c r="F7" s="212"/>
      <c r="G7" s="213"/>
      <c r="H7" s="47"/>
    </row>
    <row r="8" spans="2:8" ht="21.75" customHeight="1" x14ac:dyDescent="0.25">
      <c r="B8" s="233" t="s">
        <v>48</v>
      </c>
      <c r="C8" s="217" t="s">
        <v>39</v>
      </c>
      <c r="D8" s="217" t="s">
        <v>143</v>
      </c>
      <c r="E8" s="235" t="s">
        <v>47</v>
      </c>
      <c r="F8" s="236"/>
      <c r="G8" s="237"/>
    </row>
    <row r="9" spans="2:8" ht="42" customHeight="1" x14ac:dyDescent="0.25">
      <c r="B9" s="234"/>
      <c r="C9" s="218"/>
      <c r="D9" s="218"/>
      <c r="E9" s="227" t="s">
        <v>45</v>
      </c>
      <c r="F9" s="229" t="s">
        <v>46</v>
      </c>
      <c r="G9" s="231" t="s">
        <v>41</v>
      </c>
    </row>
    <row r="10" spans="2:8" ht="32.25" customHeight="1" thickBot="1" x14ac:dyDescent="0.3">
      <c r="B10" s="228"/>
      <c r="C10" s="219"/>
      <c r="D10" s="219"/>
      <c r="E10" s="228" t="s">
        <v>6</v>
      </c>
      <c r="F10" s="230"/>
      <c r="G10" s="232"/>
    </row>
    <row r="11" spans="2:8" ht="26.25" customHeight="1" x14ac:dyDescent="0.25">
      <c r="B11" s="51">
        <v>1</v>
      </c>
      <c r="C11" s="52">
        <v>43831</v>
      </c>
      <c r="D11" s="53" t="str">
        <f>IF(G11=0,"",1)</f>
        <v/>
      </c>
      <c r="E11" s="125"/>
      <c r="F11" s="126"/>
      <c r="G11" s="54">
        <f>SUM(E11:F11)</f>
        <v>0</v>
      </c>
    </row>
    <row r="12" spans="2:8" ht="26.25" customHeight="1" x14ac:dyDescent="0.25">
      <c r="B12" s="55">
        <v>2</v>
      </c>
      <c r="C12" s="56">
        <v>43862</v>
      </c>
      <c r="D12" s="57" t="str">
        <f>IF(G12=0,"",IF(AND(D11&lt;&gt;"",G12&lt;&gt;0),2,1))</f>
        <v/>
      </c>
      <c r="E12" s="127"/>
      <c r="F12" s="128"/>
      <c r="G12" s="54">
        <f>SUM(E12:F12)</f>
        <v>0</v>
      </c>
    </row>
    <row r="13" spans="2:8" ht="26.25" customHeight="1" x14ac:dyDescent="0.25">
      <c r="B13" s="55">
        <v>3</v>
      </c>
      <c r="C13" s="52">
        <v>43891</v>
      </c>
      <c r="D13" s="57" t="str">
        <f>IF(G13=0,"",IF(MAX($D$11:D12)=0,1,MAX($D$11:D12)+1))</f>
        <v/>
      </c>
      <c r="E13" s="127"/>
      <c r="F13" s="128"/>
      <c r="G13" s="54">
        <f>SUM(E13:F13)</f>
        <v>0</v>
      </c>
    </row>
    <row r="14" spans="2:8" ht="26.25" customHeight="1" x14ac:dyDescent="0.25">
      <c r="B14" s="55">
        <v>4</v>
      </c>
      <c r="C14" s="56">
        <v>43922</v>
      </c>
      <c r="D14" s="57" t="str">
        <f>IF(G14=0,"",IF(MAX($D$11:D13)=0,1,MAX($D$11:D13)+1))</f>
        <v/>
      </c>
      <c r="E14" s="127"/>
      <c r="F14" s="128"/>
      <c r="G14" s="54">
        <f t="shared" ref="G14:G22" si="0">SUM(E14:F14)</f>
        <v>0</v>
      </c>
    </row>
    <row r="15" spans="2:8" ht="26.25" customHeight="1" x14ac:dyDescent="0.25">
      <c r="B15" s="55">
        <v>5</v>
      </c>
      <c r="C15" s="52">
        <v>43952</v>
      </c>
      <c r="D15" s="57" t="str">
        <f>IF(G15=0,"",IF(MAX($D$11:D14)=0,1,MAX($D$11:D14)+1))</f>
        <v/>
      </c>
      <c r="E15" s="127"/>
      <c r="F15" s="128"/>
      <c r="G15" s="54">
        <f t="shared" si="0"/>
        <v>0</v>
      </c>
    </row>
    <row r="16" spans="2:8" ht="26.25" customHeight="1" x14ac:dyDescent="0.25">
      <c r="B16" s="55">
        <v>6</v>
      </c>
      <c r="C16" s="56">
        <v>43983</v>
      </c>
      <c r="D16" s="57" t="str">
        <f>IF(G16=0,"",IF(MAX($D$11:D15)=0,1,MAX($D$11:D15)+1))</f>
        <v/>
      </c>
      <c r="E16" s="127"/>
      <c r="F16" s="128"/>
      <c r="G16" s="54">
        <f t="shared" si="0"/>
        <v>0</v>
      </c>
    </row>
    <row r="17" spans="2:13" ht="26.25" customHeight="1" x14ac:dyDescent="0.25">
      <c r="B17" s="55">
        <v>7</v>
      </c>
      <c r="C17" s="52">
        <v>44013</v>
      </c>
      <c r="D17" s="57" t="str">
        <f>IF(G17=0,"",IF(MAX($D$11:D16)=0,1,MAX($D$11:D16)+1))</f>
        <v/>
      </c>
      <c r="E17" s="127"/>
      <c r="F17" s="128"/>
      <c r="G17" s="54">
        <f t="shared" si="0"/>
        <v>0</v>
      </c>
    </row>
    <row r="18" spans="2:13" ht="26.25" customHeight="1" x14ac:dyDescent="0.25">
      <c r="B18" s="55">
        <v>8</v>
      </c>
      <c r="C18" s="56">
        <v>44044</v>
      </c>
      <c r="D18" s="57" t="str">
        <f>IF(G18=0,"",IF(MAX($D$11:D17)=0,1,MAX($D$11:D17)+1))</f>
        <v/>
      </c>
      <c r="E18" s="127"/>
      <c r="F18" s="128"/>
      <c r="G18" s="54">
        <f t="shared" si="0"/>
        <v>0</v>
      </c>
    </row>
    <row r="19" spans="2:13" ht="26.25" customHeight="1" x14ac:dyDescent="0.25">
      <c r="B19" s="55">
        <v>9</v>
      </c>
      <c r="C19" s="52">
        <v>44075</v>
      </c>
      <c r="D19" s="57" t="str">
        <f>IF(G19=0,"",IF(MAX($D$11:D18)=0,1,MAX($D$11:D18)+1))</f>
        <v/>
      </c>
      <c r="E19" s="127"/>
      <c r="F19" s="128"/>
      <c r="G19" s="54">
        <f t="shared" si="0"/>
        <v>0</v>
      </c>
    </row>
    <row r="20" spans="2:13" ht="26.25" customHeight="1" x14ac:dyDescent="0.25">
      <c r="B20" s="55">
        <v>10</v>
      </c>
      <c r="C20" s="56">
        <v>44105</v>
      </c>
      <c r="D20" s="57" t="str">
        <f>IF(G20=0,"",IF(MAX($D$11:D19)=0,1,MAX($D$11:D19)+1))</f>
        <v/>
      </c>
      <c r="E20" s="127"/>
      <c r="F20" s="128"/>
      <c r="G20" s="54">
        <f t="shared" si="0"/>
        <v>0</v>
      </c>
    </row>
    <row r="21" spans="2:13" ht="26.25" customHeight="1" x14ac:dyDescent="0.25">
      <c r="B21" s="55">
        <v>11</v>
      </c>
      <c r="C21" s="52">
        <v>44136</v>
      </c>
      <c r="D21" s="57" t="str">
        <f>IF(G21=0,"",IF(MAX($D$11:D20)=0,1,MAX($D$11:D20)+1))</f>
        <v/>
      </c>
      <c r="E21" s="127"/>
      <c r="F21" s="128"/>
      <c r="G21" s="54">
        <f t="shared" si="0"/>
        <v>0</v>
      </c>
    </row>
    <row r="22" spans="2:13" ht="26.25" customHeight="1" thickBot="1" x14ac:dyDescent="0.3">
      <c r="B22" s="58">
        <v>12</v>
      </c>
      <c r="C22" s="56">
        <v>44166</v>
      </c>
      <c r="D22" s="57" t="str">
        <f>IF(G22=0,"",IF(MAX($D$11:D21)=0,1,MAX($D$11:D21)+1))</f>
        <v/>
      </c>
      <c r="E22" s="59">
        <f>E23-SUM(E11:E21)</f>
        <v>0</v>
      </c>
      <c r="F22" s="60">
        <f>F23-SUM(F11:F21)</f>
        <v>0</v>
      </c>
      <c r="G22" s="61">
        <f t="shared" si="0"/>
        <v>0</v>
      </c>
    </row>
    <row r="23" spans="2:13" ht="30" customHeight="1" thickBot="1" x14ac:dyDescent="0.3">
      <c r="B23" s="225" t="s">
        <v>40</v>
      </c>
      <c r="C23" s="226"/>
      <c r="D23" s="62"/>
      <c r="E23" s="63">
        <f>'1. Kosztorys'!I21</f>
        <v>0</v>
      </c>
      <c r="F23" s="64">
        <f>'1. Kosztorys'!J21</f>
        <v>0</v>
      </c>
      <c r="G23" s="65">
        <f t="shared" ref="G23" si="1">SUM(G11:G22)</f>
        <v>0</v>
      </c>
    </row>
    <row r="24" spans="2:13" s="49" customFormat="1" ht="35.25" customHeight="1" x14ac:dyDescent="0.25">
      <c r="B24" s="38"/>
      <c r="C24" s="123" t="s">
        <v>42</v>
      </c>
      <c r="D24" s="66"/>
      <c r="E24" s="37"/>
      <c r="F24" s="37"/>
      <c r="G24" s="38"/>
      <c r="I24" s="67"/>
      <c r="J24" s="67"/>
      <c r="K24" s="67"/>
      <c r="L24" s="67"/>
      <c r="M24" s="67"/>
    </row>
    <row r="25" spans="2:13" s="49" customFormat="1" ht="35.25" customHeight="1" x14ac:dyDescent="0.25">
      <c r="B25" s="38"/>
      <c r="C25" s="123" t="s">
        <v>43</v>
      </c>
      <c r="D25" s="66"/>
      <c r="E25" s="37"/>
      <c r="F25" s="123" t="s">
        <v>44</v>
      </c>
      <c r="G25" s="38"/>
      <c r="I25" s="67"/>
      <c r="J25" s="67"/>
      <c r="K25" s="67"/>
      <c r="L25" s="67"/>
      <c r="M25" s="67"/>
    </row>
    <row r="26" spans="2:13" s="35" customFormat="1" ht="32.25" customHeight="1" x14ac:dyDescent="0.25">
      <c r="B26" s="40"/>
    </row>
    <row r="27" spans="2:13" s="39" customFormat="1" x14ac:dyDescent="0.25">
      <c r="B27" s="124" t="s">
        <v>3</v>
      </c>
      <c r="C27" s="35"/>
      <c r="D27" s="35"/>
      <c r="E27" s="124" t="s">
        <v>12</v>
      </c>
      <c r="F27" s="35"/>
      <c r="G27" s="41"/>
    </row>
    <row r="28" spans="2:13" s="39" customFormat="1" x14ac:dyDescent="0.25">
      <c r="B28" s="42" t="s">
        <v>1</v>
      </c>
      <c r="C28" s="43"/>
      <c r="D28" s="43"/>
      <c r="E28" s="44" t="s">
        <v>0</v>
      </c>
      <c r="F28" s="45"/>
      <c r="G28" s="41"/>
    </row>
    <row r="29" spans="2:13" s="39" customFormat="1" x14ac:dyDescent="0.25">
      <c r="B29" s="46"/>
      <c r="C29" s="46"/>
      <c r="D29" s="46"/>
      <c r="E29" s="46"/>
      <c r="F29" s="46"/>
    </row>
    <row r="30" spans="2:13" s="49" customFormat="1" hidden="1" x14ac:dyDescent="0.25"/>
  </sheetData>
  <sheetProtection algorithmName="SHA-512" hashValue="Cz+QSSAdof7l+W0xLKMdSQM90FLzH/+n/12LNNfs48zTcU13u1//p/1V5wxhX3j6N5UKTub5ItnYusUWG6WcXw==" saltValue="Xub9MrwuBmvguWHNM4o+Tg==" spinCount="100000" sheet="1" objects="1" scenarios="1"/>
  <mergeCells count="17">
    <mergeCell ref="B23:C23"/>
    <mergeCell ref="E9:E10"/>
    <mergeCell ref="F9:F10"/>
    <mergeCell ref="G9:G10"/>
    <mergeCell ref="B8:B10"/>
    <mergeCell ref="C8:C10"/>
    <mergeCell ref="E8:G8"/>
    <mergeCell ref="B7:G7"/>
    <mergeCell ref="D8:D10"/>
    <mergeCell ref="B6:D6"/>
    <mergeCell ref="B2:G2"/>
    <mergeCell ref="E3:G3"/>
    <mergeCell ref="E4:G4"/>
    <mergeCell ref="E5:G5"/>
    <mergeCell ref="B3:D3"/>
    <mergeCell ref="B4:D4"/>
    <mergeCell ref="B5:D5"/>
  </mergeCells>
  <conditionalFormatting sqref="E3 E5">
    <cfRule type="cellIs" dxfId="47" priority="17" operator="equal">
      <formula>0</formula>
    </cfRule>
  </conditionalFormatting>
  <conditionalFormatting sqref="E22:F22">
    <cfRule type="cellIs" dxfId="46" priority="10" operator="equal">
      <formula>0</formula>
    </cfRule>
  </conditionalFormatting>
  <conditionalFormatting sqref="E4">
    <cfRule type="cellIs" dxfId="45" priority="4" operator="equal">
      <formula>0</formula>
    </cfRule>
  </conditionalFormatting>
  <conditionalFormatting sqref="E11:F21">
    <cfRule type="expression" dxfId="44" priority="1">
      <formula>IF(E11&lt;&gt;TRUNC(E11,2),1)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portrait" r:id="rId1"/>
  <headerFooter differentFirst="1">
    <firstHeader>&amp;R&amp;"Times New Roman,Pogrubiona"&amp;13Zał. nr 2 do umowy
&amp;"Times New Roman,Normalny"(moduł 3)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4697F0"/>
    <pageSetUpPr fitToPage="1"/>
  </sheetPr>
  <dimension ref="A1:WVU16"/>
  <sheetViews>
    <sheetView showGridLines="0" zoomScaleNormal="100" workbookViewId="0">
      <selection activeCell="B10" sqref="B10"/>
    </sheetView>
  </sheetViews>
  <sheetFormatPr defaultColWidth="0" defaultRowHeight="15" zeroHeight="1" x14ac:dyDescent="0.25"/>
  <cols>
    <col min="1" max="1" width="9.140625" style="68" customWidth="1"/>
    <col min="2" max="2" width="21.140625" style="68" customWidth="1"/>
    <col min="3" max="3" width="25" style="68" customWidth="1"/>
    <col min="4" max="4" width="19.140625" style="68" customWidth="1"/>
    <col min="5" max="5" width="7.28515625" style="68" customWidth="1"/>
    <col min="6" max="6" width="21.140625" style="68" customWidth="1"/>
    <col min="7" max="7" width="8.7109375" style="68" customWidth="1"/>
    <col min="8" max="8" width="10.42578125" style="68" customWidth="1"/>
    <col min="9" max="15" width="10.42578125" style="68" hidden="1"/>
    <col min="16" max="21" width="12.42578125" style="68" hidden="1"/>
    <col min="22" max="22" width="9" style="68" hidden="1"/>
    <col min="23" max="23" width="7.42578125" style="68" hidden="1"/>
    <col min="24" max="262" width="9.140625" style="68" hidden="1"/>
    <col min="263" max="263" width="3.42578125" style="68" hidden="1"/>
    <col min="264" max="264" width="6" style="68" hidden="1"/>
    <col min="265" max="265" width="30.7109375" style="68" hidden="1"/>
    <col min="266" max="268" width="18.140625" style="68" hidden="1"/>
    <col min="269" max="518" width="9.140625" style="68" hidden="1"/>
    <col min="519" max="519" width="3.42578125" style="68" hidden="1"/>
    <col min="520" max="520" width="6" style="68" hidden="1"/>
    <col min="521" max="521" width="30.7109375" style="68" hidden="1"/>
    <col min="522" max="524" width="18.140625" style="68" hidden="1"/>
    <col min="525" max="774" width="9.140625" style="68" hidden="1"/>
    <col min="775" max="775" width="3.42578125" style="68" hidden="1"/>
    <col min="776" max="776" width="6" style="68" hidden="1"/>
    <col min="777" max="777" width="30.7109375" style="68" hidden="1"/>
    <col min="778" max="780" width="18.140625" style="68" hidden="1"/>
    <col min="781" max="1030" width="9.140625" style="68" hidden="1"/>
    <col min="1031" max="1031" width="3.42578125" style="68" hidden="1"/>
    <col min="1032" max="1032" width="6" style="68" hidden="1"/>
    <col min="1033" max="1033" width="30.7109375" style="68" hidden="1"/>
    <col min="1034" max="1036" width="18.140625" style="68" hidden="1"/>
    <col min="1037" max="1286" width="9.140625" style="68" hidden="1"/>
    <col min="1287" max="1287" width="3.42578125" style="68" hidden="1"/>
    <col min="1288" max="1288" width="6" style="68" hidden="1"/>
    <col min="1289" max="1289" width="30.7109375" style="68" hidden="1"/>
    <col min="1290" max="1292" width="18.140625" style="68" hidden="1"/>
    <col min="1293" max="1542" width="9.140625" style="68" hidden="1"/>
    <col min="1543" max="1543" width="3.42578125" style="68" hidden="1"/>
    <col min="1544" max="1544" width="6" style="68" hidden="1"/>
    <col min="1545" max="1545" width="30.7109375" style="68" hidden="1"/>
    <col min="1546" max="1548" width="18.140625" style="68" hidden="1"/>
    <col min="1549" max="1798" width="9.140625" style="68" hidden="1"/>
    <col min="1799" max="1799" width="3.42578125" style="68" hidden="1"/>
    <col min="1800" max="1800" width="6" style="68" hidden="1"/>
    <col min="1801" max="1801" width="30.7109375" style="68" hidden="1"/>
    <col min="1802" max="1804" width="18.140625" style="68" hidden="1"/>
    <col min="1805" max="2054" width="9.140625" style="68" hidden="1"/>
    <col min="2055" max="2055" width="3.42578125" style="68" hidden="1"/>
    <col min="2056" max="2056" width="6" style="68" hidden="1"/>
    <col min="2057" max="2057" width="30.7109375" style="68" hidden="1"/>
    <col min="2058" max="2060" width="18.140625" style="68" hidden="1"/>
    <col min="2061" max="2310" width="9.140625" style="68" hidden="1"/>
    <col min="2311" max="2311" width="3.42578125" style="68" hidden="1"/>
    <col min="2312" max="2312" width="6" style="68" hidden="1"/>
    <col min="2313" max="2313" width="30.7109375" style="68" hidden="1"/>
    <col min="2314" max="2316" width="18.140625" style="68" hidden="1"/>
    <col min="2317" max="2566" width="9.140625" style="68" hidden="1"/>
    <col min="2567" max="2567" width="3.42578125" style="68" hidden="1"/>
    <col min="2568" max="2568" width="6" style="68" hidden="1"/>
    <col min="2569" max="2569" width="30.7109375" style="68" hidden="1"/>
    <col min="2570" max="2572" width="18.140625" style="68" hidden="1"/>
    <col min="2573" max="2822" width="9.140625" style="68" hidden="1"/>
    <col min="2823" max="2823" width="3.42578125" style="68" hidden="1"/>
    <col min="2824" max="2824" width="6" style="68" hidden="1"/>
    <col min="2825" max="2825" width="30.7109375" style="68" hidden="1"/>
    <col min="2826" max="2828" width="18.140625" style="68" hidden="1"/>
    <col min="2829" max="3078" width="9.140625" style="68" hidden="1"/>
    <col min="3079" max="3079" width="3.42578125" style="68" hidden="1"/>
    <col min="3080" max="3080" width="6" style="68" hidden="1"/>
    <col min="3081" max="3081" width="30.7109375" style="68" hidden="1"/>
    <col min="3082" max="3084" width="18.140625" style="68" hidden="1"/>
    <col min="3085" max="3334" width="9.140625" style="68" hidden="1"/>
    <col min="3335" max="3335" width="3.42578125" style="68" hidden="1"/>
    <col min="3336" max="3336" width="6" style="68" hidden="1"/>
    <col min="3337" max="3337" width="30.7109375" style="68" hidden="1"/>
    <col min="3338" max="3340" width="18.140625" style="68" hidden="1"/>
    <col min="3341" max="3590" width="9.140625" style="68" hidden="1"/>
    <col min="3591" max="3591" width="3.42578125" style="68" hidden="1"/>
    <col min="3592" max="3592" width="6" style="68" hidden="1"/>
    <col min="3593" max="3593" width="30.7109375" style="68" hidden="1"/>
    <col min="3594" max="3596" width="18.140625" style="68" hidden="1"/>
    <col min="3597" max="3846" width="9.140625" style="68" hidden="1"/>
    <col min="3847" max="3847" width="3.42578125" style="68" hidden="1"/>
    <col min="3848" max="3848" width="6" style="68" hidden="1"/>
    <col min="3849" max="3849" width="30.7109375" style="68" hidden="1"/>
    <col min="3850" max="3852" width="18.140625" style="68" hidden="1"/>
    <col min="3853" max="4102" width="9.140625" style="68" hidden="1"/>
    <col min="4103" max="4103" width="3.42578125" style="68" hidden="1"/>
    <col min="4104" max="4104" width="6" style="68" hidden="1"/>
    <col min="4105" max="4105" width="30.7109375" style="68" hidden="1"/>
    <col min="4106" max="4108" width="18.140625" style="68" hidden="1"/>
    <col min="4109" max="4358" width="9.140625" style="68" hidden="1"/>
    <col min="4359" max="4359" width="3.42578125" style="68" hidden="1"/>
    <col min="4360" max="4360" width="6" style="68" hidden="1"/>
    <col min="4361" max="4361" width="30.7109375" style="68" hidden="1"/>
    <col min="4362" max="4364" width="18.140625" style="68" hidden="1"/>
    <col min="4365" max="4614" width="9.140625" style="68" hidden="1"/>
    <col min="4615" max="4615" width="3.42578125" style="68" hidden="1"/>
    <col min="4616" max="4616" width="6" style="68" hidden="1"/>
    <col min="4617" max="4617" width="30.7109375" style="68" hidden="1"/>
    <col min="4618" max="4620" width="18.140625" style="68" hidden="1"/>
    <col min="4621" max="4870" width="9.140625" style="68" hidden="1"/>
    <col min="4871" max="4871" width="3.42578125" style="68" hidden="1"/>
    <col min="4872" max="4872" width="6" style="68" hidden="1"/>
    <col min="4873" max="4873" width="30.7109375" style="68" hidden="1"/>
    <col min="4874" max="4876" width="18.140625" style="68" hidden="1"/>
    <col min="4877" max="5126" width="9.140625" style="68" hidden="1"/>
    <col min="5127" max="5127" width="3.42578125" style="68" hidden="1"/>
    <col min="5128" max="5128" width="6" style="68" hidden="1"/>
    <col min="5129" max="5129" width="30.7109375" style="68" hidden="1"/>
    <col min="5130" max="5132" width="18.140625" style="68" hidden="1"/>
    <col min="5133" max="5382" width="9.140625" style="68" hidden="1"/>
    <col min="5383" max="5383" width="3.42578125" style="68" hidden="1"/>
    <col min="5384" max="5384" width="6" style="68" hidden="1"/>
    <col min="5385" max="5385" width="30.7109375" style="68" hidden="1"/>
    <col min="5386" max="5388" width="18.140625" style="68" hidden="1"/>
    <col min="5389" max="5638" width="9.140625" style="68" hidden="1"/>
    <col min="5639" max="5639" width="3.42578125" style="68" hidden="1"/>
    <col min="5640" max="5640" width="6" style="68" hidden="1"/>
    <col min="5641" max="5641" width="30.7109375" style="68" hidden="1"/>
    <col min="5642" max="5644" width="18.140625" style="68" hidden="1"/>
    <col min="5645" max="5894" width="9.140625" style="68" hidden="1"/>
    <col min="5895" max="5895" width="3.42578125" style="68" hidden="1"/>
    <col min="5896" max="5896" width="6" style="68" hidden="1"/>
    <col min="5897" max="5897" width="30.7109375" style="68" hidden="1"/>
    <col min="5898" max="5900" width="18.140625" style="68" hidden="1"/>
    <col min="5901" max="6150" width="9.140625" style="68" hidden="1"/>
    <col min="6151" max="6151" width="3.42578125" style="68" hidden="1"/>
    <col min="6152" max="6152" width="6" style="68" hidden="1"/>
    <col min="6153" max="6153" width="30.7109375" style="68" hidden="1"/>
    <col min="6154" max="6156" width="18.140625" style="68" hidden="1"/>
    <col min="6157" max="6406" width="9.140625" style="68" hidden="1"/>
    <col min="6407" max="6407" width="3.42578125" style="68" hidden="1"/>
    <col min="6408" max="6408" width="6" style="68" hidden="1"/>
    <col min="6409" max="6409" width="30.7109375" style="68" hidden="1"/>
    <col min="6410" max="6412" width="18.140625" style="68" hidden="1"/>
    <col min="6413" max="6662" width="9.140625" style="68" hidden="1"/>
    <col min="6663" max="6663" width="3.42578125" style="68" hidden="1"/>
    <col min="6664" max="6664" width="6" style="68" hidden="1"/>
    <col min="6665" max="6665" width="30.7109375" style="68" hidden="1"/>
    <col min="6666" max="6668" width="18.140625" style="68" hidden="1"/>
    <col min="6669" max="6918" width="9.140625" style="68" hidden="1"/>
    <col min="6919" max="6919" width="3.42578125" style="68" hidden="1"/>
    <col min="6920" max="6920" width="6" style="68" hidden="1"/>
    <col min="6921" max="6921" width="30.7109375" style="68" hidden="1"/>
    <col min="6922" max="6924" width="18.140625" style="68" hidden="1"/>
    <col min="6925" max="7174" width="9.140625" style="68" hidden="1"/>
    <col min="7175" max="7175" width="3.42578125" style="68" hidden="1"/>
    <col min="7176" max="7176" width="6" style="68" hidden="1"/>
    <col min="7177" max="7177" width="30.7109375" style="68" hidden="1"/>
    <col min="7178" max="7180" width="18.140625" style="68" hidden="1"/>
    <col min="7181" max="7430" width="9.140625" style="68" hidden="1"/>
    <col min="7431" max="7431" width="3.42578125" style="68" hidden="1"/>
    <col min="7432" max="7432" width="6" style="68" hidden="1"/>
    <col min="7433" max="7433" width="30.7109375" style="68" hidden="1"/>
    <col min="7434" max="7436" width="18.140625" style="68" hidden="1"/>
    <col min="7437" max="7686" width="9.140625" style="68" hidden="1"/>
    <col min="7687" max="7687" width="3.42578125" style="68" hidden="1"/>
    <col min="7688" max="7688" width="6" style="68" hidden="1"/>
    <col min="7689" max="7689" width="30.7109375" style="68" hidden="1"/>
    <col min="7690" max="7692" width="18.140625" style="68" hidden="1"/>
    <col min="7693" max="7942" width="9.140625" style="68" hidden="1"/>
    <col min="7943" max="7943" width="3.42578125" style="68" hidden="1"/>
    <col min="7944" max="7944" width="6" style="68" hidden="1"/>
    <col min="7945" max="7945" width="30.7109375" style="68" hidden="1"/>
    <col min="7946" max="7948" width="18.140625" style="68" hidden="1"/>
    <col min="7949" max="8198" width="9.140625" style="68" hidden="1"/>
    <col min="8199" max="8199" width="3.42578125" style="68" hidden="1"/>
    <col min="8200" max="8200" width="6" style="68" hidden="1"/>
    <col min="8201" max="8201" width="30.7109375" style="68" hidden="1"/>
    <col min="8202" max="8204" width="18.140625" style="68" hidden="1"/>
    <col min="8205" max="8454" width="9.140625" style="68" hidden="1"/>
    <col min="8455" max="8455" width="3.42578125" style="68" hidden="1"/>
    <col min="8456" max="8456" width="6" style="68" hidden="1"/>
    <col min="8457" max="8457" width="30.7109375" style="68" hidden="1"/>
    <col min="8458" max="8460" width="18.140625" style="68" hidden="1"/>
    <col min="8461" max="8710" width="9.140625" style="68" hidden="1"/>
    <col min="8711" max="8711" width="3.42578125" style="68" hidden="1"/>
    <col min="8712" max="8712" width="6" style="68" hidden="1"/>
    <col min="8713" max="8713" width="30.7109375" style="68" hidden="1"/>
    <col min="8714" max="8716" width="18.140625" style="68" hidden="1"/>
    <col min="8717" max="8966" width="9.140625" style="68" hidden="1"/>
    <col min="8967" max="8967" width="3.42578125" style="68" hidden="1"/>
    <col min="8968" max="8968" width="6" style="68" hidden="1"/>
    <col min="8969" max="8969" width="30.7109375" style="68" hidden="1"/>
    <col min="8970" max="8972" width="18.140625" style="68" hidden="1"/>
    <col min="8973" max="9222" width="9.140625" style="68" hidden="1"/>
    <col min="9223" max="9223" width="3.42578125" style="68" hidden="1"/>
    <col min="9224" max="9224" width="6" style="68" hidden="1"/>
    <col min="9225" max="9225" width="30.7109375" style="68" hidden="1"/>
    <col min="9226" max="9228" width="18.140625" style="68" hidden="1"/>
    <col min="9229" max="9478" width="9.140625" style="68" hidden="1"/>
    <col min="9479" max="9479" width="3.42578125" style="68" hidden="1"/>
    <col min="9480" max="9480" width="6" style="68" hidden="1"/>
    <col min="9481" max="9481" width="30.7109375" style="68" hidden="1"/>
    <col min="9482" max="9484" width="18.140625" style="68" hidden="1"/>
    <col min="9485" max="9734" width="9.140625" style="68" hidden="1"/>
    <col min="9735" max="9735" width="3.42578125" style="68" hidden="1"/>
    <col min="9736" max="9736" width="6" style="68" hidden="1"/>
    <col min="9737" max="9737" width="30.7109375" style="68" hidden="1"/>
    <col min="9738" max="9740" width="18.140625" style="68" hidden="1"/>
    <col min="9741" max="9990" width="9.140625" style="68" hidden="1"/>
    <col min="9991" max="9991" width="3.42578125" style="68" hidden="1"/>
    <col min="9992" max="9992" width="6" style="68" hidden="1"/>
    <col min="9993" max="9993" width="30.7109375" style="68" hidden="1"/>
    <col min="9994" max="9996" width="18.140625" style="68" hidden="1"/>
    <col min="9997" max="10246" width="9.140625" style="68" hidden="1"/>
    <col min="10247" max="10247" width="3.42578125" style="68" hidden="1"/>
    <col min="10248" max="10248" width="6" style="68" hidden="1"/>
    <col min="10249" max="10249" width="30.7109375" style="68" hidden="1"/>
    <col min="10250" max="10252" width="18.140625" style="68" hidden="1"/>
    <col min="10253" max="10502" width="9.140625" style="68" hidden="1"/>
    <col min="10503" max="10503" width="3.42578125" style="68" hidden="1"/>
    <col min="10504" max="10504" width="6" style="68" hidden="1"/>
    <col min="10505" max="10505" width="30.7109375" style="68" hidden="1"/>
    <col min="10506" max="10508" width="18.140625" style="68" hidden="1"/>
    <col min="10509" max="10758" width="9.140625" style="68" hidden="1"/>
    <col min="10759" max="10759" width="3.42578125" style="68" hidden="1"/>
    <col min="10760" max="10760" width="6" style="68" hidden="1"/>
    <col min="10761" max="10761" width="30.7109375" style="68" hidden="1"/>
    <col min="10762" max="10764" width="18.140625" style="68" hidden="1"/>
    <col min="10765" max="11014" width="9.140625" style="68" hidden="1"/>
    <col min="11015" max="11015" width="3.42578125" style="68" hidden="1"/>
    <col min="11016" max="11016" width="6" style="68" hidden="1"/>
    <col min="11017" max="11017" width="30.7109375" style="68" hidden="1"/>
    <col min="11018" max="11020" width="18.140625" style="68" hidden="1"/>
    <col min="11021" max="11270" width="9.140625" style="68" hidden="1"/>
    <col min="11271" max="11271" width="3.42578125" style="68" hidden="1"/>
    <col min="11272" max="11272" width="6" style="68" hidden="1"/>
    <col min="11273" max="11273" width="30.7109375" style="68" hidden="1"/>
    <col min="11274" max="11276" width="18.140625" style="68" hidden="1"/>
    <col min="11277" max="11526" width="9.140625" style="68" hidden="1"/>
    <col min="11527" max="11527" width="3.42578125" style="68" hidden="1"/>
    <col min="11528" max="11528" width="6" style="68" hidden="1"/>
    <col min="11529" max="11529" width="30.7109375" style="68" hidden="1"/>
    <col min="11530" max="11532" width="18.140625" style="68" hidden="1"/>
    <col min="11533" max="11782" width="9.140625" style="68" hidden="1"/>
    <col min="11783" max="11783" width="3.42578125" style="68" hidden="1"/>
    <col min="11784" max="11784" width="6" style="68" hidden="1"/>
    <col min="11785" max="11785" width="30.7109375" style="68" hidden="1"/>
    <col min="11786" max="11788" width="18.140625" style="68" hidden="1"/>
    <col min="11789" max="12038" width="9.140625" style="68" hidden="1"/>
    <col min="12039" max="12039" width="3.42578125" style="68" hidden="1"/>
    <col min="12040" max="12040" width="6" style="68" hidden="1"/>
    <col min="12041" max="12041" width="30.7109375" style="68" hidden="1"/>
    <col min="12042" max="12044" width="18.140625" style="68" hidden="1"/>
    <col min="12045" max="12294" width="9.140625" style="68" hidden="1"/>
    <col min="12295" max="12295" width="3.42578125" style="68" hidden="1"/>
    <col min="12296" max="12296" width="6" style="68" hidden="1"/>
    <col min="12297" max="12297" width="30.7109375" style="68" hidden="1"/>
    <col min="12298" max="12300" width="18.140625" style="68" hidden="1"/>
    <col min="12301" max="12550" width="9.140625" style="68" hidden="1"/>
    <col min="12551" max="12551" width="3.42578125" style="68" hidden="1"/>
    <col min="12552" max="12552" width="6" style="68" hidden="1"/>
    <col min="12553" max="12553" width="30.7109375" style="68" hidden="1"/>
    <col min="12554" max="12556" width="18.140625" style="68" hidden="1"/>
    <col min="12557" max="12806" width="9.140625" style="68" hidden="1"/>
    <col min="12807" max="12807" width="3.42578125" style="68" hidden="1"/>
    <col min="12808" max="12808" width="6" style="68" hidden="1"/>
    <col min="12809" max="12809" width="30.7109375" style="68" hidden="1"/>
    <col min="12810" max="12812" width="18.140625" style="68" hidden="1"/>
    <col min="12813" max="13062" width="9.140625" style="68" hidden="1"/>
    <col min="13063" max="13063" width="3.42578125" style="68" hidden="1"/>
    <col min="13064" max="13064" width="6" style="68" hidden="1"/>
    <col min="13065" max="13065" width="30.7109375" style="68" hidden="1"/>
    <col min="13066" max="13068" width="18.140625" style="68" hidden="1"/>
    <col min="13069" max="13318" width="9.140625" style="68" hidden="1"/>
    <col min="13319" max="13319" width="3.42578125" style="68" hidden="1"/>
    <col min="13320" max="13320" width="6" style="68" hidden="1"/>
    <col min="13321" max="13321" width="30.7109375" style="68" hidden="1"/>
    <col min="13322" max="13324" width="18.140625" style="68" hidden="1"/>
    <col min="13325" max="13574" width="9.140625" style="68" hidden="1"/>
    <col min="13575" max="13575" width="3.42578125" style="68" hidden="1"/>
    <col min="13576" max="13576" width="6" style="68" hidden="1"/>
    <col min="13577" max="13577" width="30.7109375" style="68" hidden="1"/>
    <col min="13578" max="13580" width="18.140625" style="68" hidden="1"/>
    <col min="13581" max="13830" width="9.140625" style="68" hidden="1"/>
    <col min="13831" max="13831" width="3.42578125" style="68" hidden="1"/>
    <col min="13832" max="13832" width="6" style="68" hidden="1"/>
    <col min="13833" max="13833" width="30.7109375" style="68" hidden="1"/>
    <col min="13834" max="13836" width="18.140625" style="68" hidden="1"/>
    <col min="13837" max="14086" width="9.140625" style="68" hidden="1"/>
    <col min="14087" max="14087" width="3.42578125" style="68" hidden="1"/>
    <col min="14088" max="14088" width="6" style="68" hidden="1"/>
    <col min="14089" max="14089" width="30.7109375" style="68" hidden="1"/>
    <col min="14090" max="14092" width="18.140625" style="68" hidden="1"/>
    <col min="14093" max="14342" width="9.140625" style="68" hidden="1"/>
    <col min="14343" max="14343" width="3.42578125" style="68" hidden="1"/>
    <col min="14344" max="14344" width="6" style="68" hidden="1"/>
    <col min="14345" max="14345" width="30.7109375" style="68" hidden="1"/>
    <col min="14346" max="14348" width="18.140625" style="68" hidden="1"/>
    <col min="14349" max="14598" width="9.140625" style="68" hidden="1"/>
    <col min="14599" max="14599" width="3.42578125" style="68" hidden="1"/>
    <col min="14600" max="14600" width="6" style="68" hidden="1"/>
    <col min="14601" max="14601" width="30.7109375" style="68" hidden="1"/>
    <col min="14602" max="14604" width="18.140625" style="68" hidden="1"/>
    <col min="14605" max="14854" width="9.140625" style="68" hidden="1"/>
    <col min="14855" max="14855" width="3.42578125" style="68" hidden="1"/>
    <col min="14856" max="14856" width="6" style="68" hidden="1"/>
    <col min="14857" max="14857" width="30.7109375" style="68" hidden="1"/>
    <col min="14858" max="14860" width="18.140625" style="68" hidden="1"/>
    <col min="14861" max="15110" width="9.140625" style="68" hidden="1"/>
    <col min="15111" max="15111" width="3.42578125" style="68" hidden="1"/>
    <col min="15112" max="15112" width="6" style="68" hidden="1"/>
    <col min="15113" max="15113" width="30.7109375" style="68" hidden="1"/>
    <col min="15114" max="15116" width="18.140625" style="68" hidden="1"/>
    <col min="15117" max="15366" width="9.140625" style="68" hidden="1"/>
    <col min="15367" max="15367" width="3.42578125" style="68" hidden="1"/>
    <col min="15368" max="15368" width="6" style="68" hidden="1"/>
    <col min="15369" max="15369" width="30.7109375" style="68" hidden="1"/>
    <col min="15370" max="15372" width="18.140625" style="68" hidden="1"/>
    <col min="15373" max="15622" width="9.140625" style="68" hidden="1"/>
    <col min="15623" max="15623" width="3.42578125" style="68" hidden="1"/>
    <col min="15624" max="15624" width="6" style="68" hidden="1"/>
    <col min="15625" max="15625" width="30.7109375" style="68" hidden="1"/>
    <col min="15626" max="15628" width="18.140625" style="68" hidden="1"/>
    <col min="15629" max="15878" width="9.140625" style="68" hidden="1"/>
    <col min="15879" max="15879" width="3.42578125" style="68" hidden="1"/>
    <col min="15880" max="15880" width="6" style="68" hidden="1"/>
    <col min="15881" max="15881" width="30.7109375" style="68" hidden="1"/>
    <col min="15882" max="15884" width="18.140625" style="68" hidden="1"/>
    <col min="15885" max="16134" width="9.140625" style="68" hidden="1"/>
    <col min="16135" max="16135" width="3.42578125" style="68" hidden="1"/>
    <col min="16136" max="16136" width="6" style="68" hidden="1"/>
    <col min="16137" max="16137" width="30.7109375" style="68" hidden="1"/>
    <col min="16138" max="16141" width="18.140625" style="68" hidden="1"/>
    <col min="16142" max="16384" width="9.140625" style="68" hidden="1"/>
  </cols>
  <sheetData>
    <row r="1" spans="2:15" s="3" customFormat="1" ht="16.5" thickBot="1" x14ac:dyDescent="0.3">
      <c r="B1" s="4"/>
      <c r="C1" s="5"/>
      <c r="D1" s="6"/>
      <c r="E1" s="6"/>
      <c r="F1" s="6"/>
    </row>
    <row r="2" spans="2:15" s="3" customFormat="1" ht="65.25" customHeight="1" thickBot="1" x14ac:dyDescent="0.3">
      <c r="B2" s="196" t="s">
        <v>147</v>
      </c>
      <c r="C2" s="197"/>
      <c r="D2" s="197"/>
      <c r="E2" s="197"/>
      <c r="F2" s="197"/>
      <c r="G2" s="198"/>
    </row>
    <row r="3" spans="2:15" s="3" customFormat="1" ht="39.75" customHeight="1" thickBot="1" x14ac:dyDescent="0.3">
      <c r="B3" s="211" t="s">
        <v>14</v>
      </c>
      <c r="C3" s="212"/>
      <c r="D3" s="223">
        <f>'1. Kosztorys'!D3</f>
        <v>0</v>
      </c>
      <c r="E3" s="223"/>
      <c r="F3" s="223"/>
      <c r="G3" s="224"/>
    </row>
    <row r="4" spans="2:15" s="3" customFormat="1" ht="42" customHeight="1" thickBot="1" x14ac:dyDescent="0.3">
      <c r="B4" s="211" t="s">
        <v>38</v>
      </c>
      <c r="C4" s="212"/>
      <c r="D4" s="223">
        <f>'1. Kosztorys'!D5</f>
        <v>0</v>
      </c>
      <c r="E4" s="223"/>
      <c r="F4" s="223"/>
      <c r="G4" s="224"/>
    </row>
    <row r="5" spans="2:15" s="7" customFormat="1" ht="33" customHeight="1" thickBot="1" x14ac:dyDescent="0.3">
      <c r="B5" s="209" t="s">
        <v>52</v>
      </c>
      <c r="C5" s="210"/>
      <c r="D5" s="120">
        <f>numer_umowy</f>
        <v>0</v>
      </c>
      <c r="E5" s="8" t="s">
        <v>7</v>
      </c>
      <c r="F5" s="118">
        <f>'1. Kosztorys'!G7</f>
        <v>0</v>
      </c>
      <c r="G5" s="9"/>
    </row>
    <row r="6" spans="2:15" ht="27" customHeight="1" thickBot="1" x14ac:dyDescent="0.3"/>
    <row r="7" spans="2:15" ht="27" customHeight="1" thickBot="1" x14ac:dyDescent="0.3">
      <c r="B7" s="247" t="s">
        <v>49</v>
      </c>
      <c r="C7" s="240" t="s">
        <v>50</v>
      </c>
      <c r="D7" s="241"/>
      <c r="E7" s="241"/>
      <c r="F7" s="241"/>
      <c r="G7" s="242"/>
      <c r="H7" s="69"/>
      <c r="I7" s="69"/>
      <c r="J7" s="69"/>
      <c r="K7" s="69"/>
      <c r="L7" s="69"/>
      <c r="M7" s="69"/>
      <c r="N7" s="69"/>
      <c r="O7" s="69"/>
    </row>
    <row r="8" spans="2:15" ht="25.5" customHeight="1" thickBot="1" x14ac:dyDescent="0.3">
      <c r="B8" s="248"/>
      <c r="C8" s="243" t="s">
        <v>51</v>
      </c>
      <c r="D8" s="243"/>
      <c r="E8" s="243"/>
      <c r="F8" s="249" t="s">
        <v>144</v>
      </c>
      <c r="G8" s="249"/>
      <c r="H8" s="69"/>
      <c r="I8" s="69"/>
      <c r="J8" s="69"/>
      <c r="K8" s="69"/>
      <c r="L8" s="69"/>
      <c r="M8" s="69"/>
      <c r="N8" s="69"/>
    </row>
    <row r="9" spans="2:15" ht="39" customHeight="1" thickBot="1" x14ac:dyDescent="0.3">
      <c r="B9" s="248"/>
      <c r="C9" s="119" t="s">
        <v>45</v>
      </c>
      <c r="D9" s="244" t="s">
        <v>46</v>
      </c>
      <c r="E9" s="244"/>
      <c r="F9" s="249"/>
      <c r="G9" s="249"/>
      <c r="H9" s="69"/>
      <c r="I9" s="69"/>
      <c r="J9" s="69"/>
      <c r="K9" s="69"/>
      <c r="L9" s="69"/>
      <c r="M9" s="69"/>
      <c r="N9" s="69"/>
    </row>
    <row r="10" spans="2:15" ht="27" customHeight="1" thickBot="1" x14ac:dyDescent="0.3">
      <c r="B10" s="129"/>
      <c r="C10" s="70" t="e">
        <f>VLOOKUP($B$10,harmonogram,2,FALSE)</f>
        <v>#N/A</v>
      </c>
      <c r="D10" s="245" t="e">
        <f>VLOOKUP($B$10,harmonogram,3,FALSE)</f>
        <v>#N/A</v>
      </c>
      <c r="E10" s="246"/>
      <c r="F10" s="238" t="e">
        <f>SUM(C10:D10)</f>
        <v>#N/A</v>
      </c>
      <c r="G10" s="239"/>
      <c r="H10" s="69"/>
      <c r="I10" s="69"/>
      <c r="J10" s="69"/>
      <c r="K10" s="69"/>
      <c r="L10" s="69"/>
      <c r="M10" s="69"/>
      <c r="N10" s="69"/>
    </row>
    <row r="11" spans="2:15" s="49" customFormat="1" ht="35.25" customHeight="1" x14ac:dyDescent="0.25">
      <c r="B11" s="38"/>
      <c r="C11" s="123" t="s">
        <v>42</v>
      </c>
      <c r="D11" s="37"/>
      <c r="E11" s="37"/>
      <c r="F11" s="38"/>
      <c r="G11" s="38"/>
      <c r="H11" s="38"/>
      <c r="J11" s="67"/>
      <c r="K11" s="67"/>
      <c r="L11" s="67"/>
      <c r="M11" s="67"/>
      <c r="N11" s="67"/>
    </row>
    <row r="12" spans="2:15" s="49" customFormat="1" ht="35.25" customHeight="1" x14ac:dyDescent="0.25">
      <c r="B12" s="38"/>
      <c r="C12" s="123" t="s">
        <v>43</v>
      </c>
      <c r="D12" s="37"/>
      <c r="E12" s="36" t="s">
        <v>44</v>
      </c>
      <c r="F12" s="130"/>
      <c r="G12" s="38"/>
      <c r="H12" s="38"/>
      <c r="J12" s="67"/>
      <c r="K12" s="67"/>
      <c r="L12" s="67"/>
      <c r="M12" s="67"/>
      <c r="N12" s="67"/>
    </row>
    <row r="13" spans="2:15" s="35" customFormat="1" ht="32.25" customHeight="1" x14ac:dyDescent="0.25">
      <c r="B13" s="40"/>
    </row>
    <row r="14" spans="2:15" s="39" customFormat="1" x14ac:dyDescent="0.25">
      <c r="B14" s="124" t="s">
        <v>3</v>
      </c>
      <c r="C14" s="35"/>
      <c r="D14" s="124" t="s">
        <v>12</v>
      </c>
      <c r="E14" s="35"/>
      <c r="F14" s="41"/>
      <c r="G14" s="35"/>
    </row>
    <row r="15" spans="2:15" s="46" customFormat="1" ht="12.75" x14ac:dyDescent="0.2">
      <c r="B15" s="43" t="s">
        <v>1</v>
      </c>
      <c r="C15" s="43"/>
      <c r="D15" s="45" t="s">
        <v>0</v>
      </c>
      <c r="E15" s="45"/>
      <c r="F15" s="71"/>
    </row>
    <row r="16" spans="2:15" x14ac:dyDescent="0.25"/>
  </sheetData>
  <sheetProtection algorithmName="SHA-512" hashValue="btpW2eUEg+Echsj3nayyVIgkpiW45BtrD6OwXFxJ03yN1ZvsON9IuNOfiOJvEm6BXUkn3kLb+net0PJgjjWCxA==" saltValue="ZudzyLd0qoDigMimjjsshw==" spinCount="100000" sheet="1" objects="1" scenarios="1"/>
  <mergeCells count="13">
    <mergeCell ref="B5:C5"/>
    <mergeCell ref="B7:B9"/>
    <mergeCell ref="F8:G9"/>
    <mergeCell ref="B2:G2"/>
    <mergeCell ref="B3:C3"/>
    <mergeCell ref="B4:C4"/>
    <mergeCell ref="D3:G3"/>
    <mergeCell ref="D4:G4"/>
    <mergeCell ref="F10:G10"/>
    <mergeCell ref="C7:G7"/>
    <mergeCell ref="C8:E8"/>
    <mergeCell ref="D9:E9"/>
    <mergeCell ref="D10:E10"/>
  </mergeCells>
  <conditionalFormatting sqref="D3">
    <cfRule type="cellIs" dxfId="43" priority="9" operator="equal">
      <formula>0</formula>
    </cfRule>
  </conditionalFormatting>
  <conditionalFormatting sqref="D4">
    <cfRule type="cellIs" dxfId="42" priority="7" operator="equal">
      <formula>0</formula>
    </cfRule>
  </conditionalFormatting>
  <conditionalFormatting sqref="F5 D5">
    <cfRule type="cellIs" dxfId="41" priority="6" operator="equal">
      <formula>0</formula>
    </cfRule>
  </conditionalFormatting>
  <conditionalFormatting sqref="C10:D10">
    <cfRule type="cellIs" dxfId="40" priority="3" operator="equal">
      <formula>0</formula>
    </cfRule>
    <cfRule type="containsErrors" dxfId="39" priority="5">
      <formula>ISERROR(C10)</formula>
    </cfRule>
  </conditionalFormatting>
  <conditionalFormatting sqref="F10">
    <cfRule type="cellIs" dxfId="38" priority="1" operator="equal">
      <formula>0</formula>
    </cfRule>
    <cfRule type="containsErrors" dxfId="37" priority="2">
      <formula>ISERROR(F10)</formula>
    </cfRule>
  </conditionalFormatting>
  <dataValidations count="1">
    <dataValidation type="whole" allowBlank="1" showInputMessage="1" showErrorMessage="1" sqref="B10">
      <formula1>1</formula1>
      <formula2>12</formula2>
    </dataValidation>
  </dataValidations>
  <pageMargins left="0.11811023622047245" right="0.11811023622047245" top="0.74803149606299213" bottom="0.74803149606299213" header="0.31496062992125984" footer="0.31496062992125984"/>
  <pageSetup paperSize="9" scale="98" orientation="portrait" r:id="rId1"/>
  <headerFooter differentFirst="1">
    <firstHeader xml:space="preserve">&amp;R&amp;"Times New Roman,Pogrubiona"&amp;13Zał. nr 3 do umowy
&amp;"Times New Roman,Normalny"(moduł 3)&amp;"Times New Roman,Pogrubiona" 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1170D9"/>
    <pageSetUpPr fitToPage="1"/>
  </sheetPr>
  <dimension ref="A1:WVI40"/>
  <sheetViews>
    <sheetView showGridLines="0" showZeros="0" zoomScaleNormal="100" workbookViewId="0">
      <selection activeCell="B9" sqref="B9"/>
    </sheetView>
  </sheetViews>
  <sheetFormatPr defaultColWidth="0" defaultRowHeight="15" zeroHeight="1" x14ac:dyDescent="0.25"/>
  <cols>
    <col min="1" max="1" width="9.140625" style="73" customWidth="1"/>
    <col min="2" max="2" width="31.28515625" style="73" customWidth="1"/>
    <col min="3" max="3" width="24" style="73" customWidth="1"/>
    <col min="4" max="4" width="27.7109375" style="73" customWidth="1"/>
    <col min="5" max="5" width="37.5703125" style="73" customWidth="1"/>
    <col min="6" max="6" width="15.5703125" style="73" customWidth="1"/>
    <col min="7" max="252" width="9.140625" style="73" hidden="1"/>
    <col min="253" max="253" width="15.7109375" style="73" hidden="1"/>
    <col min="254" max="254" width="35.7109375" style="73" hidden="1"/>
    <col min="255" max="255" width="31.28515625" style="73" hidden="1"/>
    <col min="256" max="256" width="20.28515625" style="73" hidden="1"/>
    <col min="257" max="257" width="15.5703125" style="73" hidden="1"/>
    <col min="258" max="508" width="9.140625" style="73" hidden="1"/>
    <col min="509" max="509" width="15.7109375" style="73" hidden="1"/>
    <col min="510" max="510" width="35.7109375" style="73" hidden="1"/>
    <col min="511" max="511" width="31.28515625" style="73" hidden="1"/>
    <col min="512" max="512" width="20.28515625" style="73" hidden="1"/>
    <col min="513" max="513" width="15.5703125" style="73" hidden="1"/>
    <col min="514" max="764" width="9.140625" style="73" hidden="1"/>
    <col min="765" max="765" width="15.7109375" style="73" hidden="1"/>
    <col min="766" max="766" width="35.7109375" style="73" hidden="1"/>
    <col min="767" max="767" width="31.28515625" style="73" hidden="1"/>
    <col min="768" max="768" width="20.28515625" style="73" hidden="1"/>
    <col min="769" max="769" width="15.5703125" style="73" hidden="1"/>
    <col min="770" max="1020" width="9.140625" style="73" hidden="1"/>
    <col min="1021" max="1021" width="15.7109375" style="73" hidden="1"/>
    <col min="1022" max="1022" width="35.7109375" style="73" hidden="1"/>
    <col min="1023" max="1023" width="31.28515625" style="73" hidden="1"/>
    <col min="1024" max="1024" width="20.28515625" style="73" hidden="1"/>
    <col min="1025" max="1025" width="15.5703125" style="73" hidden="1"/>
    <col min="1026" max="1276" width="9.140625" style="73" hidden="1"/>
    <col min="1277" max="1277" width="15.7109375" style="73" hidden="1"/>
    <col min="1278" max="1278" width="35.7109375" style="73" hidden="1"/>
    <col min="1279" max="1279" width="31.28515625" style="73" hidden="1"/>
    <col min="1280" max="1280" width="20.28515625" style="73" hidden="1"/>
    <col min="1281" max="1281" width="15.5703125" style="73" hidden="1"/>
    <col min="1282" max="1532" width="9.140625" style="73" hidden="1"/>
    <col min="1533" max="1533" width="15.7109375" style="73" hidden="1"/>
    <col min="1534" max="1534" width="35.7109375" style="73" hidden="1"/>
    <col min="1535" max="1535" width="31.28515625" style="73" hidden="1"/>
    <col min="1536" max="1536" width="20.28515625" style="73" hidden="1"/>
    <col min="1537" max="1537" width="15.5703125" style="73" hidden="1"/>
    <col min="1538" max="1788" width="9.140625" style="73" hidden="1"/>
    <col min="1789" max="1789" width="15.7109375" style="73" hidden="1"/>
    <col min="1790" max="1790" width="35.7109375" style="73" hidden="1"/>
    <col min="1791" max="1791" width="31.28515625" style="73" hidden="1"/>
    <col min="1792" max="1792" width="20.28515625" style="73" hidden="1"/>
    <col min="1793" max="1793" width="15.5703125" style="73" hidden="1"/>
    <col min="1794" max="2044" width="9.140625" style="73" hidden="1"/>
    <col min="2045" max="2045" width="15.7109375" style="73" hidden="1"/>
    <col min="2046" max="2046" width="35.7109375" style="73" hidden="1"/>
    <col min="2047" max="2047" width="31.28515625" style="73" hidden="1"/>
    <col min="2048" max="2048" width="20.28515625" style="73" hidden="1"/>
    <col min="2049" max="2049" width="15.5703125" style="73" hidden="1"/>
    <col min="2050" max="2300" width="9.140625" style="73" hidden="1"/>
    <col min="2301" max="2301" width="15.7109375" style="73" hidden="1"/>
    <col min="2302" max="2302" width="35.7109375" style="73" hidden="1"/>
    <col min="2303" max="2303" width="31.28515625" style="73" hidden="1"/>
    <col min="2304" max="2304" width="20.28515625" style="73" hidden="1"/>
    <col min="2305" max="2305" width="15.5703125" style="73" hidden="1"/>
    <col min="2306" max="2556" width="9.140625" style="73" hidden="1"/>
    <col min="2557" max="2557" width="15.7109375" style="73" hidden="1"/>
    <col min="2558" max="2558" width="35.7109375" style="73" hidden="1"/>
    <col min="2559" max="2559" width="31.28515625" style="73" hidden="1"/>
    <col min="2560" max="2560" width="20.28515625" style="73" hidden="1"/>
    <col min="2561" max="2561" width="15.5703125" style="73" hidden="1"/>
    <col min="2562" max="2812" width="9.140625" style="73" hidden="1"/>
    <col min="2813" max="2813" width="15.7109375" style="73" hidden="1"/>
    <col min="2814" max="2814" width="35.7109375" style="73" hidden="1"/>
    <col min="2815" max="2815" width="31.28515625" style="73" hidden="1"/>
    <col min="2816" max="2816" width="20.28515625" style="73" hidden="1"/>
    <col min="2817" max="2817" width="15.5703125" style="73" hidden="1"/>
    <col min="2818" max="3068" width="9.140625" style="73" hidden="1"/>
    <col min="3069" max="3069" width="15.7109375" style="73" hidden="1"/>
    <col min="3070" max="3070" width="35.7109375" style="73" hidden="1"/>
    <col min="3071" max="3071" width="31.28515625" style="73" hidden="1"/>
    <col min="3072" max="3072" width="20.28515625" style="73" hidden="1"/>
    <col min="3073" max="3073" width="15.5703125" style="73" hidden="1"/>
    <col min="3074" max="3324" width="9.140625" style="73" hidden="1"/>
    <col min="3325" max="3325" width="15.7109375" style="73" hidden="1"/>
    <col min="3326" max="3326" width="35.7109375" style="73" hidden="1"/>
    <col min="3327" max="3327" width="31.28515625" style="73" hidden="1"/>
    <col min="3328" max="3328" width="20.28515625" style="73" hidden="1"/>
    <col min="3329" max="3329" width="15.5703125" style="73" hidden="1"/>
    <col min="3330" max="3580" width="9.140625" style="73" hidden="1"/>
    <col min="3581" max="3581" width="15.7109375" style="73" hidden="1"/>
    <col min="3582" max="3582" width="35.7109375" style="73" hidden="1"/>
    <col min="3583" max="3583" width="31.28515625" style="73" hidden="1"/>
    <col min="3584" max="3584" width="20.28515625" style="73" hidden="1"/>
    <col min="3585" max="3585" width="15.5703125" style="73" hidden="1"/>
    <col min="3586" max="3836" width="9.140625" style="73" hidden="1"/>
    <col min="3837" max="3837" width="15.7109375" style="73" hidden="1"/>
    <col min="3838" max="3838" width="35.7109375" style="73" hidden="1"/>
    <col min="3839" max="3839" width="31.28515625" style="73" hidden="1"/>
    <col min="3840" max="3840" width="20.28515625" style="73" hidden="1"/>
    <col min="3841" max="3841" width="15.5703125" style="73" hidden="1"/>
    <col min="3842" max="4092" width="9.140625" style="73" hidden="1"/>
    <col min="4093" max="4093" width="15.7109375" style="73" hidden="1"/>
    <col min="4094" max="4094" width="35.7109375" style="73" hidden="1"/>
    <col min="4095" max="4095" width="31.28515625" style="73" hidden="1"/>
    <col min="4096" max="4096" width="20.28515625" style="73" hidden="1"/>
    <col min="4097" max="4097" width="15.5703125" style="73" hidden="1"/>
    <col min="4098" max="4348" width="9.140625" style="73" hidden="1"/>
    <col min="4349" max="4349" width="15.7109375" style="73" hidden="1"/>
    <col min="4350" max="4350" width="35.7109375" style="73" hidden="1"/>
    <col min="4351" max="4351" width="31.28515625" style="73" hidden="1"/>
    <col min="4352" max="4352" width="20.28515625" style="73" hidden="1"/>
    <col min="4353" max="4353" width="15.5703125" style="73" hidden="1"/>
    <col min="4354" max="4604" width="9.140625" style="73" hidden="1"/>
    <col min="4605" max="4605" width="15.7109375" style="73" hidden="1"/>
    <col min="4606" max="4606" width="35.7109375" style="73" hidden="1"/>
    <col min="4607" max="4607" width="31.28515625" style="73" hidden="1"/>
    <col min="4608" max="4608" width="20.28515625" style="73" hidden="1"/>
    <col min="4609" max="4609" width="15.5703125" style="73" hidden="1"/>
    <col min="4610" max="4860" width="9.140625" style="73" hidden="1"/>
    <col min="4861" max="4861" width="15.7109375" style="73" hidden="1"/>
    <col min="4862" max="4862" width="35.7109375" style="73" hidden="1"/>
    <col min="4863" max="4863" width="31.28515625" style="73" hidden="1"/>
    <col min="4864" max="4864" width="20.28515625" style="73" hidden="1"/>
    <col min="4865" max="4865" width="15.5703125" style="73" hidden="1"/>
    <col min="4866" max="5116" width="9.140625" style="73" hidden="1"/>
    <col min="5117" max="5117" width="15.7109375" style="73" hidden="1"/>
    <col min="5118" max="5118" width="35.7109375" style="73" hidden="1"/>
    <col min="5119" max="5119" width="31.28515625" style="73" hidden="1"/>
    <col min="5120" max="5120" width="20.28515625" style="73" hidden="1"/>
    <col min="5121" max="5121" width="15.5703125" style="73" hidden="1"/>
    <col min="5122" max="5372" width="9.140625" style="73" hidden="1"/>
    <col min="5373" max="5373" width="15.7109375" style="73" hidden="1"/>
    <col min="5374" max="5374" width="35.7109375" style="73" hidden="1"/>
    <col min="5375" max="5375" width="31.28515625" style="73" hidden="1"/>
    <col min="5376" max="5376" width="20.28515625" style="73" hidden="1"/>
    <col min="5377" max="5377" width="15.5703125" style="73" hidden="1"/>
    <col min="5378" max="5628" width="9.140625" style="73" hidden="1"/>
    <col min="5629" max="5629" width="15.7109375" style="73" hidden="1"/>
    <col min="5630" max="5630" width="35.7109375" style="73" hidden="1"/>
    <col min="5631" max="5631" width="31.28515625" style="73" hidden="1"/>
    <col min="5632" max="5632" width="20.28515625" style="73" hidden="1"/>
    <col min="5633" max="5633" width="15.5703125" style="73" hidden="1"/>
    <col min="5634" max="5884" width="9.140625" style="73" hidden="1"/>
    <col min="5885" max="5885" width="15.7109375" style="73" hidden="1"/>
    <col min="5886" max="5886" width="35.7109375" style="73" hidden="1"/>
    <col min="5887" max="5887" width="31.28515625" style="73" hidden="1"/>
    <col min="5888" max="5888" width="20.28515625" style="73" hidden="1"/>
    <col min="5889" max="5889" width="15.5703125" style="73" hidden="1"/>
    <col min="5890" max="6140" width="9.140625" style="73" hidden="1"/>
    <col min="6141" max="6141" width="15.7109375" style="73" hidden="1"/>
    <col min="6142" max="6142" width="35.7109375" style="73" hidden="1"/>
    <col min="6143" max="6143" width="31.28515625" style="73" hidden="1"/>
    <col min="6144" max="6144" width="20.28515625" style="73" hidden="1"/>
    <col min="6145" max="6145" width="15.5703125" style="73" hidden="1"/>
    <col min="6146" max="6396" width="9.140625" style="73" hidden="1"/>
    <col min="6397" max="6397" width="15.7109375" style="73" hidden="1"/>
    <col min="6398" max="6398" width="35.7109375" style="73" hidden="1"/>
    <col min="6399" max="6399" width="31.28515625" style="73" hidden="1"/>
    <col min="6400" max="6400" width="20.28515625" style="73" hidden="1"/>
    <col min="6401" max="6401" width="15.5703125" style="73" hidden="1"/>
    <col min="6402" max="6652" width="9.140625" style="73" hidden="1"/>
    <col min="6653" max="6653" width="15.7109375" style="73" hidden="1"/>
    <col min="6654" max="6654" width="35.7109375" style="73" hidden="1"/>
    <col min="6655" max="6655" width="31.28515625" style="73" hidden="1"/>
    <col min="6656" max="6656" width="20.28515625" style="73" hidden="1"/>
    <col min="6657" max="6657" width="15.5703125" style="73" hidden="1"/>
    <col min="6658" max="6908" width="9.140625" style="73" hidden="1"/>
    <col min="6909" max="6909" width="15.7109375" style="73" hidden="1"/>
    <col min="6910" max="6910" width="35.7109375" style="73" hidden="1"/>
    <col min="6911" max="6911" width="31.28515625" style="73" hidden="1"/>
    <col min="6912" max="6912" width="20.28515625" style="73" hidden="1"/>
    <col min="6913" max="6913" width="15.5703125" style="73" hidden="1"/>
    <col min="6914" max="7164" width="9.140625" style="73" hidden="1"/>
    <col min="7165" max="7165" width="15.7109375" style="73" hidden="1"/>
    <col min="7166" max="7166" width="35.7109375" style="73" hidden="1"/>
    <col min="7167" max="7167" width="31.28515625" style="73" hidden="1"/>
    <col min="7168" max="7168" width="20.28515625" style="73" hidden="1"/>
    <col min="7169" max="7169" width="15.5703125" style="73" hidden="1"/>
    <col min="7170" max="7420" width="9.140625" style="73" hidden="1"/>
    <col min="7421" max="7421" width="15.7109375" style="73" hidden="1"/>
    <col min="7422" max="7422" width="35.7109375" style="73" hidden="1"/>
    <col min="7423" max="7423" width="31.28515625" style="73" hidden="1"/>
    <col min="7424" max="7424" width="20.28515625" style="73" hidden="1"/>
    <col min="7425" max="7425" width="15.5703125" style="73" hidden="1"/>
    <col min="7426" max="7676" width="9.140625" style="73" hidden="1"/>
    <col min="7677" max="7677" width="15.7109375" style="73" hidden="1"/>
    <col min="7678" max="7678" width="35.7109375" style="73" hidden="1"/>
    <col min="7679" max="7679" width="31.28515625" style="73" hidden="1"/>
    <col min="7680" max="7680" width="20.28515625" style="73" hidden="1"/>
    <col min="7681" max="7681" width="15.5703125" style="73" hidden="1"/>
    <col min="7682" max="7932" width="9.140625" style="73" hidden="1"/>
    <col min="7933" max="7933" width="15.7109375" style="73" hidden="1"/>
    <col min="7934" max="7934" width="35.7109375" style="73" hidden="1"/>
    <col min="7935" max="7935" width="31.28515625" style="73" hidden="1"/>
    <col min="7936" max="7936" width="20.28515625" style="73" hidden="1"/>
    <col min="7937" max="7937" width="15.5703125" style="73" hidden="1"/>
    <col min="7938" max="8188" width="9.140625" style="73" hidden="1"/>
    <col min="8189" max="8189" width="15.7109375" style="73" hidden="1"/>
    <col min="8190" max="8190" width="35.7109375" style="73" hidden="1"/>
    <col min="8191" max="8191" width="31.28515625" style="73" hidden="1"/>
    <col min="8192" max="8192" width="20.28515625" style="73" hidden="1"/>
    <col min="8193" max="8193" width="15.5703125" style="73" hidden="1"/>
    <col min="8194" max="8444" width="9.140625" style="73" hidden="1"/>
    <col min="8445" max="8445" width="15.7109375" style="73" hidden="1"/>
    <col min="8446" max="8446" width="35.7109375" style="73" hidden="1"/>
    <col min="8447" max="8447" width="31.28515625" style="73" hidden="1"/>
    <col min="8448" max="8448" width="20.28515625" style="73" hidden="1"/>
    <col min="8449" max="8449" width="15.5703125" style="73" hidden="1"/>
    <col min="8450" max="8700" width="9.140625" style="73" hidden="1"/>
    <col min="8701" max="8701" width="15.7109375" style="73" hidden="1"/>
    <col min="8702" max="8702" width="35.7109375" style="73" hidden="1"/>
    <col min="8703" max="8703" width="31.28515625" style="73" hidden="1"/>
    <col min="8704" max="8704" width="20.28515625" style="73" hidden="1"/>
    <col min="8705" max="8705" width="15.5703125" style="73" hidden="1"/>
    <col min="8706" max="8956" width="9.140625" style="73" hidden="1"/>
    <col min="8957" max="8957" width="15.7109375" style="73" hidden="1"/>
    <col min="8958" max="8958" width="35.7109375" style="73" hidden="1"/>
    <col min="8959" max="8959" width="31.28515625" style="73" hidden="1"/>
    <col min="8960" max="8960" width="20.28515625" style="73" hidden="1"/>
    <col min="8961" max="8961" width="15.5703125" style="73" hidden="1"/>
    <col min="8962" max="9212" width="9.140625" style="73" hidden="1"/>
    <col min="9213" max="9213" width="15.7109375" style="73" hidden="1"/>
    <col min="9214" max="9214" width="35.7109375" style="73" hidden="1"/>
    <col min="9215" max="9215" width="31.28515625" style="73" hidden="1"/>
    <col min="9216" max="9216" width="20.28515625" style="73" hidden="1"/>
    <col min="9217" max="9217" width="15.5703125" style="73" hidden="1"/>
    <col min="9218" max="9468" width="9.140625" style="73" hidden="1"/>
    <col min="9469" max="9469" width="15.7109375" style="73" hidden="1"/>
    <col min="9470" max="9470" width="35.7109375" style="73" hidden="1"/>
    <col min="9471" max="9471" width="31.28515625" style="73" hidden="1"/>
    <col min="9472" max="9472" width="20.28515625" style="73" hidden="1"/>
    <col min="9473" max="9473" width="15.5703125" style="73" hidden="1"/>
    <col min="9474" max="9724" width="9.140625" style="73" hidden="1"/>
    <col min="9725" max="9725" width="15.7109375" style="73" hidden="1"/>
    <col min="9726" max="9726" width="35.7109375" style="73" hidden="1"/>
    <col min="9727" max="9727" width="31.28515625" style="73" hidden="1"/>
    <col min="9728" max="9728" width="20.28515625" style="73" hidden="1"/>
    <col min="9729" max="9729" width="15.5703125" style="73" hidden="1"/>
    <col min="9730" max="9980" width="9.140625" style="73" hidden="1"/>
    <col min="9981" max="9981" width="15.7109375" style="73" hidden="1"/>
    <col min="9982" max="9982" width="35.7109375" style="73" hidden="1"/>
    <col min="9983" max="9983" width="31.28515625" style="73" hidden="1"/>
    <col min="9984" max="9984" width="20.28515625" style="73" hidden="1"/>
    <col min="9985" max="9985" width="15.5703125" style="73" hidden="1"/>
    <col min="9986" max="10236" width="9.140625" style="73" hidden="1"/>
    <col min="10237" max="10237" width="15.7109375" style="73" hidden="1"/>
    <col min="10238" max="10238" width="35.7109375" style="73" hidden="1"/>
    <col min="10239" max="10239" width="31.28515625" style="73" hidden="1"/>
    <col min="10240" max="10240" width="20.28515625" style="73" hidden="1"/>
    <col min="10241" max="10241" width="15.5703125" style="73" hidden="1"/>
    <col min="10242" max="10492" width="9.140625" style="73" hidden="1"/>
    <col min="10493" max="10493" width="15.7109375" style="73" hidden="1"/>
    <col min="10494" max="10494" width="35.7109375" style="73" hidden="1"/>
    <col min="10495" max="10495" width="31.28515625" style="73" hidden="1"/>
    <col min="10496" max="10496" width="20.28515625" style="73" hidden="1"/>
    <col min="10497" max="10497" width="15.5703125" style="73" hidden="1"/>
    <col min="10498" max="10748" width="9.140625" style="73" hidden="1"/>
    <col min="10749" max="10749" width="15.7109375" style="73" hidden="1"/>
    <col min="10750" max="10750" width="35.7109375" style="73" hidden="1"/>
    <col min="10751" max="10751" width="31.28515625" style="73" hidden="1"/>
    <col min="10752" max="10752" width="20.28515625" style="73" hidden="1"/>
    <col min="10753" max="10753" width="15.5703125" style="73" hidden="1"/>
    <col min="10754" max="11004" width="9.140625" style="73" hidden="1"/>
    <col min="11005" max="11005" width="15.7109375" style="73" hidden="1"/>
    <col min="11006" max="11006" width="35.7109375" style="73" hidden="1"/>
    <col min="11007" max="11007" width="31.28515625" style="73" hidden="1"/>
    <col min="11008" max="11008" width="20.28515625" style="73" hidden="1"/>
    <col min="11009" max="11009" width="15.5703125" style="73" hidden="1"/>
    <col min="11010" max="11260" width="9.140625" style="73" hidden="1"/>
    <col min="11261" max="11261" width="15.7109375" style="73" hidden="1"/>
    <col min="11262" max="11262" width="35.7109375" style="73" hidden="1"/>
    <col min="11263" max="11263" width="31.28515625" style="73" hidden="1"/>
    <col min="11264" max="11264" width="20.28515625" style="73" hidden="1"/>
    <col min="11265" max="11265" width="15.5703125" style="73" hidden="1"/>
    <col min="11266" max="11516" width="9.140625" style="73" hidden="1"/>
    <col min="11517" max="11517" width="15.7109375" style="73" hidden="1"/>
    <col min="11518" max="11518" width="35.7109375" style="73" hidden="1"/>
    <col min="11519" max="11519" width="31.28515625" style="73" hidden="1"/>
    <col min="11520" max="11520" width="20.28515625" style="73" hidden="1"/>
    <col min="11521" max="11521" width="15.5703125" style="73" hidden="1"/>
    <col min="11522" max="11772" width="9.140625" style="73" hidden="1"/>
    <col min="11773" max="11773" width="15.7109375" style="73" hidden="1"/>
    <col min="11774" max="11774" width="35.7109375" style="73" hidden="1"/>
    <col min="11775" max="11775" width="31.28515625" style="73" hidden="1"/>
    <col min="11776" max="11776" width="20.28515625" style="73" hidden="1"/>
    <col min="11777" max="11777" width="15.5703125" style="73" hidden="1"/>
    <col min="11778" max="12028" width="9.140625" style="73" hidden="1"/>
    <col min="12029" max="12029" width="15.7109375" style="73" hidden="1"/>
    <col min="12030" max="12030" width="35.7109375" style="73" hidden="1"/>
    <col min="12031" max="12031" width="31.28515625" style="73" hidden="1"/>
    <col min="12032" max="12032" width="20.28515625" style="73" hidden="1"/>
    <col min="12033" max="12033" width="15.5703125" style="73" hidden="1"/>
    <col min="12034" max="12284" width="9.140625" style="73" hidden="1"/>
    <col min="12285" max="12285" width="15.7109375" style="73" hidden="1"/>
    <col min="12286" max="12286" width="35.7109375" style="73" hidden="1"/>
    <col min="12287" max="12287" width="31.28515625" style="73" hidden="1"/>
    <col min="12288" max="12288" width="20.28515625" style="73" hidden="1"/>
    <col min="12289" max="12289" width="15.5703125" style="73" hidden="1"/>
    <col min="12290" max="12540" width="9.140625" style="73" hidden="1"/>
    <col min="12541" max="12541" width="15.7109375" style="73" hidden="1"/>
    <col min="12542" max="12542" width="35.7109375" style="73" hidden="1"/>
    <col min="12543" max="12543" width="31.28515625" style="73" hidden="1"/>
    <col min="12544" max="12544" width="20.28515625" style="73" hidden="1"/>
    <col min="12545" max="12545" width="15.5703125" style="73" hidden="1"/>
    <col min="12546" max="12796" width="9.140625" style="73" hidden="1"/>
    <col min="12797" max="12797" width="15.7109375" style="73" hidden="1"/>
    <col min="12798" max="12798" width="35.7109375" style="73" hidden="1"/>
    <col min="12799" max="12799" width="31.28515625" style="73" hidden="1"/>
    <col min="12800" max="12800" width="20.28515625" style="73" hidden="1"/>
    <col min="12801" max="12801" width="15.5703125" style="73" hidden="1"/>
    <col min="12802" max="13052" width="9.140625" style="73" hidden="1"/>
    <col min="13053" max="13053" width="15.7109375" style="73" hidden="1"/>
    <col min="13054" max="13054" width="35.7109375" style="73" hidden="1"/>
    <col min="13055" max="13055" width="31.28515625" style="73" hidden="1"/>
    <col min="13056" max="13056" width="20.28515625" style="73" hidden="1"/>
    <col min="13057" max="13057" width="15.5703125" style="73" hidden="1"/>
    <col min="13058" max="13308" width="9.140625" style="73" hidden="1"/>
    <col min="13309" max="13309" width="15.7109375" style="73" hidden="1"/>
    <col min="13310" max="13310" width="35.7109375" style="73" hidden="1"/>
    <col min="13311" max="13311" width="31.28515625" style="73" hidden="1"/>
    <col min="13312" max="13312" width="20.28515625" style="73" hidden="1"/>
    <col min="13313" max="13313" width="15.5703125" style="73" hidden="1"/>
    <col min="13314" max="13564" width="9.140625" style="73" hidden="1"/>
    <col min="13565" max="13565" width="15.7109375" style="73" hidden="1"/>
    <col min="13566" max="13566" width="35.7109375" style="73" hidden="1"/>
    <col min="13567" max="13567" width="31.28515625" style="73" hidden="1"/>
    <col min="13568" max="13568" width="20.28515625" style="73" hidden="1"/>
    <col min="13569" max="13569" width="15.5703125" style="73" hidden="1"/>
    <col min="13570" max="13820" width="9.140625" style="73" hidden="1"/>
    <col min="13821" max="13821" width="15.7109375" style="73" hidden="1"/>
    <col min="13822" max="13822" width="35.7109375" style="73" hidden="1"/>
    <col min="13823" max="13823" width="31.28515625" style="73" hidden="1"/>
    <col min="13824" max="13824" width="20.28515625" style="73" hidden="1"/>
    <col min="13825" max="13825" width="15.5703125" style="73" hidden="1"/>
    <col min="13826" max="14076" width="9.140625" style="73" hidden="1"/>
    <col min="14077" max="14077" width="15.7109375" style="73" hidden="1"/>
    <col min="14078" max="14078" width="35.7109375" style="73" hidden="1"/>
    <col min="14079" max="14079" width="31.28515625" style="73" hidden="1"/>
    <col min="14080" max="14080" width="20.28515625" style="73" hidden="1"/>
    <col min="14081" max="14081" width="15.5703125" style="73" hidden="1"/>
    <col min="14082" max="14332" width="9.140625" style="73" hidden="1"/>
    <col min="14333" max="14333" width="15.7109375" style="73" hidden="1"/>
    <col min="14334" max="14334" width="35.7109375" style="73" hidden="1"/>
    <col min="14335" max="14335" width="31.28515625" style="73" hidden="1"/>
    <col min="14336" max="14336" width="20.28515625" style="73" hidden="1"/>
    <col min="14337" max="14337" width="15.5703125" style="73" hidden="1"/>
    <col min="14338" max="14588" width="9.140625" style="73" hidden="1"/>
    <col min="14589" max="14589" width="15.7109375" style="73" hidden="1"/>
    <col min="14590" max="14590" width="35.7109375" style="73" hidden="1"/>
    <col min="14591" max="14591" width="31.28515625" style="73" hidden="1"/>
    <col min="14592" max="14592" width="20.28515625" style="73" hidden="1"/>
    <col min="14593" max="14593" width="15.5703125" style="73" hidden="1"/>
    <col min="14594" max="14844" width="9.140625" style="73" hidden="1"/>
    <col min="14845" max="14845" width="15.7109375" style="73" hidden="1"/>
    <col min="14846" max="14846" width="35.7109375" style="73" hidden="1"/>
    <col min="14847" max="14847" width="31.28515625" style="73" hidden="1"/>
    <col min="14848" max="14848" width="20.28515625" style="73" hidden="1"/>
    <col min="14849" max="14849" width="15.5703125" style="73" hidden="1"/>
    <col min="14850" max="15100" width="9.140625" style="73" hidden="1"/>
    <col min="15101" max="15101" width="15.7109375" style="73" hidden="1"/>
    <col min="15102" max="15102" width="35.7109375" style="73" hidden="1"/>
    <col min="15103" max="15103" width="31.28515625" style="73" hidden="1"/>
    <col min="15104" max="15104" width="20.28515625" style="73" hidden="1"/>
    <col min="15105" max="15105" width="15.5703125" style="73" hidden="1"/>
    <col min="15106" max="15356" width="9.140625" style="73" hidden="1"/>
    <col min="15357" max="15357" width="15.7109375" style="73" hidden="1"/>
    <col min="15358" max="15358" width="35.7109375" style="73" hidden="1"/>
    <col min="15359" max="15359" width="31.28515625" style="73" hidden="1"/>
    <col min="15360" max="15360" width="20.28515625" style="73" hidden="1"/>
    <col min="15361" max="15361" width="15.5703125" style="73" hidden="1"/>
    <col min="15362" max="15612" width="9.140625" style="73" hidden="1"/>
    <col min="15613" max="15613" width="15.7109375" style="73" hidden="1"/>
    <col min="15614" max="15614" width="35.7109375" style="73" hidden="1"/>
    <col min="15615" max="15615" width="31.28515625" style="73" hidden="1"/>
    <col min="15616" max="15616" width="20.28515625" style="73" hidden="1"/>
    <col min="15617" max="15617" width="15.5703125" style="73" hidden="1"/>
    <col min="15618" max="15868" width="9.140625" style="73" hidden="1"/>
    <col min="15869" max="15869" width="15.7109375" style="73" hidden="1"/>
    <col min="15870" max="15870" width="35.7109375" style="73" hidden="1"/>
    <col min="15871" max="15871" width="31.28515625" style="73" hidden="1"/>
    <col min="15872" max="15872" width="20.28515625" style="73" hidden="1"/>
    <col min="15873" max="15873" width="15.5703125" style="73" hidden="1"/>
    <col min="15874" max="16124" width="9.140625" style="73" hidden="1"/>
    <col min="16125" max="16125" width="15.7109375" style="73" hidden="1"/>
    <col min="16126" max="16126" width="35.7109375" style="73" hidden="1"/>
    <col min="16127" max="16127" width="31.28515625" style="73" hidden="1"/>
    <col min="16128" max="16128" width="20.28515625" style="73" hidden="1"/>
    <col min="16129" max="16129" width="15.5703125" style="73" hidden="1"/>
    <col min="16130" max="16384" width="9.140625" style="73" hidden="1"/>
  </cols>
  <sheetData>
    <row r="1" spans="1:6" ht="61.5" customHeight="1" thickBot="1" x14ac:dyDescent="0.3">
      <c r="A1" s="72"/>
      <c r="B1" s="250" t="s">
        <v>148</v>
      </c>
      <c r="C1" s="251"/>
      <c r="D1" s="251"/>
      <c r="E1" s="252"/>
      <c r="F1" s="72"/>
    </row>
    <row r="2" spans="1:6" ht="43.5" customHeight="1" thickBot="1" x14ac:dyDescent="0.3">
      <c r="A2" s="72"/>
      <c r="B2" s="74" t="s">
        <v>14</v>
      </c>
      <c r="C2" s="257">
        <f>'1. Kosztorys'!D3</f>
        <v>0</v>
      </c>
      <c r="D2" s="257"/>
      <c r="E2" s="258"/>
      <c r="F2" s="72"/>
    </row>
    <row r="3" spans="1:6" ht="35.25" customHeight="1" thickBot="1" x14ac:dyDescent="0.3">
      <c r="A3" s="72"/>
      <c r="B3" s="74" t="s">
        <v>38</v>
      </c>
      <c r="C3" s="257">
        <f>'1. Kosztorys'!D5</f>
        <v>0</v>
      </c>
      <c r="D3" s="257"/>
      <c r="E3" s="258"/>
      <c r="F3" s="72"/>
    </row>
    <row r="4" spans="1:6" ht="46.5" customHeight="1" thickBot="1" x14ac:dyDescent="0.3">
      <c r="A4" s="75"/>
      <c r="B4" s="76" t="s">
        <v>52</v>
      </c>
      <c r="C4" s="77">
        <f>'1. Kosztorys'!D7</f>
        <v>0</v>
      </c>
      <c r="D4" s="78" t="s">
        <v>7</v>
      </c>
      <c r="E4" s="121">
        <f>'1. Kosztorys'!G7</f>
        <v>0</v>
      </c>
      <c r="F4" s="75"/>
    </row>
    <row r="5" spans="1:6" ht="31.5" customHeight="1" thickBot="1" x14ac:dyDescent="0.3">
      <c r="B5" s="79" t="s">
        <v>80</v>
      </c>
      <c r="C5" s="80" t="s">
        <v>83</v>
      </c>
      <c r="D5" s="80" t="s">
        <v>84</v>
      </c>
      <c r="E5" s="81" t="str">
        <f>IF(ISERROR("Data wpisu instytucji/miejsc do "&amp;VLOOKUP('1. Kosztorys'!D4,Arkusz3!B3:D5,3,FALSE)),"Data wpisu instytucji/miejsc do:","Data wpisu instytucji/miejsc do "&amp;VLOOKUP('1. Kosztorys'!D4,Arkusz3!B3:D5,3,FALSE))</f>
        <v>Data wpisu instytucji/miejsc do:</v>
      </c>
    </row>
    <row r="6" spans="1:6" ht="33.75" customHeight="1" thickBot="1" x14ac:dyDescent="0.3">
      <c r="B6" s="82">
        <f>'1. Kosztorys'!D4</f>
        <v>0</v>
      </c>
      <c r="C6" s="83">
        <f>'1. Kosztorys'!D6</f>
        <v>0</v>
      </c>
      <c r="D6" s="131"/>
      <c r="E6" s="84">
        <f>wpis</f>
        <v>0</v>
      </c>
      <c r="F6" s="85"/>
    </row>
    <row r="7" spans="1:6" ht="30" customHeight="1" x14ac:dyDescent="0.25">
      <c r="B7" s="259" t="s">
        <v>85</v>
      </c>
      <c r="C7" s="259"/>
      <c r="D7" s="259"/>
      <c r="E7" s="259"/>
      <c r="F7" s="85"/>
    </row>
    <row r="8" spans="1:6" ht="34.9" customHeight="1" thickBot="1" x14ac:dyDescent="0.3">
      <c r="C8" s="86"/>
    </row>
    <row r="9" spans="1:6" ht="79.5" thickBot="1" x14ac:dyDescent="0.3">
      <c r="B9" s="87" t="s">
        <v>156</v>
      </c>
      <c r="C9" s="79" t="s">
        <v>86</v>
      </c>
      <c r="D9" s="81" t="s">
        <v>87</v>
      </c>
    </row>
    <row r="10" spans="1:6" s="67" customFormat="1" ht="24" customHeight="1" thickBot="1" x14ac:dyDescent="0.3">
      <c r="B10" s="132"/>
      <c r="C10" s="134"/>
      <c r="D10" s="133"/>
    </row>
    <row r="11" spans="1:6" ht="34.9" customHeight="1" thickBot="1" x14ac:dyDescent="0.3">
      <c r="C11" s="86"/>
    </row>
    <row r="12" spans="1:6" ht="63.75" customHeight="1" thickBot="1" x14ac:dyDescent="0.3">
      <c r="B12" s="79" t="s">
        <v>154</v>
      </c>
      <c r="C12" s="81" t="s">
        <v>155</v>
      </c>
    </row>
    <row r="13" spans="1:6" ht="34.9" customHeight="1" thickBot="1" x14ac:dyDescent="0.3">
      <c r="B13" s="134"/>
      <c r="C13" s="133"/>
    </row>
    <row r="14" spans="1:6" ht="34.9" customHeight="1" x14ac:dyDescent="0.25">
      <c r="C14" s="86"/>
    </row>
    <row r="15" spans="1:6" x14ac:dyDescent="0.25">
      <c r="B15" s="38"/>
      <c r="C15" s="123" t="s">
        <v>42</v>
      </c>
      <c r="D15" s="49"/>
      <c r="E15" s="49"/>
      <c r="F15" s="49"/>
    </row>
    <row r="16" spans="1:6" ht="36.75" customHeight="1" x14ac:dyDescent="0.25">
      <c r="B16" s="38"/>
      <c r="C16" s="123" t="s">
        <v>43</v>
      </c>
      <c r="D16" s="49"/>
      <c r="E16" s="49"/>
      <c r="F16" s="49"/>
    </row>
    <row r="17" spans="2:6" ht="22.5" customHeight="1" x14ac:dyDescent="0.25">
      <c r="F17" s="49"/>
    </row>
    <row r="18" spans="2:6" ht="15" customHeight="1" x14ac:dyDescent="0.25">
      <c r="B18" s="253" t="s">
        <v>88</v>
      </c>
      <c r="C18" s="254"/>
      <c r="D18" s="254"/>
      <c r="E18" s="254"/>
      <c r="F18" s="88"/>
    </row>
    <row r="19" spans="2:6" ht="27.75" customHeight="1" x14ac:dyDescent="0.25">
      <c r="B19" s="255" t="s">
        <v>89</v>
      </c>
      <c r="C19" s="256"/>
      <c r="D19" s="256"/>
      <c r="E19" s="256"/>
      <c r="F19" s="88"/>
    </row>
    <row r="20" spans="2:6" ht="15" customHeight="1" x14ac:dyDescent="0.25">
      <c r="B20" s="38"/>
      <c r="C20" s="88"/>
      <c r="D20" s="88"/>
      <c r="E20" s="88"/>
      <c r="F20" s="88"/>
    </row>
    <row r="21" spans="2:6" ht="29.25" customHeight="1" x14ac:dyDescent="0.25">
      <c r="B21" s="136" t="s">
        <v>3</v>
      </c>
      <c r="C21" s="47"/>
      <c r="D21" s="135" t="s">
        <v>2</v>
      </c>
      <c r="E21" s="48"/>
      <c r="F21" s="48"/>
    </row>
    <row r="22" spans="2:6" x14ac:dyDescent="0.25">
      <c r="B22" s="89" t="s">
        <v>1</v>
      </c>
      <c r="C22" s="47"/>
      <c r="D22" s="90" t="s">
        <v>0</v>
      </c>
      <c r="E22" s="48"/>
      <c r="F22" s="48"/>
    </row>
    <row r="23" spans="2:6" x14ac:dyDescent="0.25">
      <c r="B23" s="47"/>
      <c r="C23" s="47"/>
      <c r="D23" s="47"/>
      <c r="E23" s="47"/>
      <c r="F23" s="47"/>
    </row>
    <row r="24" spans="2:6" x14ac:dyDescent="0.25"/>
    <row r="25" spans="2:6" x14ac:dyDescent="0.25"/>
    <row r="26" spans="2:6" x14ac:dyDescent="0.25"/>
    <row r="27" spans="2:6" x14ac:dyDescent="0.25"/>
    <row r="28" spans="2:6" x14ac:dyDescent="0.25"/>
    <row r="29" spans="2:6" x14ac:dyDescent="0.25"/>
    <row r="30" spans="2:6" x14ac:dyDescent="0.25"/>
    <row r="31" spans="2:6" x14ac:dyDescent="0.25"/>
    <row r="32" spans="2:6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+ILX9ZLZbZN8pH8tlgNUZDkiUESGb3BdmSB5o73UEaCj6Kdqggbt40WldrpOm0d8VJXRFf19vMN0PxvOUJChbw==" saltValue="VTVD2CLjQ5xcPgNvq4ExXw==" spinCount="100000" sheet="1" objects="1" scenarios="1"/>
  <mergeCells count="6">
    <mergeCell ref="B1:E1"/>
    <mergeCell ref="B18:E18"/>
    <mergeCell ref="B19:E19"/>
    <mergeCell ref="C2:E2"/>
    <mergeCell ref="C3:E3"/>
    <mergeCell ref="B7:E7"/>
  </mergeCells>
  <conditionalFormatting sqref="C4">
    <cfRule type="cellIs" dxfId="36" priority="20" operator="equal">
      <formula>0</formula>
    </cfRule>
  </conditionalFormatting>
  <conditionalFormatting sqref="C2">
    <cfRule type="cellIs" dxfId="35" priority="22" operator="equal">
      <formula>0</formula>
    </cfRule>
  </conditionalFormatting>
  <conditionalFormatting sqref="C3">
    <cfRule type="cellIs" dxfId="34" priority="21" operator="equal">
      <formula>0</formula>
    </cfRule>
  </conditionalFormatting>
  <conditionalFormatting sqref="E4">
    <cfRule type="cellIs" dxfId="33" priority="19" operator="equal">
      <formula>0</formula>
    </cfRule>
  </conditionalFormatting>
  <conditionalFormatting sqref="D6">
    <cfRule type="cellIs" dxfId="32" priority="45" operator="greaterThan">
      <formula>$C6</formula>
    </cfRule>
  </conditionalFormatting>
  <conditionalFormatting sqref="D6">
    <cfRule type="cellIs" dxfId="31" priority="46" operator="lessThan">
      <formula>$C6</formula>
    </cfRule>
  </conditionalFormatting>
  <conditionalFormatting sqref="B6:C6">
    <cfRule type="cellIs" dxfId="30" priority="18" operator="equal">
      <formula>0</formula>
    </cfRule>
  </conditionalFormatting>
  <conditionalFormatting sqref="E6">
    <cfRule type="cellIs" dxfId="29" priority="17" operator="equal">
      <formula>0</formula>
    </cfRule>
  </conditionalFormatting>
  <conditionalFormatting sqref="C10">
    <cfRule type="cellIs" dxfId="28" priority="10" operator="equal">
      <formula>0</formula>
    </cfRule>
  </conditionalFormatting>
  <conditionalFormatting sqref="B13">
    <cfRule type="cellIs" dxfId="27" priority="4" operator="equal">
      <formula>0</formula>
    </cfRule>
  </conditionalFormatting>
  <conditionalFormatting sqref="B10">
    <cfRule type="expression" dxfId="26" priority="3">
      <formula>IF(B10&lt;&gt;TRUNC(B10,2),1)</formula>
    </cfRule>
  </conditionalFormatting>
  <conditionalFormatting sqref="D10">
    <cfRule type="expression" dxfId="25" priority="2">
      <formula>IF(D10&lt;&gt;TRUNC(D10,2),1)</formula>
    </cfRule>
  </conditionalFormatting>
  <conditionalFormatting sqref="C13">
    <cfRule type="expression" dxfId="24" priority="1">
      <formula>IF(C13&lt;&gt;TRUNC(C13,2),1)</formula>
    </cfRule>
  </conditionalFormatting>
  <dataValidations count="3">
    <dataValidation type="list" allowBlank="1" showInputMessage="1" showErrorMessage="1" promptTitle="data wpisu" prompt="Datę wpisu należy wprowadzić w arkuszu &quot;rozliczenie transzy&quot;, w komórce &quot;wpis&quot;. " sqref="E6">
      <formula1>wpis</formula1>
    </dataValidation>
    <dataValidation type="list" allowBlank="1" showInputMessage="1" showErrorMessage="1" promptTitle="data umowy" prompt="Datę umowy należu wprowadzić w arkuszu &quot;kosztorys&quot;, w polu &quot;data_umowy&quot;." sqref="E4">
      <formula1>data_umowy</formula1>
    </dataValidation>
    <dataValidation type="list" allowBlank="1" showInputMessage="1" showErrorMessage="1" sqref="C10 B13">
      <formula1>"TAK,NIE"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 differentFirst="1">
    <firstHeader>&amp;R&amp;"Times New Roman,Pogrubiona"&amp;13Zał. nr 4 do umowy
&amp;"Times New Roman,Normalny"(moduł 3)</first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D58AB"/>
    <pageSetUpPr fitToPage="1"/>
  </sheetPr>
  <dimension ref="B1:V71"/>
  <sheetViews>
    <sheetView showGridLines="0" showZeros="0" topLeftCell="A4" zoomScale="85" zoomScaleNormal="85" workbookViewId="0">
      <selection activeCell="D10" sqref="D10"/>
    </sheetView>
  </sheetViews>
  <sheetFormatPr defaultColWidth="9.140625" defaultRowHeight="15" zeroHeight="1" x14ac:dyDescent="0.25"/>
  <cols>
    <col min="1" max="1" width="9.140625" style="50"/>
    <col min="2" max="2" width="4.85546875" style="50" customWidth="1"/>
    <col min="3" max="3" width="20.7109375" style="50" customWidth="1"/>
    <col min="4" max="4" width="11.85546875" style="50" customWidth="1"/>
    <col min="5" max="5" width="17.85546875" style="50" customWidth="1"/>
    <col min="6" max="6" width="15" style="50" customWidth="1"/>
    <col min="7" max="7" width="13.28515625" style="50" customWidth="1"/>
    <col min="8" max="8" width="10.85546875" style="160" customWidth="1"/>
    <col min="9" max="9" width="13" style="50" customWidth="1"/>
    <col min="10" max="10" width="17.5703125" style="50" customWidth="1"/>
    <col min="11" max="11" width="14.42578125" style="50" customWidth="1"/>
    <col min="12" max="12" width="14.140625" style="50" customWidth="1"/>
    <col min="13" max="13" width="9.140625" style="50"/>
    <col min="14" max="14" width="9.85546875" style="50" bestFit="1" customWidth="1"/>
    <col min="15" max="15" width="7.7109375" style="50" customWidth="1"/>
    <col min="16" max="16" width="11.5703125" style="50" customWidth="1"/>
    <col min="17" max="19" width="10.85546875" style="50" customWidth="1"/>
    <col min="20" max="20" width="11.5703125" style="50" customWidth="1"/>
    <col min="21" max="21" width="10.140625" style="50" bestFit="1" customWidth="1"/>
    <col min="22" max="22" width="11" style="50" customWidth="1"/>
    <col min="23" max="16384" width="9.140625" style="50"/>
  </cols>
  <sheetData>
    <row r="1" spans="2:22" ht="15.75" thickBot="1" x14ac:dyDescent="0.3"/>
    <row r="2" spans="2:22" s="48" customFormat="1" ht="61.5" customHeight="1" thickBot="1" x14ac:dyDescent="0.3">
      <c r="B2" s="267" t="s">
        <v>149</v>
      </c>
      <c r="C2" s="268"/>
      <c r="D2" s="268"/>
      <c r="E2" s="268"/>
      <c r="F2" s="268"/>
      <c r="G2" s="268"/>
      <c r="H2" s="268"/>
      <c r="I2" s="268"/>
      <c r="J2" s="268"/>
      <c r="K2" s="268"/>
      <c r="L2" s="269"/>
    </row>
    <row r="3" spans="2:22" s="48" customFormat="1" ht="51" customHeight="1" thickBot="1" x14ac:dyDescent="0.3">
      <c r="B3" s="91" t="s">
        <v>10</v>
      </c>
      <c r="C3" s="92"/>
      <c r="D3" s="223">
        <f>'1. Kosztorys'!D3</f>
        <v>0</v>
      </c>
      <c r="E3" s="223"/>
      <c r="F3" s="223"/>
      <c r="G3" s="223"/>
      <c r="H3" s="223"/>
      <c r="I3" s="223"/>
      <c r="J3" s="223"/>
      <c r="K3" s="223"/>
      <c r="L3" s="224"/>
    </row>
    <row r="4" spans="2:22" s="48" customFormat="1" ht="39" customHeight="1" thickBot="1" x14ac:dyDescent="0.3">
      <c r="B4" s="266" t="s">
        <v>9</v>
      </c>
      <c r="C4" s="223"/>
      <c r="D4" s="223">
        <f>'1. Kosztorys'!D5</f>
        <v>0</v>
      </c>
      <c r="E4" s="223"/>
      <c r="F4" s="223"/>
      <c r="G4" s="223"/>
      <c r="H4" s="223"/>
      <c r="I4" s="223"/>
      <c r="J4" s="223"/>
      <c r="K4" s="223"/>
      <c r="L4" s="224"/>
    </row>
    <row r="5" spans="2:22" s="7" customFormat="1" ht="51.75" customHeight="1" thickBot="1" x14ac:dyDescent="0.3">
      <c r="B5" s="273" t="s">
        <v>52</v>
      </c>
      <c r="C5" s="274"/>
      <c r="D5" s="210">
        <f>'1. Kosztorys'!D7</f>
        <v>0</v>
      </c>
      <c r="E5" s="210"/>
      <c r="F5" s="93"/>
      <c r="G5" s="8" t="s">
        <v>7</v>
      </c>
      <c r="H5" s="270">
        <f>'1. Kosztorys'!G7</f>
        <v>0</v>
      </c>
      <c r="I5" s="270"/>
      <c r="J5" s="94" t="s">
        <v>94</v>
      </c>
      <c r="K5" s="271"/>
      <c r="L5" s="272"/>
    </row>
    <row r="6" spans="2:22" s="7" customFormat="1" ht="96" customHeight="1" thickBot="1" x14ac:dyDescent="0.3">
      <c r="B6" s="266" t="s">
        <v>170</v>
      </c>
      <c r="C6" s="223"/>
      <c r="D6" s="275"/>
      <c r="E6" s="276"/>
      <c r="F6" s="279" t="s">
        <v>71</v>
      </c>
      <c r="G6" s="280"/>
      <c r="H6" s="277"/>
      <c r="I6" s="278"/>
      <c r="J6" s="95" t="s">
        <v>153</v>
      </c>
      <c r="K6" s="277"/>
      <c r="L6" s="278"/>
      <c r="N6" s="194"/>
    </row>
    <row r="7" spans="2:22" s="48" customFormat="1" ht="15.75" customHeight="1" thickBot="1" x14ac:dyDescent="0.3">
      <c r="B7" s="260" t="s">
        <v>70</v>
      </c>
      <c r="C7" s="261"/>
      <c r="D7" s="261"/>
      <c r="E7" s="261"/>
      <c r="F7" s="261"/>
      <c r="G7" s="261"/>
      <c r="H7" s="261"/>
      <c r="I7" s="261"/>
      <c r="J7" s="261"/>
      <c r="K7" s="261"/>
      <c r="L7" s="262"/>
    </row>
    <row r="8" spans="2:22" s="97" customFormat="1" ht="57.75" thickBot="1" x14ac:dyDescent="0.25">
      <c r="B8" s="96" t="s">
        <v>4</v>
      </c>
      <c r="C8" s="96" t="s">
        <v>53</v>
      </c>
      <c r="D8" s="96" t="s">
        <v>54</v>
      </c>
      <c r="E8" s="96" t="s">
        <v>90</v>
      </c>
      <c r="F8" s="96" t="s">
        <v>55</v>
      </c>
      <c r="G8" s="96" t="s">
        <v>160</v>
      </c>
      <c r="H8" s="161" t="s">
        <v>56</v>
      </c>
      <c r="I8" s="96" t="s">
        <v>67</v>
      </c>
      <c r="J8" s="96" t="s">
        <v>92</v>
      </c>
      <c r="K8" s="96" t="s">
        <v>57</v>
      </c>
      <c r="L8" s="96" t="s">
        <v>58</v>
      </c>
      <c r="O8" s="284" t="s">
        <v>79</v>
      </c>
      <c r="P8" s="284"/>
      <c r="Q8" s="284"/>
      <c r="R8" s="284"/>
      <c r="S8" s="284"/>
      <c r="T8" s="284"/>
      <c r="U8" s="284"/>
      <c r="V8" s="284"/>
    </row>
    <row r="9" spans="2:22" s="99" customFormat="1" ht="12.75" thickBot="1" x14ac:dyDescent="0.25">
      <c r="B9" s="98" t="s">
        <v>21</v>
      </c>
      <c r="C9" s="98" t="s">
        <v>22</v>
      </c>
      <c r="D9" s="98" t="s">
        <v>23</v>
      </c>
      <c r="E9" s="98" t="s">
        <v>24</v>
      </c>
      <c r="F9" s="98" t="s">
        <v>25</v>
      </c>
      <c r="G9" s="98" t="s">
        <v>26</v>
      </c>
      <c r="H9" s="162" t="s">
        <v>27</v>
      </c>
      <c r="I9" s="98" t="s">
        <v>59</v>
      </c>
      <c r="J9" s="178" t="s">
        <v>60</v>
      </c>
      <c r="K9" s="178" t="s">
        <v>61</v>
      </c>
      <c r="L9" s="178" t="s">
        <v>91</v>
      </c>
      <c r="O9" s="100" t="s">
        <v>73</v>
      </c>
      <c r="P9" s="100" t="s">
        <v>74</v>
      </c>
      <c r="Q9" s="100" t="s">
        <v>76</v>
      </c>
      <c r="R9" s="100" t="s">
        <v>168</v>
      </c>
      <c r="S9" s="100" t="s">
        <v>169</v>
      </c>
      <c r="T9" s="100" t="s">
        <v>78</v>
      </c>
      <c r="U9" s="100" t="s">
        <v>75</v>
      </c>
      <c r="V9" s="100" t="s">
        <v>77</v>
      </c>
    </row>
    <row r="10" spans="2:22" x14ac:dyDescent="0.25">
      <c r="B10" s="101">
        <f t="shared" ref="B10:B30" si="0">ROW(B10)-ROW($B$9)</f>
        <v>1</v>
      </c>
      <c r="C10" s="173"/>
      <c r="D10" s="174"/>
      <c r="E10" s="172"/>
      <c r="F10" s="174"/>
      <c r="G10" s="179"/>
      <c r="H10" s="175"/>
      <c r="I10" s="180"/>
      <c r="J10" s="176">
        <f>Tabela1[[#This Row],[10]]+Tabela1[[#This Row],[11]]</f>
        <v>0</v>
      </c>
      <c r="K10" s="177"/>
      <c r="L10" s="177"/>
      <c r="O10" s="102">
        <v>1</v>
      </c>
      <c r="P10" s="103">
        <f>Q10+T10</f>
        <v>0</v>
      </c>
      <c r="Q10" s="103">
        <f>S10</f>
        <v>0</v>
      </c>
      <c r="R10" s="104"/>
      <c r="S10" s="105">
        <f>SUMPRODUCT((Tabela1[8]="majątkowy")*(Tabela1[7]=$O10)*Tabela1[11])</f>
        <v>0</v>
      </c>
      <c r="T10" s="103">
        <f>V10</f>
        <v>0</v>
      </c>
      <c r="U10" s="104"/>
      <c r="V10" s="105">
        <f>SUMPRODUCT((Tabela1[8]="majątkowy")*(Tabela1[7]=O10)*Tabela1[10])</f>
        <v>0</v>
      </c>
    </row>
    <row r="11" spans="2:22" x14ac:dyDescent="0.25">
      <c r="B11" s="101">
        <f t="shared" si="0"/>
        <v>2</v>
      </c>
      <c r="C11" s="173"/>
      <c r="D11" s="174"/>
      <c r="E11" s="172"/>
      <c r="F11" s="174"/>
      <c r="G11" s="179"/>
      <c r="H11" s="175"/>
      <c r="I11" s="180"/>
      <c r="J11" s="176">
        <f>Tabela1[[#This Row],[10]]+Tabela1[[#This Row],[11]]</f>
        <v>0</v>
      </c>
      <c r="K11" s="177"/>
      <c r="L11" s="177"/>
      <c r="O11" s="106">
        <v>2</v>
      </c>
      <c r="P11" s="105">
        <f t="shared" ref="P11:P16" si="1">Q11+T11</f>
        <v>0</v>
      </c>
      <c r="Q11" s="105">
        <f>R11</f>
        <v>0</v>
      </c>
      <c r="R11" s="105">
        <f>SUMPRODUCT((Tabela1[8]="bieżący")*(Tabela1[7]=$O11)*Tabela1[11])</f>
        <v>0</v>
      </c>
      <c r="S11" s="107"/>
      <c r="T11" s="105">
        <f>U11</f>
        <v>0</v>
      </c>
      <c r="U11" s="105">
        <f>SUMPRODUCT((Tabela1[8]="bieżący")*(Tabela1[7]=O11)*Tabela1[10])</f>
        <v>0</v>
      </c>
      <c r="V11" s="107"/>
    </row>
    <row r="12" spans="2:22" x14ac:dyDescent="0.25">
      <c r="B12" s="101">
        <f t="shared" si="0"/>
        <v>3</v>
      </c>
      <c r="C12" s="173"/>
      <c r="D12" s="174"/>
      <c r="E12" s="172"/>
      <c r="F12" s="174"/>
      <c r="G12" s="179"/>
      <c r="H12" s="175"/>
      <c r="I12" s="180"/>
      <c r="J12" s="176">
        <f>Tabela1[[#This Row],[10]]+Tabela1[[#This Row],[11]]</f>
        <v>0</v>
      </c>
      <c r="K12" s="177"/>
      <c r="L12" s="177"/>
      <c r="O12" s="106">
        <v>3</v>
      </c>
      <c r="P12" s="105">
        <f t="shared" si="1"/>
        <v>0</v>
      </c>
      <c r="Q12" s="105">
        <f>R12+S12</f>
        <v>0</v>
      </c>
      <c r="R12" s="105">
        <f>SUMPRODUCT((Tabela1[8]="bieżący")*(Tabela1[7]=$O12)*Tabela1[11])</f>
        <v>0</v>
      </c>
      <c r="S12" s="105">
        <f>SUMPRODUCT((Tabela1[8]="majątkowy")*(Tabela1[7]=$O12)*Tabela1[11])</f>
        <v>0</v>
      </c>
      <c r="T12" s="105">
        <f>U12+V12</f>
        <v>0</v>
      </c>
      <c r="U12" s="105">
        <f>SUMPRODUCT((Tabela1[8]="bieżący")*(Tabela1[7]=O12)*Tabela1[10])</f>
        <v>0</v>
      </c>
      <c r="V12" s="105">
        <f>SUMPRODUCT((Tabela1[8]="majątkowy")*(Tabela1[7]=O12)*Tabela1[10])</f>
        <v>0</v>
      </c>
    </row>
    <row r="13" spans="2:22" x14ac:dyDescent="0.25">
      <c r="B13" s="101">
        <f t="shared" si="0"/>
        <v>4</v>
      </c>
      <c r="C13" s="173"/>
      <c r="D13" s="174"/>
      <c r="E13" s="172"/>
      <c r="F13" s="174"/>
      <c r="G13" s="179"/>
      <c r="H13" s="175"/>
      <c r="I13" s="180"/>
      <c r="J13" s="176">
        <f>Tabela1[[#This Row],[10]]+Tabela1[[#This Row],[11]]</f>
        <v>0</v>
      </c>
      <c r="K13" s="177"/>
      <c r="L13" s="177"/>
      <c r="O13" s="106">
        <v>4</v>
      </c>
      <c r="P13" s="105">
        <f t="shared" si="1"/>
        <v>0</v>
      </c>
      <c r="Q13" s="105">
        <f t="shared" ref="Q13:Q16" si="2">R13+S13</f>
        <v>0</v>
      </c>
      <c r="R13" s="105">
        <f>SUMPRODUCT((Tabela1[8]="bieżący")*(Tabela1[7]=$O13)*Tabela1[11])</f>
        <v>0</v>
      </c>
      <c r="S13" s="105">
        <f>SUMPRODUCT((Tabela1[8]="majątkowy")*(Tabela1[7]=$O13)*Tabela1[11])</f>
        <v>0</v>
      </c>
      <c r="T13" s="105">
        <f t="shared" ref="T13:T16" si="3">U13+V13</f>
        <v>0</v>
      </c>
      <c r="U13" s="105">
        <f>SUMPRODUCT((Tabela1[8]="bieżący")*(Tabela1[7]=O13)*Tabela1[10])</f>
        <v>0</v>
      </c>
      <c r="V13" s="105">
        <f>SUMPRODUCT((Tabela1[8]="majątkowy")*(Tabela1[7]=O13)*Tabela1[10])</f>
        <v>0</v>
      </c>
    </row>
    <row r="14" spans="2:22" x14ac:dyDescent="0.25">
      <c r="B14" s="101">
        <f t="shared" si="0"/>
        <v>5</v>
      </c>
      <c r="C14" s="173"/>
      <c r="D14" s="174"/>
      <c r="E14" s="172"/>
      <c r="F14" s="174"/>
      <c r="G14" s="179"/>
      <c r="H14" s="175"/>
      <c r="I14" s="180"/>
      <c r="J14" s="176">
        <f>Tabela1[[#This Row],[10]]+Tabela1[[#This Row],[11]]</f>
        <v>0</v>
      </c>
      <c r="K14" s="177"/>
      <c r="L14" s="177"/>
      <c r="O14" s="106">
        <v>5</v>
      </c>
      <c r="P14" s="105">
        <f t="shared" si="1"/>
        <v>0</v>
      </c>
      <c r="Q14" s="105">
        <f t="shared" si="2"/>
        <v>0</v>
      </c>
      <c r="R14" s="105">
        <f>SUMPRODUCT((Tabela1[8]="bieżący")*(Tabela1[7]=$O14)*Tabela1[11])</f>
        <v>0</v>
      </c>
      <c r="S14" s="105">
        <f>SUMPRODUCT((Tabela1[8]="majątkowy")*(Tabela1[7]=$O14)*Tabela1[11])</f>
        <v>0</v>
      </c>
      <c r="T14" s="105">
        <f t="shared" si="3"/>
        <v>0</v>
      </c>
      <c r="U14" s="105">
        <f>SUMPRODUCT((Tabela1[8]="bieżący")*(Tabela1[7]=O14)*Tabela1[10])</f>
        <v>0</v>
      </c>
      <c r="V14" s="105">
        <f>SUMPRODUCT((Tabela1[8]="majątkowy")*(Tabela1[7]=O14)*Tabela1[10])</f>
        <v>0</v>
      </c>
    </row>
    <row r="15" spans="2:22" x14ac:dyDescent="0.25">
      <c r="B15" s="101">
        <f t="shared" si="0"/>
        <v>6</v>
      </c>
      <c r="C15" s="173"/>
      <c r="D15" s="174"/>
      <c r="E15" s="172"/>
      <c r="F15" s="174"/>
      <c r="G15" s="179"/>
      <c r="H15" s="175"/>
      <c r="I15" s="180"/>
      <c r="J15" s="176">
        <f>Tabela1[[#This Row],[10]]+Tabela1[[#This Row],[11]]</f>
        <v>0</v>
      </c>
      <c r="K15" s="177"/>
      <c r="L15" s="177"/>
      <c r="O15" s="106">
        <v>6</v>
      </c>
      <c r="P15" s="105">
        <f t="shared" si="1"/>
        <v>0</v>
      </c>
      <c r="Q15" s="105">
        <f t="shared" si="2"/>
        <v>0</v>
      </c>
      <c r="R15" s="105">
        <f>SUMPRODUCT((Tabela1[8]="bieżący")*(Tabela1[7]=$O15)*Tabela1[11])</f>
        <v>0</v>
      </c>
      <c r="S15" s="105">
        <f>SUMPRODUCT((Tabela1[8]="majątkowy")*(Tabela1[7]=$O15)*Tabela1[11])</f>
        <v>0</v>
      </c>
      <c r="T15" s="105">
        <f t="shared" si="3"/>
        <v>0</v>
      </c>
      <c r="U15" s="105">
        <f>SUMPRODUCT((Tabela1[8]="bieżący")*(Tabela1[7]=O15)*Tabela1[10])</f>
        <v>0</v>
      </c>
      <c r="V15" s="105">
        <f>SUMPRODUCT((Tabela1[8]="majątkowy")*(Tabela1[7]=O15)*Tabela1[10])</f>
        <v>0</v>
      </c>
    </row>
    <row r="16" spans="2:22" ht="15" customHeight="1" thickBot="1" x14ac:dyDescent="0.3">
      <c r="B16" s="101">
        <f t="shared" si="0"/>
        <v>7</v>
      </c>
      <c r="C16" s="173"/>
      <c r="D16" s="174"/>
      <c r="E16" s="172"/>
      <c r="F16" s="174"/>
      <c r="G16" s="179"/>
      <c r="H16" s="175"/>
      <c r="I16" s="180"/>
      <c r="J16" s="176">
        <f>Tabela1[[#This Row],[10]]+Tabela1[[#This Row],[11]]</f>
        <v>0</v>
      </c>
      <c r="K16" s="177"/>
      <c r="L16" s="177"/>
      <c r="O16" s="108">
        <v>7</v>
      </c>
      <c r="P16" s="109">
        <f t="shared" si="1"/>
        <v>0</v>
      </c>
      <c r="Q16" s="109">
        <f t="shared" si="2"/>
        <v>0</v>
      </c>
      <c r="R16" s="105">
        <f>SUMPRODUCT((Tabela1[8]="bieżący")*(Tabela1[7]=$O16)*Tabela1[11])</f>
        <v>0</v>
      </c>
      <c r="S16" s="105">
        <f>SUMPRODUCT((Tabela1[8]="majątkowy")*(Tabela1[7]=$O16)*Tabela1[11])</f>
        <v>0</v>
      </c>
      <c r="T16" s="109">
        <f t="shared" si="3"/>
        <v>0</v>
      </c>
      <c r="U16" s="105">
        <f>SUMPRODUCT((Tabela1[8]="bieżący")*(Tabela1[7]=O16)*Tabela1[10])</f>
        <v>0</v>
      </c>
      <c r="V16" s="105">
        <f>SUMPRODUCT((Tabela1[8]="majątkowy")*(Tabela1[7]=O16)*Tabela1[10])</f>
        <v>0</v>
      </c>
    </row>
    <row r="17" spans="2:22" ht="15.75" thickBot="1" x14ac:dyDescent="0.3">
      <c r="B17" s="101">
        <f t="shared" si="0"/>
        <v>8</v>
      </c>
      <c r="C17" s="173"/>
      <c r="D17" s="174"/>
      <c r="E17" s="172"/>
      <c r="F17" s="174"/>
      <c r="G17" s="179"/>
      <c r="H17" s="175"/>
      <c r="I17" s="180"/>
      <c r="J17" s="176">
        <f>Tabela1[[#This Row],[10]]+Tabela1[[#This Row],[11]]</f>
        <v>0</v>
      </c>
      <c r="K17" s="177"/>
      <c r="L17" s="177"/>
      <c r="O17" s="110" t="s">
        <v>40</v>
      </c>
      <c r="P17" s="111">
        <f>SUM(P10:P16)</f>
        <v>0</v>
      </c>
      <c r="Q17" s="111">
        <f>SUM(Q10:Q16)</f>
        <v>0</v>
      </c>
      <c r="R17" s="111">
        <f t="shared" ref="R17:S17" si="4">SUM(R10:R16)</f>
        <v>0</v>
      </c>
      <c r="S17" s="111">
        <f t="shared" si="4"/>
        <v>0</v>
      </c>
      <c r="T17" s="111">
        <f>SUM(T10:T16)</f>
        <v>0</v>
      </c>
      <c r="U17" s="111">
        <f>SUM(U10:U16)</f>
        <v>0</v>
      </c>
      <c r="V17" s="112">
        <f>SUM(V10:V16)</f>
        <v>0</v>
      </c>
    </row>
    <row r="18" spans="2:22" x14ac:dyDescent="0.25">
      <c r="B18" s="101">
        <f t="shared" si="0"/>
        <v>9</v>
      </c>
      <c r="C18" s="173"/>
      <c r="D18" s="174"/>
      <c r="E18" s="172"/>
      <c r="F18" s="174"/>
      <c r="G18" s="179"/>
      <c r="H18" s="175"/>
      <c r="I18" s="180"/>
      <c r="J18" s="176">
        <f>Tabela1[[#This Row],[10]]+Tabela1[[#This Row],[11]]</f>
        <v>0</v>
      </c>
      <c r="K18" s="177"/>
      <c r="L18" s="177"/>
    </row>
    <row r="19" spans="2:22" x14ac:dyDescent="0.25">
      <c r="B19" s="101">
        <f t="shared" si="0"/>
        <v>10</v>
      </c>
      <c r="C19" s="173"/>
      <c r="D19" s="174"/>
      <c r="E19" s="172"/>
      <c r="F19" s="174"/>
      <c r="G19" s="179"/>
      <c r="H19" s="175"/>
      <c r="I19" s="180"/>
      <c r="J19" s="176">
        <f>Tabela1[[#This Row],[10]]+Tabela1[[#This Row],[11]]</f>
        <v>0</v>
      </c>
      <c r="K19" s="177"/>
      <c r="L19" s="177"/>
    </row>
    <row r="20" spans="2:22" x14ac:dyDescent="0.25">
      <c r="B20" s="101">
        <f t="shared" si="0"/>
        <v>11</v>
      </c>
      <c r="C20" s="173"/>
      <c r="D20" s="174"/>
      <c r="E20" s="172"/>
      <c r="F20" s="174"/>
      <c r="G20" s="179"/>
      <c r="H20" s="175"/>
      <c r="I20" s="180"/>
      <c r="J20" s="176">
        <f>Tabela1[[#This Row],[10]]+Tabela1[[#This Row],[11]]</f>
        <v>0</v>
      </c>
      <c r="K20" s="177"/>
      <c r="L20" s="177"/>
    </row>
    <row r="21" spans="2:22" x14ac:dyDescent="0.25">
      <c r="B21" s="101">
        <f t="shared" si="0"/>
        <v>12</v>
      </c>
      <c r="C21" s="173"/>
      <c r="D21" s="174"/>
      <c r="E21" s="172"/>
      <c r="F21" s="174"/>
      <c r="G21" s="179"/>
      <c r="H21" s="175"/>
      <c r="I21" s="180"/>
      <c r="J21" s="176">
        <f>Tabela1[[#This Row],[10]]+Tabela1[[#This Row],[11]]</f>
        <v>0</v>
      </c>
      <c r="K21" s="177"/>
      <c r="L21" s="177"/>
    </row>
    <row r="22" spans="2:22" x14ac:dyDescent="0.25">
      <c r="B22" s="101">
        <f t="shared" si="0"/>
        <v>13</v>
      </c>
      <c r="C22" s="173"/>
      <c r="D22" s="174"/>
      <c r="E22" s="172"/>
      <c r="F22" s="174"/>
      <c r="G22" s="179"/>
      <c r="H22" s="175"/>
      <c r="I22" s="180"/>
      <c r="J22" s="176">
        <f>Tabela1[[#This Row],[10]]+Tabela1[[#This Row],[11]]</f>
        <v>0</v>
      </c>
      <c r="K22" s="177"/>
      <c r="L22" s="177"/>
      <c r="U22" s="50">
        <v>0</v>
      </c>
    </row>
    <row r="23" spans="2:22" x14ac:dyDescent="0.25">
      <c r="B23" s="101">
        <f t="shared" si="0"/>
        <v>14</v>
      </c>
      <c r="C23" s="173"/>
      <c r="D23" s="174"/>
      <c r="E23" s="172"/>
      <c r="F23" s="174"/>
      <c r="G23" s="179"/>
      <c r="H23" s="175"/>
      <c r="I23" s="180"/>
      <c r="J23" s="176">
        <f>Tabela1[[#This Row],[10]]+Tabela1[[#This Row],[11]]</f>
        <v>0</v>
      </c>
      <c r="K23" s="177"/>
      <c r="L23" s="177"/>
      <c r="P23" s="113"/>
    </row>
    <row r="24" spans="2:22" x14ac:dyDescent="0.25">
      <c r="B24" s="101">
        <f t="shared" si="0"/>
        <v>15</v>
      </c>
      <c r="C24" s="173"/>
      <c r="D24" s="174"/>
      <c r="E24" s="172"/>
      <c r="F24" s="174"/>
      <c r="G24" s="179"/>
      <c r="H24" s="175"/>
      <c r="I24" s="180"/>
      <c r="J24" s="176">
        <f>Tabela1[[#This Row],[10]]+Tabela1[[#This Row],[11]]</f>
        <v>0</v>
      </c>
      <c r="K24" s="177"/>
      <c r="L24" s="177"/>
    </row>
    <row r="25" spans="2:22" x14ac:dyDescent="0.25">
      <c r="B25" s="101">
        <f t="shared" si="0"/>
        <v>16</v>
      </c>
      <c r="C25" s="173"/>
      <c r="D25" s="174"/>
      <c r="E25" s="172"/>
      <c r="F25" s="174"/>
      <c r="G25" s="179"/>
      <c r="H25" s="175"/>
      <c r="I25" s="180"/>
      <c r="J25" s="176">
        <f>Tabela1[[#This Row],[10]]+Tabela1[[#This Row],[11]]</f>
        <v>0</v>
      </c>
      <c r="K25" s="177"/>
      <c r="L25" s="177"/>
    </row>
    <row r="26" spans="2:22" x14ac:dyDescent="0.25">
      <c r="B26" s="101">
        <f t="shared" si="0"/>
        <v>17</v>
      </c>
      <c r="C26" s="173"/>
      <c r="D26" s="174"/>
      <c r="E26" s="172"/>
      <c r="F26" s="174"/>
      <c r="G26" s="179"/>
      <c r="H26" s="175"/>
      <c r="I26" s="180"/>
      <c r="J26" s="176">
        <f>Tabela1[[#This Row],[10]]+Tabela1[[#This Row],[11]]</f>
        <v>0</v>
      </c>
      <c r="K26" s="177"/>
      <c r="L26" s="177"/>
    </row>
    <row r="27" spans="2:22" x14ac:dyDescent="0.25">
      <c r="B27" s="101">
        <f t="shared" si="0"/>
        <v>18</v>
      </c>
      <c r="C27" s="173"/>
      <c r="D27" s="174"/>
      <c r="E27" s="172"/>
      <c r="F27" s="174"/>
      <c r="G27" s="179"/>
      <c r="H27" s="175"/>
      <c r="I27" s="180"/>
      <c r="J27" s="176">
        <f>Tabela1[[#This Row],[10]]+Tabela1[[#This Row],[11]]</f>
        <v>0</v>
      </c>
      <c r="K27" s="177"/>
      <c r="L27" s="177"/>
    </row>
    <row r="28" spans="2:22" x14ac:dyDescent="0.25">
      <c r="B28" s="101">
        <f t="shared" si="0"/>
        <v>19</v>
      </c>
      <c r="C28" s="173"/>
      <c r="D28" s="174"/>
      <c r="E28" s="172"/>
      <c r="F28" s="174"/>
      <c r="G28" s="179"/>
      <c r="H28" s="175"/>
      <c r="I28" s="180"/>
      <c r="J28" s="176">
        <f>Tabela1[[#This Row],[10]]+Tabela1[[#This Row],[11]]</f>
        <v>0</v>
      </c>
      <c r="K28" s="177"/>
      <c r="L28" s="177"/>
    </row>
    <row r="29" spans="2:22" x14ac:dyDescent="0.25">
      <c r="B29" s="101">
        <f t="shared" si="0"/>
        <v>20</v>
      </c>
      <c r="C29" s="173"/>
      <c r="D29" s="174"/>
      <c r="E29" s="172"/>
      <c r="F29" s="174"/>
      <c r="G29" s="179"/>
      <c r="H29" s="175"/>
      <c r="I29" s="180"/>
      <c r="J29" s="176">
        <f>Tabela1[[#This Row],[10]]+Tabela1[[#This Row],[11]]</f>
        <v>0</v>
      </c>
      <c r="K29" s="177"/>
      <c r="L29" s="177"/>
    </row>
    <row r="30" spans="2:22" x14ac:dyDescent="0.25">
      <c r="B30" s="101">
        <f t="shared" si="0"/>
        <v>21</v>
      </c>
      <c r="C30" s="173"/>
      <c r="D30" s="174"/>
      <c r="E30" s="172"/>
      <c r="F30" s="174"/>
      <c r="G30" s="179"/>
      <c r="H30" s="175"/>
      <c r="I30" s="180"/>
      <c r="J30" s="176">
        <f>Tabela1[[#This Row],[10]]+Tabela1[[#This Row],[11]]</f>
        <v>0</v>
      </c>
      <c r="K30" s="177"/>
      <c r="L30" s="177"/>
    </row>
    <row r="31" spans="2:22" x14ac:dyDescent="0.25">
      <c r="B31" s="163" t="s">
        <v>28</v>
      </c>
      <c r="C31" s="164"/>
      <c r="D31" s="164"/>
      <c r="E31" s="165"/>
      <c r="F31" s="164"/>
      <c r="G31" s="164"/>
      <c r="H31" s="166"/>
      <c r="I31" s="167"/>
      <c r="J31" s="168">
        <f>SUBTOTAL(109,Tabela1[9])</f>
        <v>0</v>
      </c>
      <c r="K31" s="168">
        <f>SUBTOTAL(109,Tabela1[10])</f>
        <v>0</v>
      </c>
      <c r="L31" s="168">
        <f>SUBTOTAL(109,Tabela1[11])</f>
        <v>0</v>
      </c>
    </row>
    <row r="32" spans="2:22" x14ac:dyDescent="0.25"/>
    <row r="33" spans="2:12" ht="35.25" customHeight="1" x14ac:dyDescent="0.25"/>
    <row r="34" spans="2:12" x14ac:dyDescent="0.25">
      <c r="B34" s="38"/>
      <c r="C34" s="123" t="s">
        <v>42</v>
      </c>
      <c r="D34" s="49"/>
      <c r="E34" s="49"/>
      <c r="F34" s="49"/>
      <c r="G34" s="49"/>
    </row>
    <row r="35" spans="2:12" ht="28.5" customHeight="1" x14ac:dyDescent="0.25">
      <c r="B35" s="38"/>
      <c r="C35" s="123" t="s">
        <v>43</v>
      </c>
      <c r="D35" s="49"/>
      <c r="E35" s="49"/>
      <c r="F35" s="49"/>
      <c r="G35" s="49"/>
    </row>
    <row r="36" spans="2:12" ht="21" customHeight="1" x14ac:dyDescent="0.25">
      <c r="B36" s="38"/>
      <c r="C36" s="88"/>
      <c r="D36" s="88"/>
      <c r="E36" s="88"/>
      <c r="F36" s="88"/>
      <c r="G36" s="88"/>
    </row>
    <row r="37" spans="2:12" ht="33.75" customHeight="1" x14ac:dyDescent="0.25">
      <c r="B37" s="263" t="s">
        <v>62</v>
      </c>
      <c r="C37" s="264"/>
      <c r="D37" s="264"/>
      <c r="E37" s="264"/>
      <c r="F37" s="264"/>
      <c r="G37" s="264"/>
      <c r="H37" s="264"/>
      <c r="I37" s="264"/>
      <c r="J37" s="264"/>
      <c r="K37" s="264"/>
      <c r="L37" s="265"/>
    </row>
    <row r="38" spans="2:12" ht="27.75" customHeight="1" x14ac:dyDescent="0.25">
      <c r="B38" s="281" t="s">
        <v>63</v>
      </c>
      <c r="C38" s="282"/>
      <c r="D38" s="282"/>
      <c r="E38" s="282"/>
      <c r="F38" s="282"/>
      <c r="G38" s="282"/>
      <c r="H38" s="282"/>
      <c r="I38" s="282"/>
      <c r="J38" s="282"/>
      <c r="K38" s="282"/>
      <c r="L38" s="283"/>
    </row>
    <row r="39" spans="2:12" ht="27" customHeight="1" x14ac:dyDescent="0.25">
      <c r="B39" s="281" t="s">
        <v>64</v>
      </c>
      <c r="C39" s="282"/>
      <c r="D39" s="282"/>
      <c r="E39" s="282"/>
      <c r="F39" s="282"/>
      <c r="G39" s="282"/>
      <c r="H39" s="282"/>
      <c r="I39" s="282"/>
      <c r="J39" s="282"/>
      <c r="K39" s="282"/>
      <c r="L39" s="283"/>
    </row>
    <row r="40" spans="2:12" ht="27" customHeight="1" x14ac:dyDescent="0.25">
      <c r="B40" s="281" t="s">
        <v>65</v>
      </c>
      <c r="C40" s="282"/>
      <c r="D40" s="282"/>
      <c r="E40" s="282"/>
      <c r="F40" s="282"/>
      <c r="G40" s="282"/>
      <c r="H40" s="282"/>
      <c r="I40" s="282"/>
      <c r="J40" s="282"/>
      <c r="K40" s="282"/>
      <c r="L40" s="283"/>
    </row>
    <row r="41" spans="2:12" ht="30.75" customHeight="1" x14ac:dyDescent="0.25">
      <c r="B41" s="281" t="s">
        <v>66</v>
      </c>
      <c r="C41" s="282"/>
      <c r="D41" s="282"/>
      <c r="E41" s="282"/>
      <c r="F41" s="282"/>
      <c r="G41" s="282"/>
      <c r="H41" s="282"/>
      <c r="I41" s="282"/>
      <c r="J41" s="282"/>
      <c r="K41" s="282"/>
      <c r="L41" s="283"/>
    </row>
    <row r="42" spans="2:12" ht="25.5" customHeight="1" x14ac:dyDescent="0.25">
      <c r="B42" s="38"/>
      <c r="D42" s="88"/>
      <c r="E42" s="88"/>
      <c r="F42" s="88"/>
      <c r="G42" s="88"/>
    </row>
    <row r="43" spans="2:12" x14ac:dyDescent="0.25">
      <c r="B43" s="38"/>
      <c r="C43" s="88"/>
      <c r="D43" s="88"/>
      <c r="E43" s="88"/>
      <c r="F43" s="88"/>
      <c r="G43" s="88"/>
    </row>
    <row r="44" spans="2:12" x14ac:dyDescent="0.25">
      <c r="B44" s="136" t="s">
        <v>3</v>
      </c>
      <c r="C44" s="47"/>
      <c r="E44" s="135" t="s">
        <v>93</v>
      </c>
      <c r="F44" s="48"/>
      <c r="G44" s="48"/>
    </row>
    <row r="45" spans="2:12" x14ac:dyDescent="0.25">
      <c r="B45" s="89" t="s">
        <v>1</v>
      </c>
      <c r="C45" s="47"/>
      <c r="E45" s="90" t="s">
        <v>0</v>
      </c>
      <c r="F45" s="48"/>
      <c r="G45" s="48"/>
    </row>
    <row r="46" spans="2:12" x14ac:dyDescent="0.25"/>
    <row r="47" spans="2:12" x14ac:dyDescent="0.25"/>
    <row r="48" spans="2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</sheetData>
  <sheetProtection algorithmName="SHA-512" hashValue="XxOpnipcsUc7zQR2vN2sutt1RE1pBFK9T5E11wL2uA+6cjIFEXBYvr26sJU0wQy/9jMRAkdtqHegF+HGMLj3ig==" saltValue="6hWaelJvFE2eVtT4f5s71w==" spinCount="100000" sheet="1" formatRows="0" insertRows="0" deleteRows="0" autoFilter="0"/>
  <protectedRanges>
    <protectedRange sqref="A10:N30 W10:XFD30 O10:V29" name="Tabela1_rozlicz"/>
  </protectedRanges>
  <dataConsolidate/>
  <mergeCells count="20">
    <mergeCell ref="B38:L38"/>
    <mergeCell ref="B39:L39"/>
    <mergeCell ref="B40:L40"/>
    <mergeCell ref="B41:L41"/>
    <mergeCell ref="O8:V8"/>
    <mergeCell ref="B7:L7"/>
    <mergeCell ref="B37:L37"/>
    <mergeCell ref="B6:C6"/>
    <mergeCell ref="B2:L2"/>
    <mergeCell ref="H5:I5"/>
    <mergeCell ref="K5:L5"/>
    <mergeCell ref="B4:C4"/>
    <mergeCell ref="D3:L3"/>
    <mergeCell ref="B5:C5"/>
    <mergeCell ref="D6:E6"/>
    <mergeCell ref="D5:E5"/>
    <mergeCell ref="H6:I6"/>
    <mergeCell ref="F6:G6"/>
    <mergeCell ref="K6:L6"/>
    <mergeCell ref="D4:L4"/>
  </mergeCells>
  <conditionalFormatting sqref="F5">
    <cfRule type="cellIs" dxfId="23" priority="38" operator="equal">
      <formula>0</formula>
    </cfRule>
  </conditionalFormatting>
  <conditionalFormatting sqref="H5">
    <cfRule type="cellIs" dxfId="22" priority="37" operator="equal">
      <formula>0</formula>
    </cfRule>
  </conditionalFormatting>
  <conditionalFormatting sqref="I10:I30">
    <cfRule type="expression" dxfId="21" priority="31">
      <formula>IF(OR(AND($H10=1,$I10="bieżący"),AND($H10=2,$I10="majątkowy")),1)</formula>
    </cfRule>
  </conditionalFormatting>
  <conditionalFormatting sqref="H6">
    <cfRule type="expression" dxfId="20" priority="22">
      <formula>IF(AND($H$6="",$K$6&lt;TODAY(),$K$6&lt;&gt;0),1)</formula>
    </cfRule>
    <cfRule type="cellIs" dxfId="19" priority="30" operator="greaterThan">
      <formula>TODAY()</formula>
    </cfRule>
  </conditionalFormatting>
  <conditionalFormatting sqref="D10:D30">
    <cfRule type="expression" dxfId="18" priority="3">
      <formula>IF(AND($D10&lt;&gt;0,$D10&lt;$D$6),1)</formula>
    </cfRule>
    <cfRule type="cellIs" dxfId="17" priority="25" operator="greaterThan">
      <formula>44196</formula>
    </cfRule>
    <cfRule type="expression" dxfId="16" priority="28">
      <formula>IF(AND($H$6&lt;&gt;0,$D10&gt;$H$6),1)</formula>
    </cfRule>
  </conditionalFormatting>
  <conditionalFormatting sqref="J10:J30">
    <cfRule type="expression" dxfId="15" priority="57">
      <formula>IF($J10&lt;&gt;($K10+$L10),1)</formula>
    </cfRule>
  </conditionalFormatting>
  <conditionalFormatting sqref="K6">
    <cfRule type="cellIs" dxfId="14" priority="15" operator="greaterThan">
      <formula>TODAY()</formula>
    </cfRule>
  </conditionalFormatting>
  <conditionalFormatting sqref="K31">
    <cfRule type="expression" dxfId="13" priority="11">
      <formula>IF($K$31&gt;0.8*$J$31,1)</formula>
    </cfRule>
  </conditionalFormatting>
  <conditionalFormatting sqref="F10:F30">
    <cfRule type="expression" dxfId="12" priority="4">
      <formula>IF(AND($F10&lt;&gt;0,$F10&lt;$D$6),1)</formula>
    </cfRule>
    <cfRule type="cellIs" dxfId="11" priority="5" operator="greaterThan">
      <formula>44196</formula>
    </cfRule>
  </conditionalFormatting>
  <conditionalFormatting sqref="C10:C30">
    <cfRule type="duplicateValues" dxfId="10" priority="2"/>
  </conditionalFormatting>
  <conditionalFormatting sqref="D10:D30 F10:F30">
    <cfRule type="expression" dxfId="9" priority="1">
      <formula>IF(D10&gt;TODAY(),1)</formula>
    </cfRule>
  </conditionalFormatting>
  <dataValidations count="9">
    <dataValidation type="custom" allowBlank="1" showInputMessage="1" showErrorMessage="1" errorTitle="3 lub więcej miejsc po przecinku" error="Wprowadzono kwotę z 3 lub więcej miejscami po przecinku lub formułę dającą taki wynik." promptTitle="Kwoty" prompt="Wprowadza się kwoty w złotych z 2 miejscami po przecinku." sqref="K10:L30">
      <formula1>IF(K10=TRUNC(K10,2),1)</formula1>
    </dataValidation>
    <dataValidation type="date" allowBlank="1" showInputMessage="1" showErrorMessage="1" sqref="M6">
      <formula1>43466</formula1>
      <formula2>43830</formula2>
    </dataValidation>
    <dataValidation type="date" allowBlank="1" showInputMessage="1" showErrorMessage="1" sqref="H6:I6">
      <formula1>43831</formula1>
      <formula2>44439</formula2>
    </dataValidation>
    <dataValidation type="custom" allowBlank="1" showInputMessage="1" showErrorMessage="1" sqref="J10:J30">
      <formula1>IF(J10=TRUNC(J10,2),1)</formula1>
    </dataValidation>
    <dataValidation type="date" allowBlank="1" showInputMessage="1" showErrorMessage="1" promptTitle="data zapłaty" prompt="Data zapłaty nie może przypadać przed dniem rozpoczęcia realizacji zadania, określonym w umowie, ani po dniu zakończenia rzeczowej i finansowej realizacji zadania" sqref="F10:F20 F22:F30">
      <formula1>$D$6</formula1>
      <formula2>MIN(TODAY(),"31.12.2020",$K$6)</formula2>
    </dataValidation>
    <dataValidation type="date" allowBlank="1" showInputMessage="1" showErrorMessage="1" promptTitle="data dokumentu księgowego" prompt="Data dokumentu księgowego nie może być wcześniejsza niż data początkowa realizacji zadania, określona w umowie." sqref="D10:D30">
      <formula1>$D$6</formula1>
      <formula2>MIN(TODAY(),"31.12.2020")</formula2>
    </dataValidation>
    <dataValidation type="date" allowBlank="1" showInputMessage="1" showErrorMessage="1" sqref="K6:L6 D6:E6">
      <formula1>43831</formula1>
      <formula2>44196</formula2>
    </dataValidation>
    <dataValidation allowBlank="1" showInputMessage="1" showErrorMessage="1" promptTitle="UWAGA!" prompt="Faktury pro forma nie stanowią dokumentow księgowych i nie mogą być ujmowane w rozliczeniu." sqref="C10:C30"/>
    <dataValidation type="date" allowBlank="1" showInputMessage="1" showErrorMessage="1" promptTitle="data zapłaty" prompt="– nie może przypadać przed dniem rozpoczęcia realizacji zadania, określonym w umowie, ani po dniu zakończenia rzeczowej i finansowej realizacji zadania" sqref="F21">
      <formula1>$D$6</formula1>
      <formula2>MIN(TODAY(),"31.12.2020",$K$6)</formula2>
    </dataValidation>
  </dataValidation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 differentFirst="1">
    <firstHeader>&amp;R&amp;"Times,Pogrubiona"&amp;13Zał. nr 5 do umowy
&amp;"Times,Normalny"(moduł 3)</firstHead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9" operator="greaterThan" id="{47240A97-E38B-4FA1-A019-50C7E586CAD8}">
            <xm:f>'1. Kosztorys'!$D$21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J31</xm:sqref>
        </x14:conditionalFormatting>
        <x14:conditionalFormatting xmlns:xm="http://schemas.microsoft.com/office/excel/2006/main">
          <x14:cfRule type="expression" priority="8" id="{B09751F4-EF02-49BA-87B9-A813879BF6E3}">
            <xm:f>IF($U$17&gt;VLOOKUP(nr_transzy_rozlicz,'2. Harmon.'!$D$11:$E$22,2,FALSE),1)</xm:f>
            <x14:dxf>
              <fill>
                <patternFill>
                  <bgColor rgb="FFFF0000"/>
                </patternFill>
              </fill>
            </x14:dxf>
          </x14:cfRule>
          <xm:sqref>U17</xm:sqref>
        </x14:conditionalFormatting>
        <x14:conditionalFormatting xmlns:xm="http://schemas.microsoft.com/office/excel/2006/main">
          <x14:cfRule type="expression" priority="7" id="{66059329-A625-4C21-8955-E01A418C3A21}">
            <xm:f>IF($V$17&gt;VLOOKUP(nr_transzy_rozlicz,'2. Harmon.'!$D$11:$F$22,3,FALSE),1)</xm:f>
            <x14:dxf>
              <fill>
                <patternFill>
                  <bgColor rgb="FFFF0000"/>
                </patternFill>
              </fill>
            </x14:dxf>
          </x14:cfRule>
          <xm:sqref>V17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Arkusz3!$B$10:$B$12</xm:f>
          </x14:formula1>
          <xm:sqref>G10:G30</xm:sqref>
        </x14:dataValidation>
        <x14:dataValidation type="list" allowBlank="1" showInputMessage="1" showErrorMessage="1">
          <x14:formula1>
            <xm:f>Arkusz3!$B$7:$B$8</xm:f>
          </x14:formula1>
          <xm:sqref>I10:I30</xm:sqref>
        </x14:dataValidation>
        <x14:dataValidation type="list" allowBlank="1" showInputMessage="1" showErrorMessage="1">
          <x14:formula1>
            <xm:f>'1. Kosztorys'!$B$14:$B$20</xm:f>
          </x14:formula1>
          <xm:sqref>H10:H30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828E0C"/>
    <pageSetUpPr fitToPage="1"/>
  </sheetPr>
  <dimension ref="A1:XFC71"/>
  <sheetViews>
    <sheetView showGridLines="0" showZeros="0" zoomScale="115" zoomScaleNormal="115" zoomScaleSheetLayoutView="145" workbookViewId="0">
      <selection activeCell="A3" sqref="A3"/>
    </sheetView>
  </sheetViews>
  <sheetFormatPr defaultColWidth="0" defaultRowHeight="15" zeroHeight="1" x14ac:dyDescent="0.25"/>
  <cols>
    <col min="1" max="1" width="27.5703125" style="137" customWidth="1"/>
    <col min="2" max="2" width="24.28515625" style="137" customWidth="1"/>
    <col min="3" max="3" width="42.85546875" style="137" customWidth="1"/>
    <col min="4" max="4" width="9.140625" style="137" hidden="1" customWidth="1"/>
    <col min="5" max="16383" width="0" style="137" hidden="1"/>
    <col min="16384" max="16384" width="1.140625" style="137" hidden="1"/>
  </cols>
  <sheetData>
    <row r="1" spans="1:3" ht="72" customHeight="1" x14ac:dyDescent="0.25">
      <c r="A1" s="285"/>
      <c r="B1" s="285"/>
      <c r="C1" s="285"/>
    </row>
    <row r="2" spans="1:3" x14ac:dyDescent="0.25">
      <c r="A2" s="291" t="s">
        <v>150</v>
      </c>
      <c r="B2" s="291"/>
      <c r="C2" s="291"/>
    </row>
    <row r="3" spans="1:3" ht="15.75" x14ac:dyDescent="0.25">
      <c r="A3" s="138"/>
      <c r="C3" s="139"/>
    </row>
    <row r="4" spans="1:3" ht="15.75" x14ac:dyDescent="0.25">
      <c r="A4" s="138"/>
      <c r="C4" s="139"/>
    </row>
    <row r="5" spans="1:3" ht="15.75" x14ac:dyDescent="0.25">
      <c r="C5" s="140"/>
    </row>
    <row r="6" spans="1:3" ht="15.75" x14ac:dyDescent="0.25">
      <c r="A6" s="138" t="s">
        <v>139</v>
      </c>
    </row>
    <row r="7" spans="1:3" x14ac:dyDescent="0.25">
      <c r="A7" s="141" t="s">
        <v>138</v>
      </c>
    </row>
    <row r="8" spans="1:3" ht="15.75" x14ac:dyDescent="0.25">
      <c r="A8" s="142"/>
    </row>
    <row r="9" spans="1:3" ht="15.75" x14ac:dyDescent="0.25">
      <c r="A9" s="288" t="s">
        <v>137</v>
      </c>
      <c r="B9" s="288"/>
      <c r="C9" s="288"/>
    </row>
    <row r="10" spans="1:3" ht="15.75" x14ac:dyDescent="0.25">
      <c r="A10" s="288" t="s">
        <v>140</v>
      </c>
      <c r="B10" s="288"/>
      <c r="C10" s="288"/>
    </row>
    <row r="11" spans="1:3" ht="15.75" x14ac:dyDescent="0.25">
      <c r="A11" s="288" t="s">
        <v>136</v>
      </c>
      <c r="B11" s="288"/>
      <c r="C11" s="288"/>
    </row>
    <row r="12" spans="1:3" ht="15.75" x14ac:dyDescent="0.25">
      <c r="A12" s="288" t="s">
        <v>135</v>
      </c>
      <c r="B12" s="288"/>
      <c r="C12" s="288"/>
    </row>
    <row r="13" spans="1:3" ht="15.75" x14ac:dyDescent="0.25">
      <c r="A13" s="289" t="s">
        <v>134</v>
      </c>
      <c r="B13" s="289"/>
      <c r="C13" s="289"/>
    </row>
    <row r="14" spans="1:3" ht="15.75" x14ac:dyDescent="0.25">
      <c r="A14" s="289" t="s">
        <v>151</v>
      </c>
      <c r="B14" s="289"/>
      <c r="C14" s="289"/>
    </row>
    <row r="15" spans="1:3" ht="15.75" x14ac:dyDescent="0.25">
      <c r="A15" s="143"/>
    </row>
    <row r="16" spans="1:3" ht="15.75" x14ac:dyDescent="0.25">
      <c r="A16" s="138" t="s">
        <v>133</v>
      </c>
    </row>
    <row r="17" spans="1:3" ht="15.75" x14ac:dyDescent="0.25">
      <c r="A17" s="290" t="s">
        <v>132</v>
      </c>
      <c r="B17" s="290"/>
      <c r="C17" s="290"/>
    </row>
    <row r="18" spans="1:3" ht="15.75" x14ac:dyDescent="0.25">
      <c r="A18" s="290" t="s">
        <v>132</v>
      </c>
      <c r="B18" s="290"/>
      <c r="C18" s="290"/>
    </row>
    <row r="19" spans="1:3" x14ac:dyDescent="0.25">
      <c r="A19" s="291" t="s">
        <v>131</v>
      </c>
      <c r="B19" s="291"/>
      <c r="C19" s="291"/>
    </row>
    <row r="20" spans="1:3" ht="41.25" customHeight="1" x14ac:dyDescent="0.25">
      <c r="A20" s="292" t="s">
        <v>130</v>
      </c>
      <c r="B20" s="292"/>
      <c r="C20" s="292"/>
    </row>
    <row r="21" spans="1:3" ht="11.25" customHeight="1" x14ac:dyDescent="0.25">
      <c r="A21" s="144" t="s">
        <v>129</v>
      </c>
      <c r="B21" s="293" t="s">
        <v>128</v>
      </c>
      <c r="C21" s="293"/>
    </row>
    <row r="22" spans="1:3" ht="15.75" x14ac:dyDescent="0.25">
      <c r="A22" s="138" t="s">
        <v>142</v>
      </c>
      <c r="B22" s="145">
        <f>początek_realizacji</f>
        <v>0</v>
      </c>
      <c r="C22" s="146">
        <f>wpis</f>
        <v>0</v>
      </c>
    </row>
    <row r="23" spans="1:3" x14ac:dyDescent="0.25">
      <c r="A23" s="147" t="s">
        <v>127</v>
      </c>
    </row>
    <row r="24" spans="1:3" ht="15.75" x14ac:dyDescent="0.25">
      <c r="A24" s="138" t="s">
        <v>126</v>
      </c>
      <c r="B24" s="146" t="str">
        <f ca="1">IF(OR(YEAR(TODAY())=2020,YEAR(TODAY())=2021),"","od 1.1."&amp;YEAR(TODAY())-1)</f>
        <v/>
      </c>
      <c r="C24" s="146" t="str">
        <f ca="1">IF(OR(YEAR(TODAY())=2020,YEAR(TODAY())=2021),"","do 31.12."&amp;YEAR(TODAY())-1)</f>
        <v/>
      </c>
    </row>
    <row r="25" spans="1:3" ht="15.75" x14ac:dyDescent="0.25">
      <c r="A25" s="138" t="s">
        <v>125</v>
      </c>
      <c r="B25" s="148" t="s">
        <v>124</v>
      </c>
    </row>
    <row r="26" spans="1:3" ht="15.75" x14ac:dyDescent="0.25">
      <c r="A26" s="142"/>
    </row>
    <row r="27" spans="1:3" ht="15.75" x14ac:dyDescent="0.25">
      <c r="A27" s="142"/>
    </row>
    <row r="28" spans="1:3" ht="15.75" x14ac:dyDescent="0.25">
      <c r="A28" s="288" t="s">
        <v>123</v>
      </c>
      <c r="B28" s="288"/>
      <c r="C28" s="288"/>
    </row>
    <row r="29" spans="1:3" ht="15.75" x14ac:dyDescent="0.25">
      <c r="A29" s="288" t="s">
        <v>122</v>
      </c>
      <c r="B29" s="288"/>
      <c r="C29" s="288"/>
    </row>
    <row r="30" spans="1:3" ht="15.75" x14ac:dyDescent="0.25">
      <c r="A30" s="138" t="s">
        <v>121</v>
      </c>
    </row>
    <row r="31" spans="1:3" ht="15.75" x14ac:dyDescent="0.25">
      <c r="A31" s="287"/>
      <c r="B31" s="287"/>
      <c r="C31" s="287"/>
    </row>
    <row r="32" spans="1:3" ht="30.75" customHeight="1" x14ac:dyDescent="0.25">
      <c r="A32" s="286" t="s">
        <v>120</v>
      </c>
      <c r="B32" s="286"/>
      <c r="C32" s="286"/>
    </row>
    <row r="33" spans="1:3" ht="15.75" x14ac:dyDescent="0.25">
      <c r="A33" s="138"/>
    </row>
    <row r="34" spans="1:3" ht="15.75" x14ac:dyDescent="0.25">
      <c r="A34" s="138"/>
    </row>
    <row r="35" spans="1:3" ht="76.5" customHeight="1" thickBot="1" x14ac:dyDescent="0.3">
      <c r="A35" s="149" t="s">
        <v>39</v>
      </c>
      <c r="B35" s="149" t="s">
        <v>119</v>
      </c>
      <c r="C35" s="150" t="s">
        <v>118</v>
      </c>
    </row>
    <row r="36" spans="1:3" ht="16.5" thickBot="1" x14ac:dyDescent="0.3">
      <c r="A36" s="149" t="s">
        <v>117</v>
      </c>
      <c r="B36" s="151"/>
      <c r="C36" s="114" t="e">
        <f>ROUND(B36/A31,4)</f>
        <v>#DIV/0!</v>
      </c>
    </row>
    <row r="37" spans="1:3" ht="16.5" thickBot="1" x14ac:dyDescent="0.3">
      <c r="A37" s="149" t="s">
        <v>116</v>
      </c>
      <c r="B37" s="151"/>
      <c r="C37" s="114" t="e">
        <f>ROUND(B37/A31,4)</f>
        <v>#DIV/0!</v>
      </c>
    </row>
    <row r="38" spans="1:3" ht="16.5" thickBot="1" x14ac:dyDescent="0.3">
      <c r="A38" s="149" t="s">
        <v>115</v>
      </c>
      <c r="B38" s="151"/>
      <c r="C38" s="114" t="e">
        <f>ROUND(B38/A31,4)</f>
        <v>#DIV/0!</v>
      </c>
    </row>
    <row r="39" spans="1:3" ht="16.5" thickBot="1" x14ac:dyDescent="0.3">
      <c r="A39" s="149" t="s">
        <v>114</v>
      </c>
      <c r="B39" s="151"/>
      <c r="C39" s="114" t="e">
        <f>ROUND(B39/A31,4)</f>
        <v>#DIV/0!</v>
      </c>
    </row>
    <row r="40" spans="1:3" ht="16.5" thickBot="1" x14ac:dyDescent="0.3">
      <c r="A40" s="149" t="s">
        <v>113</v>
      </c>
      <c r="B40" s="151"/>
      <c r="C40" s="114" t="e">
        <f>ROUND(B40/A31,4)</f>
        <v>#DIV/0!</v>
      </c>
    </row>
    <row r="41" spans="1:3" ht="16.5" thickBot="1" x14ac:dyDescent="0.3">
      <c r="A41" s="149" t="s">
        <v>112</v>
      </c>
      <c r="B41" s="151"/>
      <c r="C41" s="114" t="e">
        <f>ROUND(B41/A31,4)</f>
        <v>#DIV/0!</v>
      </c>
    </row>
    <row r="42" spans="1:3" ht="16.5" thickBot="1" x14ac:dyDescent="0.3">
      <c r="A42" s="149" t="s">
        <v>111</v>
      </c>
      <c r="B42" s="151"/>
      <c r="C42" s="114" t="e">
        <f>ROUND(B42/A31,4)</f>
        <v>#DIV/0!</v>
      </c>
    </row>
    <row r="43" spans="1:3" ht="16.5" thickBot="1" x14ac:dyDescent="0.3">
      <c r="A43" s="149" t="s">
        <v>110</v>
      </c>
      <c r="B43" s="151"/>
      <c r="C43" s="114" t="e">
        <f>ROUND(B43/A31,4)</f>
        <v>#DIV/0!</v>
      </c>
    </row>
    <row r="44" spans="1:3" ht="16.5" thickBot="1" x14ac:dyDescent="0.3">
      <c r="A44" s="149" t="s">
        <v>109</v>
      </c>
      <c r="B44" s="151"/>
      <c r="C44" s="114" t="e">
        <f>ROUND(B44/A31,4)</f>
        <v>#DIV/0!</v>
      </c>
    </row>
    <row r="45" spans="1:3" ht="16.5" thickBot="1" x14ac:dyDescent="0.3">
      <c r="A45" s="149" t="s">
        <v>108</v>
      </c>
      <c r="B45" s="151"/>
      <c r="C45" s="114" t="e">
        <f>ROUND(B45/A31,4)</f>
        <v>#DIV/0!</v>
      </c>
    </row>
    <row r="46" spans="1:3" ht="16.5" thickBot="1" x14ac:dyDescent="0.3">
      <c r="A46" s="149" t="s">
        <v>107</v>
      </c>
      <c r="B46" s="151"/>
      <c r="C46" s="114" t="e">
        <f>ROUND(B46/A31,4)</f>
        <v>#DIV/0!</v>
      </c>
    </row>
    <row r="47" spans="1:3" ht="16.5" thickBot="1" x14ac:dyDescent="0.3">
      <c r="A47" s="152" t="s">
        <v>106</v>
      </c>
      <c r="B47" s="153"/>
      <c r="C47" s="115" t="e">
        <f>ROUND(B47/A31,4)</f>
        <v>#DIV/0!</v>
      </c>
    </row>
    <row r="48" spans="1:3" ht="15.75" x14ac:dyDescent="0.25">
      <c r="A48" s="138" t="s">
        <v>105</v>
      </c>
      <c r="B48" s="298"/>
      <c r="C48" s="298"/>
    </row>
    <row r="49" spans="1:4" ht="35.25" customHeight="1" x14ac:dyDescent="0.25">
      <c r="A49" s="154" t="s">
        <v>104</v>
      </c>
    </row>
    <row r="50" spans="1:4" ht="66" customHeight="1" x14ac:dyDescent="0.25">
      <c r="A50" s="295" t="s">
        <v>103</v>
      </c>
      <c r="B50" s="295"/>
      <c r="C50" s="295"/>
    </row>
    <row r="51" spans="1:4" ht="15.75" x14ac:dyDescent="0.25">
      <c r="A51" s="138"/>
    </row>
    <row r="52" spans="1:4" ht="15.75" x14ac:dyDescent="0.25">
      <c r="A52" s="138"/>
      <c r="C52" s="138"/>
    </row>
    <row r="53" spans="1:4" ht="15.75" x14ac:dyDescent="0.25">
      <c r="A53" s="155" t="s">
        <v>102</v>
      </c>
      <c r="C53" s="155" t="s">
        <v>101</v>
      </c>
    </row>
    <row r="54" spans="1:4" x14ac:dyDescent="0.25">
      <c r="A54" s="156" t="s">
        <v>100</v>
      </c>
      <c r="B54" s="157" t="s">
        <v>99</v>
      </c>
      <c r="C54" s="158" t="s">
        <v>141</v>
      </c>
    </row>
    <row r="55" spans="1:4" x14ac:dyDescent="0.25">
      <c r="A55" s="157" t="s">
        <v>98</v>
      </c>
      <c r="C55" s="158"/>
      <c r="D55" s="157"/>
    </row>
    <row r="56" spans="1:4" ht="51" customHeight="1" x14ac:dyDescent="0.25">
      <c r="A56" s="297" t="s">
        <v>171</v>
      </c>
      <c r="B56" s="297"/>
      <c r="C56" s="297"/>
    </row>
    <row r="57" spans="1:4" ht="42.75" customHeight="1" x14ac:dyDescent="0.25">
      <c r="A57" s="195" t="s">
        <v>172</v>
      </c>
    </row>
    <row r="58" spans="1:4" ht="15.75" x14ac:dyDescent="0.25">
      <c r="A58" s="138"/>
    </row>
    <row r="59" spans="1:4" ht="15.75" x14ac:dyDescent="0.25">
      <c r="A59" s="138" t="s">
        <v>173</v>
      </c>
    </row>
    <row r="60" spans="1:4" x14ac:dyDescent="0.25">
      <c r="A60" s="156" t="s">
        <v>174</v>
      </c>
    </row>
    <row r="61" spans="1:4" x14ac:dyDescent="0.25">
      <c r="A61" s="159"/>
    </row>
    <row r="62" spans="1:4" x14ac:dyDescent="0.25">
      <c r="A62" s="159"/>
    </row>
    <row r="63" spans="1:4" x14ac:dyDescent="0.25"/>
    <row r="64" spans="1:4" x14ac:dyDescent="0.25">
      <c r="A64" s="296" t="s">
        <v>97</v>
      </c>
      <c r="B64" s="296"/>
      <c r="C64" s="296"/>
    </row>
    <row r="65" spans="1:3" ht="32.25" customHeight="1" x14ac:dyDescent="0.25">
      <c r="A65" s="294" t="s">
        <v>96</v>
      </c>
      <c r="B65" s="294"/>
      <c r="C65" s="294"/>
    </row>
    <row r="66" spans="1:3" ht="27.75" customHeight="1" x14ac:dyDescent="0.25">
      <c r="A66" s="294" t="s">
        <v>95</v>
      </c>
      <c r="B66" s="294"/>
      <c r="C66" s="294"/>
    </row>
    <row r="67" spans="1:3" x14ac:dyDescent="0.25"/>
    <row r="68" spans="1:3" x14ac:dyDescent="0.25"/>
    <row r="69" spans="1:3" x14ac:dyDescent="0.25"/>
    <row r="70" spans="1:3" x14ac:dyDescent="0.25"/>
    <row r="71" spans="1:3" x14ac:dyDescent="0.25"/>
  </sheetData>
  <sheetProtection algorithmName="SHA-512" hashValue="BRuoNkzHcJuh1qWiKIzBKID5E4vQM9XgmsfdVE7X/5gLXENa5VQ+Iir0HNCYHOeY1xGnhAVvTqrMnbWmx8xF5w==" saltValue="K53Q4R6B9DOAeNBMTvkghw==" spinCount="100000" sheet="1" objects="1" scenarios="1"/>
  <mergeCells count="23">
    <mergeCell ref="A66:C66"/>
    <mergeCell ref="A10:C10"/>
    <mergeCell ref="A11:C11"/>
    <mergeCell ref="A12:C12"/>
    <mergeCell ref="A13:C13"/>
    <mergeCell ref="A65:C65"/>
    <mergeCell ref="A50:C50"/>
    <mergeCell ref="A64:C64"/>
    <mergeCell ref="A56:C56"/>
    <mergeCell ref="B48:C48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A2:C2"/>
  </mergeCells>
  <conditionalFormatting sqref="B36:B47">
    <cfRule type="cellIs" dxfId="5" priority="6" operator="greaterThan">
      <formula>$A$31</formula>
    </cfRule>
  </conditionalFormatting>
  <conditionalFormatting sqref="C36:C47">
    <cfRule type="expression" dxfId="4" priority="4">
      <formula>IF($B36&gt;liczba_miejsc_utworz,1)</formula>
    </cfRule>
    <cfRule type="expression" dxfId="3" priority="5">
      <formula>ISERROR($C36)</formula>
    </cfRule>
  </conditionalFormatting>
  <conditionalFormatting sqref="B36:C47">
    <cfRule type="expression" dxfId="2" priority="3">
      <formula>IF(AND($C36&lt;&gt;0,$C36&lt;0.6),1)</formula>
    </cfRule>
  </conditionalFormatting>
  <conditionalFormatting sqref="C24">
    <cfRule type="expression" dxfId="1" priority="2">
      <formula>IF(YEAR(TODAY())=2019,1)</formula>
    </cfRule>
  </conditionalFormatting>
  <conditionalFormatting sqref="B24">
    <cfRule type="expression" dxfId="0" priority="1">
      <formula>IF(YEAR(TODAY())=2019,1)</formula>
    </cfRule>
  </conditionalFormatting>
  <dataValidations disablePrompts="1" count="1">
    <dataValidation type="whole" allowBlank="1" showInputMessage="1" showErrorMessage="1" sqref="A31:C31 B36:B47">
      <formula1>0</formula1>
      <formula2>150</formula2>
    </dataValidation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differentFirst="1">
    <firstHeader>&amp;R&amp;"Times New Roman,Pogrubiona"&amp;13Zał. nr 7 do umowy
&amp;"Times New Roman,Normalny"(moduł 3)</firstHeader>
  </headerFooter>
  <colBreaks count="1" manualBreakCount="1">
    <brk id="3" max="1048575" man="1"/>
  </col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3:M23"/>
  <sheetViews>
    <sheetView workbookViewId="0">
      <selection activeCell="I16" sqref="I16"/>
    </sheetView>
  </sheetViews>
  <sheetFormatPr defaultRowHeight="15" x14ac:dyDescent="0.25"/>
  <sheetData>
    <row r="3" spans="2:4" ht="15.75" x14ac:dyDescent="0.25">
      <c r="B3" s="1" t="s">
        <v>31</v>
      </c>
      <c r="C3" s="1">
        <v>10000</v>
      </c>
      <c r="D3" s="2" t="s">
        <v>81</v>
      </c>
    </row>
    <row r="4" spans="2:4" ht="15.75" x14ac:dyDescent="0.25">
      <c r="B4" s="1" t="s">
        <v>32</v>
      </c>
      <c r="C4" s="1">
        <v>10000</v>
      </c>
      <c r="D4" s="2" t="s">
        <v>81</v>
      </c>
    </row>
    <row r="5" spans="2:4" ht="15.75" x14ac:dyDescent="0.25">
      <c r="B5" s="1" t="s">
        <v>33</v>
      </c>
      <c r="C5" s="1">
        <v>5000</v>
      </c>
      <c r="D5" s="2" t="s">
        <v>82</v>
      </c>
    </row>
    <row r="7" spans="2:4" x14ac:dyDescent="0.25">
      <c r="B7" t="s">
        <v>68</v>
      </c>
    </row>
    <row r="8" spans="2:4" x14ac:dyDescent="0.25">
      <c r="B8" t="s">
        <v>69</v>
      </c>
    </row>
    <row r="10" spans="2:4" x14ac:dyDescent="0.25">
      <c r="B10" t="s">
        <v>157</v>
      </c>
    </row>
    <row r="11" spans="2:4" x14ac:dyDescent="0.25">
      <c r="B11" t="s">
        <v>158</v>
      </c>
    </row>
    <row r="12" spans="2:4" x14ac:dyDescent="0.25">
      <c r="B12" t="s">
        <v>159</v>
      </c>
    </row>
    <row r="23" spans="13:13" x14ac:dyDescent="0.25">
      <c r="M23" t="s">
        <v>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28</vt:i4>
      </vt:variant>
    </vt:vector>
  </HeadingPairs>
  <TitlesOfParts>
    <vt:vector size="35" baseType="lpstr">
      <vt:lpstr>1. Kosztorys</vt:lpstr>
      <vt:lpstr>2. Harmon.</vt:lpstr>
      <vt:lpstr>3. Wniosek o transzę </vt:lpstr>
      <vt:lpstr>4. Spraw. meryt.</vt:lpstr>
      <vt:lpstr>5. Rozlicz. transzy</vt:lpstr>
      <vt:lpstr>7. Trwałość</vt:lpstr>
      <vt:lpstr>Arkusz3</vt:lpstr>
      <vt:lpstr>data_umowy</vt:lpstr>
      <vt:lpstr>dofin_i_własne</vt:lpstr>
      <vt:lpstr>forma_opieki</vt:lpstr>
      <vt:lpstr>formy_opieki_lista</vt:lpstr>
      <vt:lpstr>harmonogram</vt:lpstr>
      <vt:lpstr>instytucja_opieki</vt:lpstr>
      <vt:lpstr>liczba_miejsc</vt:lpstr>
      <vt:lpstr>liczba_miejsc_utworz</vt:lpstr>
      <vt:lpstr>nazwa_adres</vt:lpstr>
      <vt:lpstr>nr_transzy_rozlicz</vt:lpstr>
      <vt:lpstr>nr_umowy</vt:lpstr>
      <vt:lpstr>numer_umowy</vt:lpstr>
      <vt:lpstr>obsada</vt:lpstr>
      <vt:lpstr>'1. Kosztorys'!Obszar_wydruku</vt:lpstr>
      <vt:lpstr>'2. Harmon.'!Obszar_wydruku</vt:lpstr>
      <vt:lpstr>'3. Wniosek o transzę '!Obszar_wydruku</vt:lpstr>
      <vt:lpstr>'4. Spraw. meryt.'!Obszar_wydruku</vt:lpstr>
      <vt:lpstr>'5. Rozlicz. transzy'!Obszar_wydruku</vt:lpstr>
      <vt:lpstr>'7. Trwałość'!Obszar_wydruku</vt:lpstr>
      <vt:lpstr>początek_realizacji</vt:lpstr>
      <vt:lpstr>rodzaj_kosztów</vt:lpstr>
      <vt:lpstr>rozlicz_transz_tworzeni_ogółem</vt:lpstr>
      <vt:lpstr>rozlicz_transz_tworzenie_dof</vt:lpstr>
      <vt:lpstr>suma_bieżące</vt:lpstr>
      <vt:lpstr>suma_dofin_tworzenie</vt:lpstr>
      <vt:lpstr>suma_majątkowe</vt:lpstr>
      <vt:lpstr>trwałość</vt:lpstr>
      <vt:lpstr>wpis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2019-06-13T08:01:02Z</dcterms:created>
  <dcterms:modified xsi:type="dcterms:W3CDTF">2020-09-25T07:04:39Z</dcterms:modified>
</cp:coreProperties>
</file>