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B2363FCB-F71B-492B-AE22-3C1582D7266A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<sst xmlns="http://schemas.openxmlformats.org/spreadsheetml/2006/main" count="85" uniqueCount="49">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</sst>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B172" sqref="B172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.6" thickTop="1" thickBot="1" x14ac:dyDescent="0.35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" thickTop="1" x14ac:dyDescent="0.3">
      <c r="A159" s="147">
        <v>44562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4.4" x14ac:dyDescent="0.3">
      <c r="A160" s="147">
        <f>EDATE(A159,1)</f>
        <v>44593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4.4" x14ac:dyDescent="0.3">
      <c r="A161" s="147">
        <f>EDATE(A160,1)</f>
        <v>44621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4.4" x14ac:dyDescent="0.3">
      <c r="A162" s="147">
        <f t="shared" ref="A162:A170" si="7">EDATE(A161,1)</f>
        <v>44652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4.4" x14ac:dyDescent="0.3">
      <c r="A163" s="147">
        <f t="shared" si="7"/>
        <v>44682</v>
      </c>
      <c r="B163" s="80"/>
      <c r="C163" s="80"/>
      <c r="D163" s="32"/>
      <c r="E163" s="81"/>
      <c r="F163" s="38"/>
      <c r="G163" s="186"/>
      <c r="H163" s="163"/>
      <c r="I163" s="35"/>
      <c r="J163" s="38"/>
      <c r="K163" s="38"/>
      <c r="L163" s="38"/>
      <c r="M163" s="38"/>
      <c r="N163" s="38"/>
      <c r="O163" s="38"/>
      <c r="P163" s="108"/>
      <c r="Q163" s="39"/>
      <c r="R163" s="36"/>
      <c r="S163" s="36"/>
      <c r="T163" s="39"/>
      <c r="U163" s="36"/>
      <c r="V163" s="36"/>
      <c r="W163" s="36"/>
      <c r="X163" s="39"/>
      <c r="Z163" s="26"/>
      <c r="AB163" s="115"/>
      <c r="AD163" s="26"/>
      <c r="AE163" s="26"/>
      <c r="AF163" s="26"/>
      <c r="AG163" s="26"/>
      <c r="AH163" s="26"/>
    </row>
    <row r="164" spans="1:34" ht="14.4" x14ac:dyDescent="0.3">
      <c r="A164" s="147">
        <f t="shared" si="7"/>
        <v>44713</v>
      </c>
      <c r="B164" s="80"/>
      <c r="C164" s="80"/>
      <c r="D164" s="32"/>
      <c r="E164" s="81"/>
      <c r="F164" s="38"/>
      <c r="G164" s="186"/>
      <c r="H164" s="163"/>
      <c r="I164" s="35"/>
      <c r="J164" s="38"/>
      <c r="K164" s="38"/>
      <c r="L164" s="38"/>
      <c r="M164" s="38"/>
      <c r="N164" s="38"/>
      <c r="O164" s="38"/>
      <c r="P164" s="108"/>
      <c r="Q164" s="39"/>
      <c r="R164" s="36"/>
      <c r="S164" s="36"/>
      <c r="T164" s="39"/>
      <c r="U164" s="36"/>
      <c r="V164" s="36"/>
      <c r="W164" s="36"/>
      <c r="X164" s="39"/>
      <c r="Z164" s="26"/>
      <c r="AB164" s="115"/>
      <c r="AD164" s="26"/>
      <c r="AE164" s="26"/>
      <c r="AF164" s="26"/>
      <c r="AG164" s="26"/>
      <c r="AH164" s="26"/>
    </row>
    <row r="165" spans="1:34" ht="14.4" x14ac:dyDescent="0.3">
      <c r="A165" s="147">
        <f t="shared" si="7"/>
        <v>44743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4.4" x14ac:dyDescent="0.3">
      <c r="A166" s="147">
        <f t="shared" si="7"/>
        <v>44774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4.4" x14ac:dyDescent="0.3">
      <c r="A167" s="147">
        <f t="shared" si="7"/>
        <v>44805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4.4" x14ac:dyDescent="0.3">
      <c r="A168" s="147">
        <f t="shared" si="7"/>
        <v>44835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4.4" x14ac:dyDescent="0.3">
      <c r="A169" s="147">
        <f t="shared" si="7"/>
        <v>44866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5">
      <c r="A170" s="147">
        <f t="shared" si="7"/>
        <v>44896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" thickBot="1" x14ac:dyDescent="0.35">
      <c r="A171" s="94" t="s">
        <v>24</v>
      </c>
      <c r="B171" s="149">
        <f>SUM(B159:B170)</f>
        <v>24769.398799999999</v>
      </c>
      <c r="C171" s="95">
        <f>SUM(C159:C170)</f>
        <v>4186.6536999999998</v>
      </c>
      <c r="D171" s="96">
        <f>C171/B171</f>
        <v>0.16902524497284124</v>
      </c>
      <c r="E171" s="97">
        <f>SUM(E159:E170)</f>
        <v>1110.7555</v>
      </c>
      <c r="F171" s="160">
        <f>E171/B171</f>
        <v>4.4843861934993755E-2</v>
      </c>
      <c r="G171" s="182">
        <f>SUM(G159:G170)</f>
        <v>244.00629999999998</v>
      </c>
      <c r="H171" s="161">
        <f>G171/B171</f>
        <v>9.8511191963205815E-3</v>
      </c>
      <c r="I171" s="98"/>
      <c r="J171" s="61">
        <v>6.5828868501857429E-2</v>
      </c>
      <c r="K171" s="59">
        <v>0.33808339229520046</v>
      </c>
      <c r="L171" s="59">
        <v>5.386146897155239E-2</v>
      </c>
      <c r="M171" s="59">
        <v>0.2634449708367787</v>
      </c>
      <c r="N171" s="59">
        <v>0.13534421130701774</v>
      </c>
      <c r="O171" s="59">
        <v>0.12329706934246644</v>
      </c>
      <c r="P171" s="61">
        <v>5.2874708688877602E-3</v>
      </c>
      <c r="Q171" s="61">
        <v>1.4852547876239084E-2</v>
      </c>
      <c r="R171" s="57">
        <v>0.35894389099734803</v>
      </c>
      <c r="S171" s="59">
        <v>0.64112711682860268</v>
      </c>
      <c r="T171" s="62">
        <v>1.0956219912610557E-4</v>
      </c>
      <c r="U171" s="57">
        <v>1.1743985157748986E-2</v>
      </c>
      <c r="V171" s="59">
        <v>6.6922067214529937E-2</v>
      </c>
      <c r="W171" s="59">
        <v>0.25837526737621536</v>
      </c>
      <c r="X171" s="62">
        <v>0.66295868025150573</v>
      </c>
      <c r="Z171" s="110"/>
      <c r="AB171" s="115"/>
      <c r="AD171" s="26"/>
      <c r="AE171" s="26"/>
      <c r="AF171" s="26"/>
      <c r="AG171" s="26"/>
      <c r="AH171" s="26"/>
    </row>
    <row r="172" spans="1:34" ht="15" thickTop="1" x14ac:dyDescent="0.3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4.4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2" thickTop="1" x14ac:dyDescent="0.25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4.4" x14ac:dyDescent="0.3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4.4" x14ac:dyDescent="0.3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4.4" x14ac:dyDescent="0.3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4.4" x14ac:dyDescent="0.3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4.4" x14ac:dyDescent="0.3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4.4" x14ac:dyDescent="0.3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4.4" x14ac:dyDescent="0.3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4.4" x14ac:dyDescent="0.3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4.4" x14ac:dyDescent="0.3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4.4" x14ac:dyDescent="0.3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4.4" x14ac:dyDescent="0.3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4.4" x14ac:dyDescent="0.3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4.4" x14ac:dyDescent="0.3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4.4" x14ac:dyDescent="0.3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4.4" x14ac:dyDescent="0.3">
      <c r="A193" s="30">
        <v>2024</v>
      </c>
      <c r="B193" s="128">
        <f>B143</f>
        <v>82631.285699999993</v>
      </c>
      <c r="C193" s="128">
        <f t="shared" ref="C193:X193" si="8">C143</f>
        <v>12716.949899999998</v>
      </c>
      <c r="D193" s="43">
        <f t="shared" si="8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8"/>
        <v>1.7746768522082915E-2</v>
      </c>
      <c r="K193" s="116">
        <f t="shared" si="8"/>
        <v>0.24085135710287031</v>
      </c>
      <c r="L193" s="49">
        <f t="shared" si="8"/>
        <v>6.4449480059342701E-2</v>
      </c>
      <c r="M193" s="49">
        <f t="shared" si="8"/>
        <v>0.3953791523783588</v>
      </c>
      <c r="N193" s="49">
        <f t="shared" si="8"/>
        <v>0.19552216407059972</v>
      </c>
      <c r="O193" s="49">
        <f t="shared" si="8"/>
        <v>7.7411139688947153E-2</v>
      </c>
      <c r="P193" s="132">
        <f t="shared" si="8"/>
        <v>3.2165383576985783E-3</v>
      </c>
      <c r="Q193" s="133">
        <f t="shared" si="8"/>
        <v>5.4233998200998584E-3</v>
      </c>
      <c r="R193" s="51">
        <f t="shared" si="8"/>
        <v>0.41886533419871502</v>
      </c>
      <c r="S193" s="49">
        <f t="shared" si="8"/>
        <v>0.58077818944066117</v>
      </c>
      <c r="T193" s="50">
        <f t="shared" si="8"/>
        <v>3.5647636062378246E-4</v>
      </c>
      <c r="U193" s="51">
        <f t="shared" si="8"/>
        <v>9.2691942789975938E-3</v>
      </c>
      <c r="V193" s="49">
        <f t="shared" si="8"/>
        <v>5.2374451832378412E-2</v>
      </c>
      <c r="W193" s="49">
        <f t="shared" si="8"/>
        <v>0.24049252317192921</v>
      </c>
      <c r="X193" s="50">
        <f t="shared" si="8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4.4" x14ac:dyDescent="0.3">
      <c r="A194" s="30">
        <v>2025</v>
      </c>
      <c r="B194" s="128">
        <f>B157</f>
        <v>74908.933799999999</v>
      </c>
      <c r="C194" s="128">
        <f t="shared" ref="C194:X194" si="9">C157</f>
        <v>13003.6211</v>
      </c>
      <c r="D194" s="43">
        <f t="shared" si="9"/>
        <v>0.17359239332812398</v>
      </c>
      <c r="E194" s="129">
        <f t="shared" si="9"/>
        <v>1724.7934</v>
      </c>
      <c r="F194" s="166">
        <f t="shared" si="9"/>
        <v>2.3025202903101526E-2</v>
      </c>
      <c r="G194" s="188">
        <f t="shared" si="9"/>
        <v>465.01739999999995</v>
      </c>
      <c r="H194" s="130">
        <f t="shared" si="9"/>
        <v>6.2077695731400191E-3</v>
      </c>
      <c r="I194" s="34"/>
      <c r="J194" s="148">
        <f t="shared" si="9"/>
        <v>3.0790551713873147E-2</v>
      </c>
      <c r="K194" s="116">
        <f t="shared" si="9"/>
        <v>0.35441763823369221</v>
      </c>
      <c r="L194" s="49">
        <f t="shared" si="9"/>
        <v>5.1981426012500526E-2</v>
      </c>
      <c r="M194" s="49">
        <f t="shared" si="9"/>
        <v>0.37087851462651572</v>
      </c>
      <c r="N194" s="49">
        <f t="shared" si="9"/>
        <v>0.10330328316593929</v>
      </c>
      <c r="O194" s="49">
        <f t="shared" si="9"/>
        <v>7.473368149848103E-2</v>
      </c>
      <c r="P194" s="132">
        <f t="shared" si="9"/>
        <v>4.2809993912902283E-3</v>
      </c>
      <c r="Q194" s="133">
        <f t="shared" si="9"/>
        <v>9.6139053577078155E-3</v>
      </c>
      <c r="R194" s="51">
        <f t="shared" si="9"/>
        <v>0.38726485384844711</v>
      </c>
      <c r="S194" s="49">
        <f t="shared" si="9"/>
        <v>0.61251230624243647</v>
      </c>
      <c r="T194" s="50">
        <f t="shared" si="9"/>
        <v>2.2283990911642105E-4</v>
      </c>
      <c r="U194" s="51">
        <f t="shared" si="9"/>
        <v>1.2464403079291289E-2</v>
      </c>
      <c r="V194" s="49">
        <f t="shared" si="9"/>
        <v>6.4592412532824481E-2</v>
      </c>
      <c r="W194" s="49">
        <f t="shared" si="9"/>
        <v>0.24987251170092845</v>
      </c>
      <c r="X194" s="50">
        <f t="shared" si="9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3">
      <c r="A195" s="135">
        <v>2026</v>
      </c>
      <c r="B195" s="136">
        <f>B171</f>
        <v>24769.398799999999</v>
      </c>
      <c r="C195" s="137">
        <f t="shared" ref="C195:X195" si="10">C171</f>
        <v>4186.6536999999998</v>
      </c>
      <c r="D195" s="138">
        <f t="shared" si="10"/>
        <v>0.16902524497284124</v>
      </c>
      <c r="E195" s="139">
        <f t="shared" si="10"/>
        <v>1110.7555</v>
      </c>
      <c r="F195" s="141">
        <f t="shared" si="10"/>
        <v>4.4843861934993755E-2</v>
      </c>
      <c r="G195" s="189">
        <f t="shared" si="10"/>
        <v>244.00629999999998</v>
      </c>
      <c r="H195" s="140">
        <f t="shared" si="10"/>
        <v>9.8511191963205815E-3</v>
      </c>
      <c r="I195" s="181"/>
      <c r="J195" s="141">
        <f t="shared" si="10"/>
        <v>6.5828868501857429E-2</v>
      </c>
      <c r="K195" s="141">
        <f t="shared" si="10"/>
        <v>0.33808339229520046</v>
      </c>
      <c r="L195" s="141">
        <f t="shared" si="10"/>
        <v>5.386146897155239E-2</v>
      </c>
      <c r="M195" s="141">
        <f t="shared" si="10"/>
        <v>0.2634449708367787</v>
      </c>
      <c r="N195" s="141">
        <f t="shared" si="10"/>
        <v>0.13534421130701774</v>
      </c>
      <c r="O195" s="141">
        <f t="shared" si="10"/>
        <v>0.12329706934246644</v>
      </c>
      <c r="P195" s="142">
        <f t="shared" si="10"/>
        <v>5.2874708688877602E-3</v>
      </c>
      <c r="Q195" s="143">
        <f t="shared" si="10"/>
        <v>1.4852547876239084E-2</v>
      </c>
      <c r="R195" s="144">
        <f t="shared" si="10"/>
        <v>0.35894389099734803</v>
      </c>
      <c r="S195" s="141">
        <f t="shared" si="10"/>
        <v>0.64112711682860268</v>
      </c>
      <c r="T195" s="145">
        <f t="shared" si="10"/>
        <v>1.0956219912610557E-4</v>
      </c>
      <c r="U195" s="144">
        <f t="shared" si="10"/>
        <v>1.1743985157748986E-2</v>
      </c>
      <c r="V195" s="141">
        <f t="shared" si="10"/>
        <v>6.6922067214529937E-2</v>
      </c>
      <c r="W195" s="141">
        <f t="shared" si="10"/>
        <v>0.25837526737621536</v>
      </c>
      <c r="X195" s="145">
        <f t="shared" si="10"/>
        <v>0.66295868025150573</v>
      </c>
    </row>
    <row r="196" spans="1:31" s="5" customFormat="1" ht="13.8" thickTop="1" x14ac:dyDescent="0.25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4.4" x14ac:dyDescent="0.3">
      <c r="A197" s="5" t="s">
        <v>37</v>
      </c>
      <c r="G197" s="75"/>
      <c r="Y197" s="26"/>
      <c r="Z197" s="26"/>
      <c r="AA197" s="26"/>
    </row>
    <row r="198" spans="1:31" s="5" customFormat="1" x14ac:dyDescent="0.25">
      <c r="A198" s="5" t="s">
        <v>39</v>
      </c>
      <c r="B198" s="125"/>
      <c r="G198" s="75"/>
      <c r="Q198" s="125"/>
    </row>
    <row r="199" spans="1:31" s="5" customFormat="1" x14ac:dyDescent="0.25">
      <c r="G199" s="75"/>
    </row>
    <row r="200" spans="1:31" s="5" customFormat="1" x14ac:dyDescent="0.25">
      <c r="G200" s="75"/>
    </row>
    <row r="201" spans="1:31" s="5" customFormat="1" x14ac:dyDescent="0.25">
      <c r="G201" s="75"/>
    </row>
    <row r="202" spans="1:31" s="5" customFormat="1" x14ac:dyDescent="0.25">
      <c r="G202" s="75"/>
    </row>
    <row r="203" spans="1:31" s="5" customFormat="1" x14ac:dyDescent="0.25">
      <c r="G203" s="75"/>
    </row>
    <row r="204" spans="1:31" s="5" customFormat="1" x14ac:dyDescent="0.25">
      <c r="G204" s="75"/>
    </row>
    <row r="205" spans="1:31" s="5" customFormat="1" x14ac:dyDescent="0.25">
      <c r="G205" s="75"/>
    </row>
    <row r="206" spans="1:31" s="5" customFormat="1" x14ac:dyDescent="0.25">
      <c r="G206" s="75"/>
    </row>
    <row r="207" spans="1:31" s="5" customFormat="1" x14ac:dyDescent="0.25">
      <c r="G207" s="75"/>
    </row>
    <row r="208" spans="1:31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  <row r="358" spans="7:7" s="5" customFormat="1" x14ac:dyDescent="0.25">
      <c r="G358" s="75"/>
    </row>
    <row r="359" spans="7:7" s="5" customFormat="1" x14ac:dyDescent="0.25">
      <c r="G359" s="75"/>
    </row>
    <row r="360" spans="7:7" s="5" customFormat="1" x14ac:dyDescent="0.25">
      <c r="G360" s="75"/>
    </row>
    <row r="361" spans="7:7" s="5" customFormat="1" x14ac:dyDescent="0.25">
      <c r="G361" s="75"/>
    </row>
    <row r="362" spans="7:7" s="5" customFormat="1" x14ac:dyDescent="0.25">
      <c r="G362" s="75"/>
    </row>
    <row r="363" spans="7:7" s="5" customFormat="1" x14ac:dyDescent="0.25">
      <c r="G363" s="75"/>
    </row>
    <row r="364" spans="7:7" s="5" customFormat="1" x14ac:dyDescent="0.25">
      <c r="G364" s="75"/>
    </row>
    <row r="365" spans="7:7" s="5" customFormat="1" x14ac:dyDescent="0.25">
      <c r="G365" s="75"/>
    </row>
    <row r="366" spans="7:7" s="5" customFormat="1" x14ac:dyDescent="0.25">
      <c r="G366" s="75"/>
    </row>
    <row r="367" spans="7:7" s="5" customFormat="1" x14ac:dyDescent="0.25">
      <c r="G367" s="75"/>
    </row>
    <row r="368" spans="7:7" s="5" customFormat="1" x14ac:dyDescent="0.25">
      <c r="G368" s="75"/>
    </row>
    <row r="369" spans="7:7" s="5" customFormat="1" x14ac:dyDescent="0.25">
      <c r="G369" s="75"/>
    </row>
    <row r="370" spans="7:7" s="5" customFormat="1" x14ac:dyDescent="0.25">
      <c r="G370" s="75"/>
    </row>
    <row r="371" spans="7:7" s="5" customFormat="1" x14ac:dyDescent="0.25">
      <c r="G371" s="75"/>
    </row>
    <row r="372" spans="7:7" s="5" customFormat="1" x14ac:dyDescent="0.25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kwiecień 2026 r.</dc:title>
  <dc:creator>Ministerstwo Finansów</dc:creator>
  <cp:keywords>Obligacje, Sprzedaż, Statystyki, Miesięczne, Ministerstwo Finansów, Kwiecień2026, Finanse, Raport</cp:keywords>
  <dcterms:created xsi:type="dcterms:W3CDTF">2022-07-11T10:00:13Z</dcterms:created>
  <dcterms:modified xsi:type="dcterms:W3CDTF">2026-05-07T16:17:37Z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