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en_skoroszyt" defaultThemeVersion="124226"/>
  <mc:AlternateContent xmlns:mc="http://schemas.openxmlformats.org/markup-compatibility/2006">
    <mc:Choice Requires="x15">
      <x15ac:absPath xmlns:x15ac="http://schemas.microsoft.com/office/spreadsheetml/2010/11/ac" url="W:\!!! WYMIANA\2 Wołowina\BIULETYNY\Archiwum 2024\"/>
    </mc:Choice>
  </mc:AlternateContent>
  <xr:revisionPtr revIDLastSave="0" documentId="13_ncr:1_{258D8CBA-AA1D-4A92-8019-D4803388EE16}" xr6:coauthVersionLast="47" xr6:coauthVersionMax="47" xr10:uidLastSave="{00000000-0000-0000-0000-000000000000}"/>
  <bookViews>
    <workbookView xWindow="-110" yWindow="-110" windowWidth="19420" windowHeight="10300" tabRatio="879" xr2:uid="{00000000-000D-0000-FFFF-FFFF00000000}"/>
  </bookViews>
  <sheets>
    <sheet name="Info" sheetId="18" r:id="rId1"/>
    <sheet name="Dodatkowe inf." sheetId="79" r:id="rId2"/>
    <sheet name="Ceny zakupu_PL" sheetId="15" r:id="rId3"/>
    <sheet name="WYKRESY" sheetId="41" r:id="rId4"/>
    <sheet name="Ceny zakupu_REG" sheetId="16" r:id="rId5"/>
    <sheet name="Ceny_zakupu_klasy" sheetId="19" r:id="rId6"/>
    <sheet name="Ceny_sprzed_ćwierci_PL" sheetId="30" r:id="rId7"/>
    <sheet name="Ceny_sprzed_elem_PL" sheetId="31" r:id="rId8"/>
    <sheet name="Ceny _sprzed_ćwierci_zagranica" sheetId="68" r:id="rId9"/>
    <sheet name="Ceny_sprzed_elem_zagranica" sheetId="69" r:id="rId10"/>
    <sheet name="Ceny_bydła_żyw_handel_hurt" sheetId="23" r:id="rId11"/>
    <sheet name="Ceny_zakupu_sieci handlowe" sheetId="2" r:id="rId12"/>
    <sheet name="Ceny_ UE kat. ACZ" sheetId="51" r:id="rId13"/>
    <sheet name="Ceny_UE bydła żywego" sheetId="63" r:id="rId14"/>
    <sheet name="Handel_zagr. I-VIII_2024" sheetId="82" r:id="rId15"/>
    <sheet name="Eksport_I-VIII_2024" sheetId="81" r:id="rId16"/>
    <sheet name="Import_I-VIII_2024" sheetId="80" r:id="rId17"/>
    <sheet name="Handel _ zagr. I-XII_ 2023" sheetId="78" r:id="rId18"/>
    <sheet name="Eksport_I-XII_ 2023" sheetId="77" r:id="rId19"/>
    <sheet name="Import_I-XII_ 2023" sheetId="76" r:id="rId20"/>
    <sheet name="Handel -zagr. I-XII_2022" sheetId="75" r:id="rId21"/>
    <sheet name="Eksport I-XII_2022" sheetId="74" r:id="rId22"/>
    <sheet name="Import I-XII_2022" sheetId="73" r:id="rId23"/>
    <sheet name="Handel-zagr. I-XII_2021" sheetId="65" r:id="rId24"/>
    <sheet name="Eksport I-XII_2021" sheetId="66" r:id="rId25"/>
    <sheet name="Import I-XII_2021" sheetId="64" r:id="rId26"/>
    <sheet name="Handel-zagr. I-XII_2020" sheetId="60" r:id="rId27"/>
    <sheet name="Eksport I-XII_2020" sheetId="61" r:id="rId28"/>
    <sheet name="Import_I-XII_2020" sheetId="62" r:id="rId29"/>
    <sheet name="Handel_zagr. I-XII_2019" sheetId="71" r:id="rId30"/>
    <sheet name="Eksport I-XII_2019" sheetId="72" r:id="rId31"/>
    <sheet name="Import I-XII_2019" sheetId="70" r:id="rId32"/>
    <sheet name="Uboje_bydła_wgGUS" sheetId="45" r:id="rId33"/>
    <sheet name="Śr_wagi_bydła_PL" sheetId="49" r:id="rId34"/>
    <sheet name="Baza_cen_zakupu_2019_2024" sheetId="36" r:id="rId35"/>
    <sheet name="Baza_cen sprzedaży_2019-2024" sheetId="50" r:id="rId36"/>
  </sheets>
  <externalReferences>
    <externalReference r:id="rId37"/>
    <externalReference r:id="rId38"/>
  </externalReferences>
  <definedNames>
    <definedName name="_xlnm._FilterDatabase" localSheetId="30" hidden="1">'Eksport I-XII_2019'!$A$6:$D$25</definedName>
    <definedName name="_xlnm._FilterDatabase" localSheetId="27" hidden="1">'Eksport I-XII_2020'!$A$6:$D$25</definedName>
    <definedName name="_xlnm._FilterDatabase" localSheetId="24" hidden="1">'Eksport I-XII_2021'!$K$6:$N$42</definedName>
    <definedName name="_xlnm._FilterDatabase" localSheetId="21" hidden="1">'Eksport I-XII_2022'!$K$6:$M$92</definedName>
    <definedName name="_xlnm._FilterDatabase" localSheetId="15" hidden="1">'Eksport_I-VIII_2024'!$K$6:$N$39</definedName>
    <definedName name="_xlnm._FilterDatabase" localSheetId="18" hidden="1">'Eksport_I-XII_ 2023'!$P$6:$S$63</definedName>
    <definedName name="_xlnm._FilterDatabase" localSheetId="31" hidden="1">'Import I-XII_2019'!$P$7:$S$31</definedName>
    <definedName name="_xlnm._FilterDatabase" localSheetId="25" hidden="1">'Import I-XII_2021'!$K$7:$N$34</definedName>
    <definedName name="_xlnm._FilterDatabase" localSheetId="22" hidden="1">'Import I-XII_2022'!$F$7:$I$18</definedName>
    <definedName name="_xlnm._FilterDatabase" localSheetId="16" hidden="1">'Import_I-VIII_2024'!$F$7:$I$22</definedName>
    <definedName name="_xlnm._FilterDatabase" localSheetId="19" hidden="1">'Import_I-XII_ 2023'!$P$7:$S$33</definedName>
    <definedName name="_xlnm._FilterDatabase" localSheetId="28"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1" i="63" l="1"/>
  <c r="Q51" i="63"/>
  <c r="O51" i="63"/>
  <c r="L51" i="63"/>
  <c r="K51" i="63"/>
  <c r="J51" i="63"/>
  <c r="I51" i="63"/>
  <c r="F51" i="63"/>
  <c r="D51" i="63"/>
  <c r="S50" i="63"/>
  <c r="Q50" i="63"/>
  <c r="O50" i="63"/>
  <c r="L50" i="63"/>
  <c r="K50" i="63"/>
  <c r="J50" i="63"/>
  <c r="I50" i="63"/>
  <c r="F50" i="63"/>
  <c r="D50" i="63"/>
  <c r="S49" i="63"/>
  <c r="Q49" i="63"/>
  <c r="O49" i="63"/>
  <c r="L49" i="63"/>
  <c r="K49" i="63"/>
  <c r="J49" i="63"/>
  <c r="I49" i="63"/>
  <c r="F49" i="63"/>
  <c r="D49" i="63"/>
  <c r="S48" i="63"/>
  <c r="Q48" i="63"/>
  <c r="O48" i="63"/>
  <c r="L48" i="63"/>
  <c r="K48" i="63"/>
  <c r="J48" i="63"/>
  <c r="I48" i="63"/>
  <c r="F48" i="63"/>
  <c r="D48" i="63"/>
  <c r="S47" i="63"/>
  <c r="Q47" i="63"/>
  <c r="O47" i="63"/>
  <c r="L47" i="63"/>
  <c r="K47" i="63"/>
  <c r="J47" i="63"/>
  <c r="I47" i="63"/>
  <c r="F47" i="63"/>
  <c r="D47" i="63"/>
  <c r="S43" i="63"/>
  <c r="R43" i="63"/>
  <c r="O43" i="63"/>
  <c r="M43" i="63"/>
  <c r="K43" i="63"/>
  <c r="J43" i="63"/>
  <c r="I43" i="63"/>
  <c r="H43" i="63"/>
  <c r="G43" i="63"/>
  <c r="F43" i="63"/>
  <c r="D43" i="63"/>
  <c r="S42" i="63"/>
  <c r="R42" i="63"/>
  <c r="O42" i="63"/>
  <c r="M42" i="63"/>
  <c r="K42" i="63"/>
  <c r="J42" i="63"/>
  <c r="I42" i="63"/>
  <c r="H42" i="63"/>
  <c r="G42" i="63"/>
  <c r="F42" i="63"/>
  <c r="D42" i="63"/>
  <c r="S41" i="63"/>
  <c r="R41" i="63"/>
  <c r="O41" i="63"/>
  <c r="M41" i="63"/>
  <c r="K41" i="63"/>
  <c r="J41" i="63"/>
  <c r="I41" i="63"/>
  <c r="H41" i="63"/>
  <c r="G41" i="63"/>
  <c r="F41" i="63"/>
  <c r="D41" i="63"/>
  <c r="S40" i="63"/>
  <c r="R40" i="63"/>
  <c r="O40" i="63"/>
  <c r="M40" i="63"/>
  <c r="K40" i="63"/>
  <c r="J40" i="63"/>
  <c r="I40" i="63"/>
  <c r="H40" i="63"/>
  <c r="G40" i="63"/>
  <c r="F40" i="63"/>
  <c r="D40" i="63"/>
  <c r="S39" i="63"/>
  <c r="R39" i="63"/>
  <c r="O39" i="63"/>
  <c r="M39" i="63"/>
  <c r="K39" i="63"/>
  <c r="J39" i="63"/>
  <c r="I39" i="63"/>
  <c r="H39" i="63"/>
  <c r="G39" i="63"/>
  <c r="F39" i="63"/>
  <c r="D39" i="63"/>
  <c r="S37" i="63"/>
  <c r="R37" i="63"/>
  <c r="O37" i="63"/>
  <c r="M37" i="63"/>
  <c r="K37" i="63"/>
  <c r="J37" i="63"/>
  <c r="I37" i="63"/>
  <c r="H37" i="63"/>
  <c r="G37" i="63"/>
  <c r="F37" i="63"/>
  <c r="D37" i="63"/>
  <c r="S36" i="63"/>
  <c r="R36" i="63"/>
  <c r="O36" i="63"/>
  <c r="M36" i="63"/>
  <c r="K36" i="63"/>
  <c r="J36" i="63"/>
  <c r="I36" i="63"/>
  <c r="H36" i="63"/>
  <c r="G36" i="63"/>
  <c r="F36" i="63"/>
  <c r="D36" i="63"/>
  <c r="S35" i="63"/>
  <c r="R35" i="63"/>
  <c r="O35" i="63"/>
  <c r="M35" i="63"/>
  <c r="K35" i="63"/>
  <c r="J35" i="63"/>
  <c r="I35" i="63"/>
  <c r="H35" i="63"/>
  <c r="G35" i="63"/>
  <c r="F35" i="63"/>
  <c r="D35" i="63"/>
  <c r="S34" i="63"/>
  <c r="R34" i="63"/>
  <c r="O34" i="63"/>
  <c r="M34" i="63"/>
  <c r="K34" i="63"/>
  <c r="J34" i="63"/>
  <c r="I34" i="63"/>
  <c r="H34" i="63"/>
  <c r="G34" i="63"/>
  <c r="F34" i="63"/>
  <c r="D34" i="63"/>
  <c r="S33" i="63"/>
  <c r="R33" i="63"/>
  <c r="O33" i="63"/>
  <c r="M33" i="63"/>
  <c r="K33" i="63"/>
  <c r="J33" i="63"/>
  <c r="I33" i="63"/>
  <c r="H33" i="63"/>
  <c r="G33" i="63"/>
  <c r="F33" i="63"/>
  <c r="D33" i="63"/>
  <c r="S31" i="63"/>
  <c r="R31" i="63"/>
  <c r="O31" i="63"/>
  <c r="M31" i="63"/>
  <c r="K31" i="63"/>
  <c r="J31" i="63"/>
  <c r="I31" i="63"/>
  <c r="H31" i="63"/>
  <c r="G31" i="63"/>
  <c r="F31" i="63"/>
  <c r="D31" i="63"/>
  <c r="S30" i="63"/>
  <c r="R30" i="63"/>
  <c r="O30" i="63"/>
  <c r="M30" i="63"/>
  <c r="K30" i="63"/>
  <c r="J30" i="63"/>
  <c r="I30" i="63"/>
  <c r="H30" i="63"/>
  <c r="G30" i="63"/>
  <c r="D30" i="63"/>
  <c r="S29" i="63"/>
  <c r="R29" i="63"/>
  <c r="O29" i="63"/>
  <c r="M29" i="63"/>
  <c r="K29" i="63"/>
  <c r="J29" i="63"/>
  <c r="I29" i="63"/>
  <c r="H29" i="63"/>
  <c r="G29" i="63"/>
  <c r="D29" i="63"/>
  <c r="S28" i="63"/>
  <c r="R28" i="63"/>
  <c r="O28" i="63"/>
  <c r="M28" i="63"/>
  <c r="K28" i="63"/>
  <c r="J28" i="63"/>
  <c r="I28" i="63"/>
  <c r="H28" i="63"/>
  <c r="G28" i="63"/>
  <c r="D28" i="63"/>
  <c r="S27" i="63"/>
  <c r="R27" i="63"/>
  <c r="O27" i="63"/>
  <c r="M27" i="63"/>
  <c r="K27" i="63"/>
  <c r="J27" i="63"/>
  <c r="I27" i="63"/>
  <c r="H27" i="63"/>
  <c r="G27" i="63"/>
  <c r="D27" i="63"/>
  <c r="S22" i="63"/>
  <c r="P22" i="63"/>
  <c r="N22" i="63"/>
  <c r="M22" i="63"/>
  <c r="L22" i="63"/>
  <c r="K22" i="63"/>
  <c r="J22" i="63"/>
  <c r="I22" i="63"/>
  <c r="H22" i="63"/>
  <c r="G22" i="63"/>
  <c r="F22" i="63"/>
  <c r="E22" i="63"/>
  <c r="D22" i="63"/>
  <c r="S21" i="63"/>
  <c r="P21" i="63"/>
  <c r="N21" i="63"/>
  <c r="M21" i="63"/>
  <c r="L21" i="63"/>
  <c r="K21" i="63"/>
  <c r="J21" i="63"/>
  <c r="I21" i="63"/>
  <c r="H21" i="63"/>
  <c r="G21" i="63"/>
  <c r="F21" i="63"/>
  <c r="E21" i="63"/>
  <c r="D21" i="63"/>
  <c r="S20" i="63"/>
  <c r="P20" i="63"/>
  <c r="N20" i="63"/>
  <c r="M20" i="63"/>
  <c r="L20" i="63"/>
  <c r="K20" i="63"/>
  <c r="J20" i="63"/>
  <c r="I20" i="63"/>
  <c r="H20" i="63"/>
  <c r="G20" i="63"/>
  <c r="F20" i="63"/>
  <c r="E20" i="63"/>
  <c r="D20" i="63"/>
  <c r="S19" i="63"/>
  <c r="P19" i="63"/>
  <c r="N19" i="63"/>
  <c r="M19" i="63"/>
  <c r="L19" i="63"/>
  <c r="K19" i="63"/>
  <c r="J19" i="63"/>
  <c r="I19" i="63"/>
  <c r="H19" i="63"/>
  <c r="G19" i="63"/>
  <c r="F19" i="63"/>
  <c r="E19" i="63"/>
  <c r="D19" i="63"/>
  <c r="S18" i="63"/>
  <c r="P18" i="63"/>
  <c r="N18" i="63"/>
  <c r="M18" i="63"/>
  <c r="L18" i="63"/>
  <c r="K18" i="63"/>
  <c r="J18" i="63"/>
  <c r="I18" i="63"/>
  <c r="H18" i="63"/>
  <c r="G18" i="63"/>
  <c r="F18" i="63"/>
  <c r="E18" i="63"/>
  <c r="D18" i="63"/>
  <c r="S16" i="63"/>
  <c r="P16" i="63"/>
  <c r="N16" i="63"/>
  <c r="M16" i="63"/>
  <c r="L16" i="63"/>
  <c r="K16" i="63"/>
  <c r="J16" i="63"/>
  <c r="I16" i="63"/>
  <c r="H16" i="63"/>
  <c r="G16" i="63"/>
  <c r="F16" i="63"/>
  <c r="E16" i="63"/>
  <c r="D16" i="63"/>
  <c r="S15" i="63"/>
  <c r="P15" i="63"/>
  <c r="N15" i="63"/>
  <c r="M15" i="63"/>
  <c r="L15" i="63"/>
  <c r="K15" i="63"/>
  <c r="J15" i="63"/>
  <c r="I15" i="63"/>
  <c r="H15" i="63"/>
  <c r="G15" i="63"/>
  <c r="F15" i="63"/>
  <c r="E15" i="63"/>
  <c r="D15" i="63"/>
  <c r="S14" i="63"/>
  <c r="P14" i="63"/>
  <c r="N14" i="63"/>
  <c r="M14" i="63"/>
  <c r="L14" i="63"/>
  <c r="K14" i="63"/>
  <c r="J14" i="63"/>
  <c r="I14" i="63"/>
  <c r="H14" i="63"/>
  <c r="G14" i="63"/>
  <c r="F14" i="63"/>
  <c r="E14" i="63"/>
  <c r="D14" i="63"/>
  <c r="S13" i="63"/>
  <c r="P13" i="63"/>
  <c r="N13" i="63"/>
  <c r="M13" i="63"/>
  <c r="L13" i="63"/>
  <c r="K13" i="63"/>
  <c r="J13" i="63"/>
  <c r="I13" i="63"/>
  <c r="H13" i="63"/>
  <c r="G13" i="63"/>
  <c r="F13" i="63"/>
  <c r="E13" i="63"/>
  <c r="D13" i="63"/>
  <c r="S12" i="63"/>
  <c r="P12" i="63"/>
  <c r="N12" i="63"/>
  <c r="M12" i="63"/>
  <c r="L12" i="63"/>
  <c r="K12" i="63"/>
  <c r="J12" i="63"/>
  <c r="I12" i="63"/>
  <c r="H12" i="63"/>
  <c r="G12" i="63"/>
  <c r="F12" i="63"/>
  <c r="E12" i="63"/>
  <c r="D12" i="63"/>
  <c r="T4" i="63"/>
  <c r="T3" i="63"/>
  <c r="R3" i="63"/>
  <c r="T2" i="63"/>
  <c r="K463" i="45" l="1"/>
  <c r="J463" i="45"/>
  <c r="I463" i="45"/>
  <c r="H463" i="45"/>
  <c r="G463" i="45"/>
  <c r="F463" i="45"/>
  <c r="E463" i="45"/>
  <c r="D463" i="45"/>
  <c r="C458" i="45"/>
  <c r="C457" i="45"/>
  <c r="C456" i="45"/>
  <c r="C455" i="45"/>
  <c r="C454" i="45"/>
  <c r="C453" i="45"/>
  <c r="C452" i="45"/>
  <c r="C451" i="45"/>
  <c r="C450" i="45"/>
  <c r="K441" i="45"/>
  <c r="J441" i="45"/>
  <c r="I441" i="45"/>
  <c r="H441" i="45"/>
  <c r="G441" i="45"/>
  <c r="F441" i="45"/>
  <c r="E441" i="45"/>
  <c r="D441" i="45"/>
  <c r="C436" i="45"/>
  <c r="C435" i="45"/>
  <c r="C434" i="45"/>
  <c r="C433" i="45"/>
  <c r="C432" i="45"/>
  <c r="C431" i="45"/>
  <c r="C430" i="45"/>
  <c r="C429" i="45"/>
  <c r="C428" i="45"/>
  <c r="K424" i="45"/>
  <c r="J424" i="45"/>
  <c r="I424" i="45"/>
  <c r="H424" i="45"/>
  <c r="G424" i="45"/>
  <c r="F424" i="45"/>
  <c r="E424" i="45"/>
  <c r="D424" i="45"/>
  <c r="C419" i="45"/>
  <c r="C418" i="45"/>
  <c r="C417" i="45"/>
  <c r="C416" i="45"/>
  <c r="C415" i="45"/>
  <c r="C414" i="45"/>
  <c r="C413" i="45"/>
  <c r="C412" i="45"/>
  <c r="C411" i="45"/>
  <c r="C424" i="45" l="1"/>
  <c r="C441" i="45"/>
  <c r="C463" i="45"/>
  <c r="E26" i="82"/>
  <c r="C26" i="82"/>
  <c r="B26" i="82"/>
  <c r="F25" i="82"/>
  <c r="D25" i="82"/>
  <c r="F24" i="82"/>
  <c r="D24" i="82"/>
  <c r="F23" i="82"/>
  <c r="D23" i="82"/>
  <c r="H22" i="82"/>
  <c r="F22" i="82"/>
  <c r="D22" i="82"/>
  <c r="F21" i="82"/>
  <c r="D21" i="82"/>
  <c r="E13" i="82"/>
  <c r="C13" i="82"/>
  <c r="B13" i="82"/>
  <c r="F12" i="82"/>
  <c r="D12" i="82"/>
  <c r="F11" i="82"/>
  <c r="D11" i="82"/>
  <c r="F10" i="82"/>
  <c r="D10" i="82"/>
  <c r="H9" i="82"/>
  <c r="F9" i="82"/>
  <c r="D9" i="82"/>
  <c r="F8" i="82"/>
  <c r="D8" i="82"/>
  <c r="D13" i="82" l="1"/>
  <c r="D26" i="82"/>
  <c r="F26" i="82"/>
  <c r="F13" i="82"/>
  <c r="K476" i="45" l="1"/>
  <c r="J476" i="45"/>
  <c r="I476" i="45"/>
  <c r="H476" i="45"/>
  <c r="G476" i="45"/>
  <c r="F476" i="45"/>
  <c r="E476" i="45"/>
  <c r="D476" i="45"/>
  <c r="C476" i="45"/>
  <c r="K475" i="45"/>
  <c r="J475" i="45"/>
  <c r="I475" i="45"/>
  <c r="H475" i="45"/>
  <c r="G475" i="45"/>
  <c r="F475" i="45"/>
  <c r="E475" i="45"/>
  <c r="D475" i="45"/>
  <c r="C475" i="45"/>
  <c r="K474" i="45"/>
  <c r="J474" i="45"/>
  <c r="I474" i="45"/>
  <c r="H474" i="45"/>
  <c r="G474" i="45"/>
  <c r="F474" i="45"/>
  <c r="E474" i="45"/>
  <c r="D474" i="45"/>
  <c r="C474" i="45"/>
  <c r="K473" i="45"/>
  <c r="J473" i="45"/>
  <c r="I473" i="45"/>
  <c r="H473" i="45"/>
  <c r="G473" i="45"/>
  <c r="F473" i="45"/>
  <c r="E473" i="45"/>
  <c r="D473" i="45"/>
  <c r="C473" i="45"/>
  <c r="K472" i="45"/>
  <c r="J472" i="45"/>
  <c r="I472" i="45"/>
  <c r="H472" i="45"/>
  <c r="G472" i="45"/>
  <c r="F472" i="45"/>
  <c r="E472" i="45"/>
  <c r="D472" i="45"/>
  <c r="C472" i="45"/>
  <c r="K471" i="45"/>
  <c r="J471" i="45"/>
  <c r="I471" i="45"/>
  <c r="H471" i="45"/>
  <c r="G471" i="45"/>
  <c r="F471" i="45"/>
  <c r="E471" i="45"/>
  <c r="D471" i="45"/>
  <c r="C471" i="45"/>
  <c r="K470" i="45"/>
  <c r="J470" i="45"/>
  <c r="I470" i="45"/>
  <c r="H470" i="45"/>
  <c r="G470" i="45"/>
  <c r="F470" i="45"/>
  <c r="E470" i="45"/>
  <c r="D470" i="45"/>
  <c r="C470" i="45"/>
  <c r="K469" i="45"/>
  <c r="J469" i="45"/>
  <c r="I469" i="45"/>
  <c r="H469" i="45"/>
  <c r="G469" i="45"/>
  <c r="F469" i="45"/>
  <c r="E469" i="45"/>
  <c r="D469" i="45"/>
  <c r="C469" i="45"/>
  <c r="K468" i="45"/>
  <c r="J468" i="45"/>
  <c r="I468" i="45"/>
  <c r="H468" i="45"/>
  <c r="G468" i="45"/>
  <c r="F468" i="45"/>
  <c r="E468" i="45"/>
  <c r="D468" i="45"/>
  <c r="C468"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Q133" i="36" l="1"/>
  <c r="Q199" i="36" s="1"/>
  <c r="M133" i="36"/>
  <c r="M199" i="36" s="1"/>
  <c r="L133" i="36"/>
  <c r="L199" i="36" s="1"/>
  <c r="K133" i="36"/>
  <c r="K199" i="36" s="1"/>
  <c r="J133" i="36"/>
  <c r="J199" i="36" s="1"/>
  <c r="I133" i="36"/>
  <c r="I199" i="36" s="1"/>
  <c r="H133" i="36"/>
  <c r="H199" i="36" s="1"/>
  <c r="G133" i="36"/>
  <c r="G199" i="36" s="1"/>
  <c r="F133" i="36"/>
  <c r="F199" i="36" s="1"/>
  <c r="E133" i="36"/>
  <c r="E199" i="36" s="1"/>
  <c r="D133" i="36"/>
  <c r="D199" i="36" s="1"/>
  <c r="C133" i="36"/>
  <c r="C199" i="36" s="1"/>
  <c r="B133" i="36"/>
  <c r="B199" i="36" s="1"/>
  <c r="Q132" i="36"/>
  <c r="Q198" i="36" s="1"/>
  <c r="M132" i="36"/>
  <c r="M198" i="36" s="1"/>
  <c r="L132" i="36"/>
  <c r="L198" i="36" s="1"/>
  <c r="K132" i="36"/>
  <c r="K198" i="36" s="1"/>
  <c r="J132" i="36"/>
  <c r="J198" i="36" s="1"/>
  <c r="I132" i="36"/>
  <c r="I198" i="36" s="1"/>
  <c r="H132" i="36"/>
  <c r="H198" i="36" s="1"/>
  <c r="G132" i="36"/>
  <c r="G198" i="36" s="1"/>
  <c r="F132" i="36"/>
  <c r="F198" i="36" s="1"/>
  <c r="E132" i="36"/>
  <c r="E198" i="36" s="1"/>
  <c r="D132" i="36"/>
  <c r="D198" i="36" s="1"/>
  <c r="C132" i="36"/>
  <c r="C198" i="36" s="1"/>
  <c r="B132" i="36"/>
  <c r="B198" i="36" s="1"/>
  <c r="Q131" i="36"/>
  <c r="Q197" i="36" s="1"/>
  <c r="M131" i="36"/>
  <c r="M197" i="36" s="1"/>
  <c r="L131" i="36"/>
  <c r="L197" i="36" s="1"/>
  <c r="K131" i="36"/>
  <c r="K197" i="36" s="1"/>
  <c r="J131" i="36"/>
  <c r="J197" i="36" s="1"/>
  <c r="I131" i="36"/>
  <c r="I197" i="36" s="1"/>
  <c r="H131" i="36"/>
  <c r="H197" i="36" s="1"/>
  <c r="G131" i="36"/>
  <c r="G197" i="36" s="1"/>
  <c r="F131" i="36"/>
  <c r="F197" i="36" s="1"/>
  <c r="E131" i="36"/>
  <c r="E197" i="36" s="1"/>
  <c r="D131" i="36"/>
  <c r="D197" i="36" s="1"/>
  <c r="C131" i="36"/>
  <c r="C197" i="36" s="1"/>
  <c r="B131" i="36"/>
  <c r="B197" i="36" s="1"/>
  <c r="Q130" i="36"/>
  <c r="Q196" i="36" s="1"/>
  <c r="M130" i="36"/>
  <c r="M196" i="36" s="1"/>
  <c r="L130" i="36"/>
  <c r="L196" i="36" s="1"/>
  <c r="K130" i="36"/>
  <c r="K196" i="36" s="1"/>
  <c r="J130" i="36"/>
  <c r="J196" i="36" s="1"/>
  <c r="I130" i="36"/>
  <c r="I196" i="36" s="1"/>
  <c r="H130" i="36"/>
  <c r="H196" i="36" s="1"/>
  <c r="G130" i="36"/>
  <c r="G196" i="36" s="1"/>
  <c r="F130" i="36"/>
  <c r="F196" i="36" s="1"/>
  <c r="E130" i="36"/>
  <c r="E196" i="36" s="1"/>
  <c r="D130" i="36"/>
  <c r="D196" i="36" s="1"/>
  <c r="C130" i="36"/>
  <c r="C196" i="36" s="1"/>
  <c r="B130" i="36"/>
  <c r="B196" i="36" s="1"/>
  <c r="Q129" i="36"/>
  <c r="Q195" i="36" s="1"/>
  <c r="M129" i="36"/>
  <c r="M195" i="36" s="1"/>
  <c r="L129" i="36"/>
  <c r="L195" i="36" s="1"/>
  <c r="K129" i="36"/>
  <c r="K195" i="36" s="1"/>
  <c r="J129" i="36"/>
  <c r="J195" i="36" s="1"/>
  <c r="I129" i="36"/>
  <c r="I195" i="36" s="1"/>
  <c r="H129" i="36"/>
  <c r="H195" i="36" s="1"/>
  <c r="G129" i="36"/>
  <c r="G195" i="36" s="1"/>
  <c r="F129" i="36"/>
  <c r="F195" i="36" s="1"/>
  <c r="E129" i="36"/>
  <c r="E195" i="36" s="1"/>
  <c r="D129" i="36"/>
  <c r="D195" i="36" s="1"/>
  <c r="C129" i="36"/>
  <c r="C195" i="36" s="1"/>
  <c r="B129" i="36"/>
  <c r="B195" i="36" s="1"/>
  <c r="Q128" i="36"/>
  <c r="Q194" i="36" s="1"/>
  <c r="M128" i="36"/>
  <c r="M194" i="36" s="1"/>
  <c r="L128" i="36"/>
  <c r="L194" i="36" s="1"/>
  <c r="K128" i="36"/>
  <c r="K194" i="36" s="1"/>
  <c r="J128" i="36"/>
  <c r="J194" i="36" s="1"/>
  <c r="I128" i="36"/>
  <c r="I194" i="36" s="1"/>
  <c r="H128" i="36"/>
  <c r="H194" i="36" s="1"/>
  <c r="G128" i="36"/>
  <c r="G194" i="36" s="1"/>
  <c r="F128" i="36"/>
  <c r="F194" i="36" s="1"/>
  <c r="E128" i="36"/>
  <c r="E194" i="36" s="1"/>
  <c r="D128" i="36"/>
  <c r="D194" i="36" s="1"/>
  <c r="C128" i="36"/>
  <c r="C194" i="36" s="1"/>
  <c r="B128" i="36"/>
  <c r="B194" i="36" s="1"/>
  <c r="Q127" i="36"/>
  <c r="Q193" i="36" s="1"/>
  <c r="M127" i="36"/>
  <c r="M193" i="36" s="1"/>
  <c r="L127" i="36"/>
  <c r="L193" i="36" s="1"/>
  <c r="K127" i="36"/>
  <c r="K193" i="36" s="1"/>
  <c r="J127" i="36"/>
  <c r="J193" i="36" s="1"/>
  <c r="I127" i="36"/>
  <c r="I193" i="36" s="1"/>
  <c r="H127" i="36"/>
  <c r="H193" i="36" s="1"/>
  <c r="G127" i="36"/>
  <c r="G193" i="36" s="1"/>
  <c r="F127" i="36"/>
  <c r="F193" i="36" s="1"/>
  <c r="E127" i="36"/>
  <c r="E193" i="36" s="1"/>
  <c r="D127" i="36"/>
  <c r="D193" i="36" s="1"/>
  <c r="C127" i="36"/>
  <c r="C193" i="36" s="1"/>
  <c r="B127" i="36"/>
  <c r="B193" i="36" s="1"/>
  <c r="K384" i="45" l="1"/>
  <c r="J384" i="45"/>
  <c r="I384" i="45"/>
  <c r="H384" i="45"/>
  <c r="G384" i="45"/>
  <c r="F384" i="45"/>
  <c r="E384" i="45"/>
  <c r="D384" i="45"/>
  <c r="C382" i="45"/>
  <c r="C381" i="45"/>
  <c r="C380" i="45"/>
  <c r="C379" i="45"/>
  <c r="C378" i="45"/>
  <c r="C377" i="45"/>
  <c r="C376" i="45"/>
  <c r="C375" i="45"/>
  <c r="C374" i="45"/>
  <c r="C373" i="45"/>
  <c r="C372" i="45"/>
  <c r="C371" i="45"/>
  <c r="K362" i="45"/>
  <c r="J362" i="45"/>
  <c r="I362" i="45"/>
  <c r="H362" i="45"/>
  <c r="G362" i="45"/>
  <c r="F362" i="45"/>
  <c r="E362" i="45"/>
  <c r="D362" i="45"/>
  <c r="C360" i="45"/>
  <c r="C359" i="45"/>
  <c r="C358" i="45"/>
  <c r="C357" i="45"/>
  <c r="C356" i="45"/>
  <c r="C355" i="45"/>
  <c r="C354" i="45"/>
  <c r="C353" i="45"/>
  <c r="C352" i="45"/>
  <c r="C351" i="45"/>
  <c r="C350" i="45"/>
  <c r="C349" i="45"/>
  <c r="K345" i="45"/>
  <c r="J345" i="45"/>
  <c r="I345" i="45"/>
  <c r="H345" i="45"/>
  <c r="G345" i="45"/>
  <c r="F345" i="45"/>
  <c r="E345" i="45"/>
  <c r="D345" i="45"/>
  <c r="C343" i="45"/>
  <c r="C342" i="45"/>
  <c r="C341" i="45"/>
  <c r="C340" i="45"/>
  <c r="C339" i="45"/>
  <c r="C338" i="45"/>
  <c r="C337" i="45"/>
  <c r="C336" i="45"/>
  <c r="C335" i="45"/>
  <c r="C334" i="45"/>
  <c r="C333" i="45"/>
  <c r="C332" i="45"/>
  <c r="C384" i="45" l="1"/>
  <c r="C345" i="45"/>
  <c r="C362" i="45"/>
  <c r="F8" i="78"/>
  <c r="C26" i="78" l="1"/>
  <c r="K389" i="45" l="1"/>
  <c r="K390" i="45"/>
  <c r="K391" i="45"/>
  <c r="K392" i="45"/>
  <c r="K393" i="45"/>
  <c r="K394" i="45"/>
  <c r="K395" i="45"/>
  <c r="K396" i="45"/>
  <c r="K397" i="45"/>
  <c r="K398" i="45"/>
  <c r="J389" i="45"/>
  <c r="J390" i="45"/>
  <c r="J391" i="45"/>
  <c r="J392" i="45"/>
  <c r="J393" i="45"/>
  <c r="J394" i="45"/>
  <c r="J395" i="45"/>
  <c r="J396" i="45"/>
  <c r="J397" i="45"/>
  <c r="J398" i="45"/>
  <c r="I389" i="45"/>
  <c r="I390" i="45"/>
  <c r="I391" i="45"/>
  <c r="I392" i="45"/>
  <c r="I393" i="45"/>
  <c r="I394" i="45"/>
  <c r="I395" i="45"/>
  <c r="I396" i="45"/>
  <c r="I397" i="45"/>
  <c r="I398" i="45"/>
  <c r="H389" i="45"/>
  <c r="H390" i="45"/>
  <c r="H391" i="45"/>
  <c r="H392" i="45"/>
  <c r="H393" i="45"/>
  <c r="H394" i="45"/>
  <c r="H395" i="45"/>
  <c r="H396" i="45"/>
  <c r="H397" i="45"/>
  <c r="H398" i="45"/>
  <c r="G389" i="45"/>
  <c r="G390" i="45"/>
  <c r="G391" i="45"/>
  <c r="G392" i="45"/>
  <c r="G393" i="45"/>
  <c r="G394" i="45"/>
  <c r="G395" i="45"/>
  <c r="G396" i="45"/>
  <c r="G397" i="45"/>
  <c r="G398" i="45"/>
  <c r="F389" i="45"/>
  <c r="F390" i="45"/>
  <c r="F391" i="45"/>
  <c r="F392" i="45"/>
  <c r="F393" i="45"/>
  <c r="F394" i="45"/>
  <c r="F395" i="45"/>
  <c r="F396" i="45"/>
  <c r="F397" i="45"/>
  <c r="F398" i="45"/>
  <c r="E389" i="45"/>
  <c r="E390" i="45"/>
  <c r="E391" i="45"/>
  <c r="E392" i="45"/>
  <c r="E393" i="45"/>
  <c r="E394" i="45"/>
  <c r="E395" i="45"/>
  <c r="E396" i="45"/>
  <c r="E397" i="45"/>
  <c r="E398" i="45"/>
  <c r="D389" i="45"/>
  <c r="D390" i="45"/>
  <c r="D391" i="45"/>
  <c r="D392" i="45"/>
  <c r="D393" i="45"/>
  <c r="D394" i="45"/>
  <c r="D395" i="45"/>
  <c r="D396" i="45"/>
  <c r="D397" i="45"/>
  <c r="D398" i="45"/>
  <c r="C389" i="45"/>
  <c r="C390" i="45"/>
  <c r="C391" i="45"/>
  <c r="C392" i="45"/>
  <c r="C393" i="45"/>
  <c r="C394" i="45"/>
  <c r="C395" i="45"/>
  <c r="C396" i="45"/>
  <c r="C397" i="45"/>
  <c r="C398" i="45"/>
  <c r="D388" i="45"/>
  <c r="E388" i="45"/>
  <c r="F388" i="45"/>
  <c r="G388" i="45"/>
  <c r="H388" i="45"/>
  <c r="I388" i="45"/>
  <c r="J388" i="45"/>
  <c r="K388" i="45"/>
  <c r="D387" i="45"/>
  <c r="E387" i="45"/>
  <c r="F387" i="45"/>
  <c r="G387" i="45"/>
  <c r="H387" i="45"/>
  <c r="I387" i="45"/>
  <c r="J387" i="45"/>
  <c r="K387" i="45"/>
  <c r="C388" i="45"/>
  <c r="C387"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D8" i="78"/>
  <c r="F26" i="78" l="1"/>
  <c r="F13" i="78"/>
  <c r="D26" i="78"/>
  <c r="D13" i="78"/>
  <c r="Q123" i="36"/>
  <c r="Q189" i="36" s="1"/>
  <c r="M123" i="36"/>
  <c r="M189" i="36" s="1"/>
  <c r="L123" i="36"/>
  <c r="L189" i="36" s="1"/>
  <c r="K123" i="36"/>
  <c r="K189" i="36" s="1"/>
  <c r="J123" i="36"/>
  <c r="J189" i="36" s="1"/>
  <c r="I123" i="36"/>
  <c r="I189" i="36" s="1"/>
  <c r="H123" i="36"/>
  <c r="H189" i="36" s="1"/>
  <c r="G123" i="36"/>
  <c r="G189" i="36" s="1"/>
  <c r="F123" i="36"/>
  <c r="F189" i="36" s="1"/>
  <c r="E123" i="36"/>
  <c r="E189" i="36" s="1"/>
  <c r="D123" i="36"/>
  <c r="D189" i="36" s="1"/>
  <c r="C123" i="36"/>
  <c r="C189" i="36" s="1"/>
  <c r="B123" i="36"/>
  <c r="B189" i="36" s="1"/>
  <c r="Q122" i="36"/>
  <c r="Q188" i="36" s="1"/>
  <c r="M122" i="36"/>
  <c r="M188" i="36" s="1"/>
  <c r="L122" i="36"/>
  <c r="L188" i="36" s="1"/>
  <c r="K122" i="36"/>
  <c r="K188" i="36" s="1"/>
  <c r="J122" i="36"/>
  <c r="J188" i="36" s="1"/>
  <c r="I122" i="36"/>
  <c r="I188" i="36" s="1"/>
  <c r="H122" i="36"/>
  <c r="H188" i="36" s="1"/>
  <c r="G122" i="36"/>
  <c r="G188" i="36" s="1"/>
  <c r="F122" i="36"/>
  <c r="F188" i="36" s="1"/>
  <c r="E122" i="36"/>
  <c r="E188" i="36" s="1"/>
  <c r="D122" i="36"/>
  <c r="D188" i="36" s="1"/>
  <c r="C122" i="36"/>
  <c r="C188" i="36" s="1"/>
  <c r="B122" i="36"/>
  <c r="B188" i="36" s="1"/>
  <c r="Q121" i="36"/>
  <c r="Q187" i="36" s="1"/>
  <c r="M121" i="36"/>
  <c r="M187" i="36" s="1"/>
  <c r="L121" i="36"/>
  <c r="L187" i="36" s="1"/>
  <c r="K121" i="36"/>
  <c r="K187" i="36" s="1"/>
  <c r="J121" i="36"/>
  <c r="J187" i="36" s="1"/>
  <c r="I121" i="36"/>
  <c r="I187" i="36" s="1"/>
  <c r="H121" i="36"/>
  <c r="H187" i="36" s="1"/>
  <c r="G121" i="36"/>
  <c r="G187" i="36" s="1"/>
  <c r="F121" i="36"/>
  <c r="F187" i="36" s="1"/>
  <c r="E121" i="36"/>
  <c r="E187" i="36" s="1"/>
  <c r="D121" i="36"/>
  <c r="D187" i="36" s="1"/>
  <c r="C121" i="36"/>
  <c r="C187" i="36" s="1"/>
  <c r="B121" i="36"/>
  <c r="B187" i="36" s="1"/>
  <c r="Q120" i="36"/>
  <c r="Q186" i="36" s="1"/>
  <c r="M120" i="36"/>
  <c r="M186" i="36" s="1"/>
  <c r="L120" i="36"/>
  <c r="L186" i="36" s="1"/>
  <c r="K120" i="36"/>
  <c r="K186" i="36" s="1"/>
  <c r="J120" i="36"/>
  <c r="J186" i="36" s="1"/>
  <c r="I120" i="36"/>
  <c r="I186" i="36" s="1"/>
  <c r="H120" i="36"/>
  <c r="H186" i="36" s="1"/>
  <c r="G120" i="36"/>
  <c r="G186" i="36" s="1"/>
  <c r="F120" i="36"/>
  <c r="F186" i="36" s="1"/>
  <c r="E120" i="36"/>
  <c r="E186" i="36" s="1"/>
  <c r="D120" i="36"/>
  <c r="D186" i="36" s="1"/>
  <c r="C120" i="36"/>
  <c r="C186" i="36" s="1"/>
  <c r="B120" i="36"/>
  <c r="B186" i="36" s="1"/>
  <c r="Q119" i="36"/>
  <c r="Q185" i="36" s="1"/>
  <c r="M119" i="36"/>
  <c r="M185" i="36" s="1"/>
  <c r="L119" i="36"/>
  <c r="L185" i="36" s="1"/>
  <c r="K119" i="36"/>
  <c r="K185" i="36" s="1"/>
  <c r="J119" i="36"/>
  <c r="J185" i="36" s="1"/>
  <c r="I119" i="36"/>
  <c r="I185" i="36" s="1"/>
  <c r="H119" i="36"/>
  <c r="H185" i="36" s="1"/>
  <c r="G119" i="36"/>
  <c r="G185" i="36" s="1"/>
  <c r="F119" i="36"/>
  <c r="F185" i="36" s="1"/>
  <c r="E119" i="36"/>
  <c r="E185" i="36" s="1"/>
  <c r="D119" i="36"/>
  <c r="D185" i="36" s="1"/>
  <c r="C119" i="36"/>
  <c r="C185" i="36" s="1"/>
  <c r="B119" i="36"/>
  <c r="B185" i="36" s="1"/>
  <c r="Q118" i="36"/>
  <c r="Q184" i="36" s="1"/>
  <c r="M118" i="36"/>
  <c r="M184" i="36" s="1"/>
  <c r="L118" i="36"/>
  <c r="L184" i="36" s="1"/>
  <c r="K118" i="36"/>
  <c r="K184" i="36" s="1"/>
  <c r="J118" i="36"/>
  <c r="J184" i="36" s="1"/>
  <c r="I118" i="36"/>
  <c r="I184" i="36" s="1"/>
  <c r="H118" i="36"/>
  <c r="H184" i="36" s="1"/>
  <c r="G118" i="36"/>
  <c r="G184" i="36" s="1"/>
  <c r="F118" i="36"/>
  <c r="F184" i="36" s="1"/>
  <c r="E118" i="36"/>
  <c r="E184" i="36" s="1"/>
  <c r="D118" i="36"/>
  <c r="D184" i="36" s="1"/>
  <c r="C118" i="36"/>
  <c r="C184" i="36" s="1"/>
  <c r="B118" i="36"/>
  <c r="B184" i="36" s="1"/>
  <c r="Q117" i="36"/>
  <c r="Q183" i="36" s="1"/>
  <c r="M117" i="36"/>
  <c r="M183" i="36" s="1"/>
  <c r="L117" i="36"/>
  <c r="L183" i="36" s="1"/>
  <c r="K117" i="36"/>
  <c r="K183" i="36" s="1"/>
  <c r="J117" i="36"/>
  <c r="J183" i="36" s="1"/>
  <c r="I117" i="36"/>
  <c r="I183" i="36" s="1"/>
  <c r="H117" i="36"/>
  <c r="H183" i="36" s="1"/>
  <c r="G117" i="36"/>
  <c r="G183" i="36" s="1"/>
  <c r="F117" i="36"/>
  <c r="F183" i="36" s="1"/>
  <c r="E117" i="36"/>
  <c r="E183" i="36" s="1"/>
  <c r="D117" i="36"/>
  <c r="D183" i="36" s="1"/>
  <c r="C117" i="36"/>
  <c r="C183" i="36" s="1"/>
  <c r="B117" i="36"/>
  <c r="B183" i="36" s="1"/>
  <c r="B107" i="36"/>
  <c r="K304" i="45" l="1"/>
  <c r="J304" i="45"/>
  <c r="I304" i="45"/>
  <c r="H304" i="45"/>
  <c r="G304" i="45"/>
  <c r="F304" i="45"/>
  <c r="E304" i="45"/>
  <c r="D304" i="45"/>
  <c r="C302" i="45"/>
  <c r="C301" i="45"/>
  <c r="C300" i="45"/>
  <c r="C299" i="45"/>
  <c r="C298" i="45"/>
  <c r="C297" i="45"/>
  <c r="C296" i="45"/>
  <c r="C295" i="45"/>
  <c r="C294" i="45"/>
  <c r="C293" i="45"/>
  <c r="C292" i="45"/>
  <c r="C291" i="45"/>
  <c r="K282" i="45"/>
  <c r="J282" i="45"/>
  <c r="I282" i="45"/>
  <c r="H282" i="45"/>
  <c r="G282" i="45"/>
  <c r="F282" i="45"/>
  <c r="E282" i="45"/>
  <c r="D282" i="45"/>
  <c r="C280" i="45"/>
  <c r="C279" i="45"/>
  <c r="C278" i="45"/>
  <c r="C277" i="45"/>
  <c r="C276" i="45"/>
  <c r="C275" i="45"/>
  <c r="C274" i="45"/>
  <c r="C273" i="45"/>
  <c r="C272" i="45"/>
  <c r="C271" i="45"/>
  <c r="C270" i="45"/>
  <c r="C269" i="45"/>
  <c r="K265" i="45"/>
  <c r="J265" i="45"/>
  <c r="I265" i="45"/>
  <c r="H265" i="45"/>
  <c r="G265" i="45"/>
  <c r="F265" i="45"/>
  <c r="E265" i="45"/>
  <c r="D265" i="45"/>
  <c r="C263" i="45"/>
  <c r="C262" i="45"/>
  <c r="C261" i="45"/>
  <c r="C260" i="45"/>
  <c r="C259" i="45"/>
  <c r="C258" i="45"/>
  <c r="C257" i="45"/>
  <c r="C256" i="45"/>
  <c r="C255" i="45"/>
  <c r="C254" i="45"/>
  <c r="C253" i="45"/>
  <c r="C252" i="45"/>
  <c r="C282" i="45" l="1"/>
  <c r="C304" i="45"/>
  <c r="C265" i="45"/>
  <c r="E26" i="75"/>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319" i="45" l="1"/>
  <c r="J319" i="45"/>
  <c r="I319" i="45"/>
  <c r="H319" i="45"/>
  <c r="G319" i="45"/>
  <c r="F319" i="45"/>
  <c r="E319" i="45"/>
  <c r="D319" i="45"/>
  <c r="C319" i="45"/>
  <c r="K318" i="45"/>
  <c r="J318" i="45"/>
  <c r="I318" i="45"/>
  <c r="H318" i="45"/>
  <c r="G318" i="45"/>
  <c r="F318" i="45"/>
  <c r="E318" i="45"/>
  <c r="D318" i="45"/>
  <c r="K317" i="45"/>
  <c r="J317" i="45"/>
  <c r="I317" i="45"/>
  <c r="H317" i="45"/>
  <c r="G317" i="45"/>
  <c r="F317" i="45"/>
  <c r="E317" i="45"/>
  <c r="D317" i="45"/>
  <c r="C317" i="45"/>
  <c r="K316" i="45"/>
  <c r="J316" i="45"/>
  <c r="I316" i="45"/>
  <c r="H316" i="45"/>
  <c r="G316" i="45"/>
  <c r="F316" i="45"/>
  <c r="E316" i="45"/>
  <c r="D316" i="45"/>
  <c r="K315" i="45"/>
  <c r="J315" i="45"/>
  <c r="I315" i="45"/>
  <c r="H315" i="45"/>
  <c r="G315" i="45"/>
  <c r="F315" i="45"/>
  <c r="E315" i="45"/>
  <c r="D315" i="45"/>
  <c r="C315" i="45"/>
  <c r="K314" i="45"/>
  <c r="J314" i="45"/>
  <c r="I314" i="45"/>
  <c r="H314" i="45"/>
  <c r="G314" i="45"/>
  <c r="F314" i="45"/>
  <c r="E314" i="45"/>
  <c r="D314" i="45"/>
  <c r="K313" i="45"/>
  <c r="J313" i="45"/>
  <c r="I313" i="45"/>
  <c r="H313" i="45"/>
  <c r="G313" i="45"/>
  <c r="F313" i="45"/>
  <c r="E313" i="45"/>
  <c r="D313" i="45"/>
  <c r="C313" i="45"/>
  <c r="K312" i="45"/>
  <c r="J312" i="45"/>
  <c r="I312" i="45"/>
  <c r="H312" i="45"/>
  <c r="G312" i="45"/>
  <c r="F312" i="45"/>
  <c r="E312" i="45"/>
  <c r="D312" i="45"/>
  <c r="K311" i="45"/>
  <c r="J311" i="45"/>
  <c r="I311" i="45"/>
  <c r="H311" i="45"/>
  <c r="G311" i="45"/>
  <c r="F311" i="45"/>
  <c r="E311" i="45"/>
  <c r="D311" i="45"/>
  <c r="C311" i="45"/>
  <c r="K310" i="45"/>
  <c r="J310" i="45"/>
  <c r="I310" i="45"/>
  <c r="H310" i="45"/>
  <c r="G310" i="45"/>
  <c r="F310" i="45"/>
  <c r="E310" i="45"/>
  <c r="D310" i="45"/>
  <c r="K309" i="45"/>
  <c r="J309" i="45"/>
  <c r="I309" i="45"/>
  <c r="H309" i="45"/>
  <c r="G309" i="45"/>
  <c r="F309" i="45"/>
  <c r="E309" i="45"/>
  <c r="D309" i="45"/>
  <c r="C309" i="45"/>
  <c r="K308" i="45"/>
  <c r="J308" i="45"/>
  <c r="I308" i="45"/>
  <c r="H308" i="45"/>
  <c r="G308" i="45"/>
  <c r="F308" i="45"/>
  <c r="E308" i="45"/>
  <c r="D308" i="45"/>
  <c r="C318" i="45"/>
  <c r="C316" i="45"/>
  <c r="C314" i="45"/>
  <c r="C312" i="45"/>
  <c r="C310" i="45"/>
  <c r="C308" i="45" l="1"/>
  <c r="Q113" i="36" l="1"/>
  <c r="Q179" i="36" s="1"/>
  <c r="M113" i="36"/>
  <c r="M179" i="36" s="1"/>
  <c r="L113" i="36"/>
  <c r="L179" i="36" s="1"/>
  <c r="K113" i="36"/>
  <c r="K179" i="36" s="1"/>
  <c r="J113" i="36"/>
  <c r="J179" i="36" s="1"/>
  <c r="I113" i="36"/>
  <c r="I179" i="36" s="1"/>
  <c r="H113" i="36"/>
  <c r="H179" i="36" s="1"/>
  <c r="G113" i="36"/>
  <c r="G179" i="36" s="1"/>
  <c r="F113" i="36"/>
  <c r="F179" i="36" s="1"/>
  <c r="E113" i="36"/>
  <c r="E179" i="36" s="1"/>
  <c r="D113" i="36"/>
  <c r="D179" i="36" s="1"/>
  <c r="C113" i="36"/>
  <c r="C179" i="36" s="1"/>
  <c r="B113" i="36"/>
  <c r="B179" i="36" s="1"/>
  <c r="Q112" i="36"/>
  <c r="Q178" i="36" s="1"/>
  <c r="M112" i="36"/>
  <c r="M178" i="36" s="1"/>
  <c r="L112" i="36"/>
  <c r="L178" i="36" s="1"/>
  <c r="K112" i="36"/>
  <c r="K178" i="36" s="1"/>
  <c r="J112" i="36"/>
  <c r="J178" i="36" s="1"/>
  <c r="I112" i="36"/>
  <c r="I178" i="36" s="1"/>
  <c r="H112" i="36"/>
  <c r="H178" i="36" s="1"/>
  <c r="G112" i="36"/>
  <c r="G178" i="36" s="1"/>
  <c r="F112" i="36"/>
  <c r="F178" i="36" s="1"/>
  <c r="E112" i="36"/>
  <c r="E178" i="36" s="1"/>
  <c r="D112" i="36"/>
  <c r="D178" i="36" s="1"/>
  <c r="C112" i="36"/>
  <c r="C178" i="36" s="1"/>
  <c r="B112" i="36"/>
  <c r="B178" i="36" s="1"/>
  <c r="Q111" i="36"/>
  <c r="Q177" i="36" s="1"/>
  <c r="M111" i="36"/>
  <c r="M177" i="36" s="1"/>
  <c r="L111" i="36"/>
  <c r="L177" i="36" s="1"/>
  <c r="K111" i="36"/>
  <c r="K177" i="36" s="1"/>
  <c r="J111" i="36"/>
  <c r="J177" i="36" s="1"/>
  <c r="I111" i="36"/>
  <c r="I177" i="36" s="1"/>
  <c r="H111" i="36"/>
  <c r="H177" i="36" s="1"/>
  <c r="G111" i="36"/>
  <c r="G177" i="36" s="1"/>
  <c r="F111" i="36"/>
  <c r="F177" i="36" s="1"/>
  <c r="E111" i="36"/>
  <c r="E177" i="36" s="1"/>
  <c r="D111" i="36"/>
  <c r="D177" i="36" s="1"/>
  <c r="C111" i="36"/>
  <c r="C177" i="36" s="1"/>
  <c r="B111" i="36"/>
  <c r="B177" i="36" s="1"/>
  <c r="Q110" i="36"/>
  <c r="Q176" i="36" s="1"/>
  <c r="M110" i="36"/>
  <c r="M176" i="36" s="1"/>
  <c r="L110" i="36"/>
  <c r="L176" i="36" s="1"/>
  <c r="K110" i="36"/>
  <c r="K176" i="36" s="1"/>
  <c r="J110" i="36"/>
  <c r="J176" i="36" s="1"/>
  <c r="I110" i="36"/>
  <c r="I176" i="36" s="1"/>
  <c r="H110" i="36"/>
  <c r="H176" i="36" s="1"/>
  <c r="G110" i="36"/>
  <c r="G176" i="36" s="1"/>
  <c r="F110" i="36"/>
  <c r="F176" i="36" s="1"/>
  <c r="E110" i="36"/>
  <c r="E176" i="36" s="1"/>
  <c r="D110" i="36"/>
  <c r="D176" i="36" s="1"/>
  <c r="C110" i="36"/>
  <c r="C176" i="36" s="1"/>
  <c r="B110" i="36"/>
  <c r="B176" i="36" s="1"/>
  <c r="Q109" i="36"/>
  <c r="Q175" i="36" s="1"/>
  <c r="M109" i="36"/>
  <c r="M175" i="36" s="1"/>
  <c r="L109" i="36"/>
  <c r="L175" i="36" s="1"/>
  <c r="K109" i="36"/>
  <c r="K175" i="36" s="1"/>
  <c r="J109" i="36"/>
  <c r="J175" i="36" s="1"/>
  <c r="I109" i="36"/>
  <c r="I175" i="36" s="1"/>
  <c r="H109" i="36"/>
  <c r="H175" i="36" s="1"/>
  <c r="G109" i="36"/>
  <c r="G175" i="36" s="1"/>
  <c r="F109" i="36"/>
  <c r="F175" i="36" s="1"/>
  <c r="E109" i="36"/>
  <c r="E175" i="36" s="1"/>
  <c r="D109" i="36"/>
  <c r="D175" i="36" s="1"/>
  <c r="C109" i="36"/>
  <c r="C175" i="36" s="1"/>
  <c r="B109" i="36"/>
  <c r="B175" i="36" s="1"/>
  <c r="Q108" i="36"/>
  <c r="Q174" i="36" s="1"/>
  <c r="M108" i="36"/>
  <c r="M174" i="36" s="1"/>
  <c r="L108" i="36"/>
  <c r="L174" i="36" s="1"/>
  <c r="K108" i="36"/>
  <c r="K174" i="36" s="1"/>
  <c r="J108" i="36"/>
  <c r="J174" i="36" s="1"/>
  <c r="I108" i="36"/>
  <c r="I174" i="36" s="1"/>
  <c r="H108" i="36"/>
  <c r="H174" i="36" s="1"/>
  <c r="G108" i="36"/>
  <c r="G174" i="36" s="1"/>
  <c r="F108" i="36"/>
  <c r="F174" i="36" s="1"/>
  <c r="E108" i="36"/>
  <c r="E174" i="36" s="1"/>
  <c r="D108" i="36"/>
  <c r="D174" i="36" s="1"/>
  <c r="C108" i="36"/>
  <c r="C174" i="36" s="1"/>
  <c r="B108" i="36"/>
  <c r="B174" i="36" s="1"/>
  <c r="Q107" i="36"/>
  <c r="Q173" i="36" s="1"/>
  <c r="M107" i="36"/>
  <c r="M173" i="36" s="1"/>
  <c r="L107" i="36"/>
  <c r="L173" i="36" s="1"/>
  <c r="K107" i="36"/>
  <c r="K173" i="36" s="1"/>
  <c r="J107" i="36"/>
  <c r="J173" i="36" s="1"/>
  <c r="I107" i="36"/>
  <c r="I173" i="36" s="1"/>
  <c r="H107" i="36"/>
  <c r="H173" i="36" s="1"/>
  <c r="G107" i="36"/>
  <c r="G173" i="36" s="1"/>
  <c r="F107" i="36"/>
  <c r="F173" i="36" s="1"/>
  <c r="E107" i="36"/>
  <c r="E173" i="36" s="1"/>
  <c r="D107" i="36"/>
  <c r="D173" i="36" s="1"/>
  <c r="C107" i="36"/>
  <c r="C173" i="36" s="1"/>
  <c r="B173" i="36"/>
  <c r="K224" i="45" l="1"/>
  <c r="J224" i="45"/>
  <c r="I224" i="45"/>
  <c r="H224" i="45"/>
  <c r="G224" i="45"/>
  <c r="F224" i="45"/>
  <c r="E224" i="45"/>
  <c r="D224" i="45"/>
  <c r="C222" i="45"/>
  <c r="C221" i="45"/>
  <c r="C220" i="45"/>
  <c r="C219" i="45"/>
  <c r="C218" i="45"/>
  <c r="C217" i="45"/>
  <c r="C216" i="45"/>
  <c r="C215" i="45"/>
  <c r="C214" i="45"/>
  <c r="C213" i="45"/>
  <c r="C212" i="45"/>
  <c r="C211" i="45"/>
  <c r="K202" i="45"/>
  <c r="J202" i="45"/>
  <c r="I202" i="45"/>
  <c r="H202" i="45"/>
  <c r="G202" i="45"/>
  <c r="F202" i="45"/>
  <c r="E202" i="45"/>
  <c r="D202" i="45"/>
  <c r="C200" i="45"/>
  <c r="C199" i="45"/>
  <c r="C198" i="45"/>
  <c r="C197" i="45"/>
  <c r="C196" i="45"/>
  <c r="C195" i="45"/>
  <c r="C194" i="45"/>
  <c r="C193" i="45"/>
  <c r="C192" i="45"/>
  <c r="C191" i="45"/>
  <c r="C190" i="45"/>
  <c r="C189" i="45"/>
  <c r="K185" i="45"/>
  <c r="J185" i="45"/>
  <c r="I185" i="45"/>
  <c r="H185" i="45"/>
  <c r="G185" i="45"/>
  <c r="F185" i="45"/>
  <c r="E185" i="45"/>
  <c r="D185" i="45"/>
  <c r="C183" i="45"/>
  <c r="C182" i="45"/>
  <c r="C181" i="45"/>
  <c r="C180" i="45"/>
  <c r="C179" i="45"/>
  <c r="C178" i="45"/>
  <c r="C177" i="45"/>
  <c r="C176" i="45"/>
  <c r="C175" i="45"/>
  <c r="C174" i="45"/>
  <c r="C173" i="45"/>
  <c r="C172" i="45"/>
  <c r="C202" i="45" l="1"/>
  <c r="C224" i="45"/>
  <c r="C185" i="45"/>
  <c r="E26" i="7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239" i="45" l="1"/>
  <c r="J239" i="45"/>
  <c r="I239" i="45"/>
  <c r="H239" i="45"/>
  <c r="G239" i="45"/>
  <c r="F239" i="45"/>
  <c r="E239" i="45"/>
  <c r="D239" i="45"/>
  <c r="K238" i="45"/>
  <c r="J238" i="45"/>
  <c r="I238" i="45"/>
  <c r="H238" i="45"/>
  <c r="G238" i="45"/>
  <c r="F238" i="45"/>
  <c r="E238" i="45"/>
  <c r="D238" i="45"/>
  <c r="K237" i="45"/>
  <c r="J237" i="45"/>
  <c r="I237" i="45"/>
  <c r="H237" i="45"/>
  <c r="G237" i="45"/>
  <c r="F237" i="45"/>
  <c r="E237" i="45"/>
  <c r="D237" i="45"/>
  <c r="K236" i="45"/>
  <c r="J236" i="45"/>
  <c r="I236" i="45"/>
  <c r="H236" i="45"/>
  <c r="G236" i="45"/>
  <c r="F236" i="45"/>
  <c r="E236" i="45"/>
  <c r="D236" i="45"/>
  <c r="C236" i="45"/>
  <c r="K235" i="45"/>
  <c r="J235" i="45"/>
  <c r="I235" i="45"/>
  <c r="H235" i="45"/>
  <c r="G235" i="45"/>
  <c r="F235" i="45"/>
  <c r="E235" i="45"/>
  <c r="D235" i="45"/>
  <c r="K234" i="45"/>
  <c r="J234" i="45"/>
  <c r="I234" i="45"/>
  <c r="H234" i="45"/>
  <c r="G234" i="45"/>
  <c r="F234" i="45"/>
  <c r="E234" i="45"/>
  <c r="D234" i="45"/>
  <c r="K233" i="45"/>
  <c r="J233" i="45"/>
  <c r="I233" i="45"/>
  <c r="H233" i="45"/>
  <c r="G233" i="45"/>
  <c r="F233" i="45"/>
  <c r="E233" i="45"/>
  <c r="D233" i="45"/>
  <c r="K232" i="45"/>
  <c r="J232" i="45"/>
  <c r="I232" i="45"/>
  <c r="H232" i="45"/>
  <c r="G232" i="45"/>
  <c r="F232" i="45"/>
  <c r="E232" i="45"/>
  <c r="D232" i="45"/>
  <c r="C232" i="45"/>
  <c r="K231" i="45"/>
  <c r="J231" i="45"/>
  <c r="I231" i="45"/>
  <c r="H231" i="45"/>
  <c r="G231" i="45"/>
  <c r="F231" i="45"/>
  <c r="E231" i="45"/>
  <c r="D231" i="45"/>
  <c r="K230" i="45"/>
  <c r="J230" i="45"/>
  <c r="I230" i="45"/>
  <c r="H230" i="45"/>
  <c r="G230" i="45"/>
  <c r="F230" i="45"/>
  <c r="E230" i="45"/>
  <c r="D230" i="45"/>
  <c r="K229" i="45"/>
  <c r="J229" i="45"/>
  <c r="I229" i="45"/>
  <c r="H229" i="45"/>
  <c r="G229" i="45"/>
  <c r="F229" i="45"/>
  <c r="E229" i="45"/>
  <c r="D229" i="45"/>
  <c r="K228" i="45"/>
  <c r="J228" i="45"/>
  <c r="I228" i="45"/>
  <c r="H228" i="45"/>
  <c r="G228" i="45"/>
  <c r="F228" i="45"/>
  <c r="E228" i="45"/>
  <c r="D228" i="45"/>
  <c r="C228" i="45"/>
  <c r="C239" i="45"/>
  <c r="C238" i="45"/>
  <c r="C237" i="45"/>
  <c r="C235" i="45"/>
  <c r="C234" i="45"/>
  <c r="C233" i="45"/>
  <c r="C231" i="45"/>
  <c r="C230" i="45"/>
  <c r="C229"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Q103" i="36"/>
  <c r="Q169" i="36" s="1"/>
  <c r="M103" i="36"/>
  <c r="M169" i="36" s="1"/>
  <c r="L103" i="36"/>
  <c r="L169" i="36" s="1"/>
  <c r="K103" i="36"/>
  <c r="K169" i="36" s="1"/>
  <c r="J103" i="36"/>
  <c r="J169" i="36" s="1"/>
  <c r="I103" i="36"/>
  <c r="I169" i="36" s="1"/>
  <c r="H103" i="36"/>
  <c r="H169" i="36" s="1"/>
  <c r="G103" i="36"/>
  <c r="G169" i="36" s="1"/>
  <c r="F103" i="36"/>
  <c r="F169" i="36" s="1"/>
  <c r="E103" i="36"/>
  <c r="E169" i="36" s="1"/>
  <c r="D103" i="36"/>
  <c r="D169" i="36" s="1"/>
  <c r="C103" i="36"/>
  <c r="C169" i="36" s="1"/>
  <c r="B103" i="36"/>
  <c r="B169" i="36" s="1"/>
  <c r="Q102" i="36"/>
  <c r="Q168" i="36" s="1"/>
  <c r="M102" i="36"/>
  <c r="M168" i="36" s="1"/>
  <c r="L102" i="36"/>
  <c r="L168" i="36" s="1"/>
  <c r="K102" i="36"/>
  <c r="K168" i="36" s="1"/>
  <c r="J102" i="36"/>
  <c r="J168" i="36" s="1"/>
  <c r="I102" i="36"/>
  <c r="I168" i="36" s="1"/>
  <c r="H102" i="36"/>
  <c r="H168" i="36" s="1"/>
  <c r="G102" i="36"/>
  <c r="G168" i="36" s="1"/>
  <c r="F102" i="36"/>
  <c r="F168" i="36" s="1"/>
  <c r="E102" i="36"/>
  <c r="E168" i="36" s="1"/>
  <c r="D102" i="36"/>
  <c r="D168" i="36" s="1"/>
  <c r="C102" i="36"/>
  <c r="C168" i="36" s="1"/>
  <c r="B102" i="36"/>
  <c r="B168" i="36" s="1"/>
  <c r="Q101" i="36"/>
  <c r="Q167" i="36" s="1"/>
  <c r="M101" i="36"/>
  <c r="M167" i="36" s="1"/>
  <c r="L101" i="36"/>
  <c r="L167" i="36" s="1"/>
  <c r="K101" i="36"/>
  <c r="K167" i="36" s="1"/>
  <c r="J101" i="36"/>
  <c r="J167" i="36" s="1"/>
  <c r="I101" i="36"/>
  <c r="I167" i="36" s="1"/>
  <c r="H101" i="36"/>
  <c r="H167" i="36" s="1"/>
  <c r="G101" i="36"/>
  <c r="G167" i="36" s="1"/>
  <c r="F101" i="36"/>
  <c r="F167" i="36" s="1"/>
  <c r="E101" i="36"/>
  <c r="E167" i="36" s="1"/>
  <c r="D101" i="36"/>
  <c r="D167" i="36" s="1"/>
  <c r="C101" i="36"/>
  <c r="C167" i="36" s="1"/>
  <c r="B101" i="36"/>
  <c r="B167" i="36" s="1"/>
  <c r="Q100" i="36"/>
  <c r="Q166" i="36" s="1"/>
  <c r="M100" i="36"/>
  <c r="M166" i="36" s="1"/>
  <c r="L100" i="36"/>
  <c r="L166" i="36" s="1"/>
  <c r="K100" i="36"/>
  <c r="K166" i="36" s="1"/>
  <c r="J100" i="36"/>
  <c r="J166" i="36" s="1"/>
  <c r="I100" i="36"/>
  <c r="I166" i="36" s="1"/>
  <c r="H100" i="36"/>
  <c r="H166" i="36" s="1"/>
  <c r="G100" i="36"/>
  <c r="G166" i="36" s="1"/>
  <c r="F100" i="36"/>
  <c r="F166" i="36" s="1"/>
  <c r="E100" i="36"/>
  <c r="E166" i="36" s="1"/>
  <c r="D100" i="36"/>
  <c r="D166" i="36" s="1"/>
  <c r="C100" i="36"/>
  <c r="C166" i="36" s="1"/>
  <c r="B100" i="36"/>
  <c r="B166" i="36" s="1"/>
  <c r="Q99" i="36"/>
  <c r="Q165" i="36" s="1"/>
  <c r="M99" i="36"/>
  <c r="M165" i="36" s="1"/>
  <c r="L99" i="36"/>
  <c r="L165" i="36" s="1"/>
  <c r="K99" i="36"/>
  <c r="K165" i="36" s="1"/>
  <c r="J99" i="36"/>
  <c r="J165" i="36" s="1"/>
  <c r="I99" i="36"/>
  <c r="I165" i="36" s="1"/>
  <c r="H99" i="36"/>
  <c r="H165" i="36" s="1"/>
  <c r="G99" i="36"/>
  <c r="G165" i="36" s="1"/>
  <c r="F99" i="36"/>
  <c r="F165" i="36" s="1"/>
  <c r="E99" i="36"/>
  <c r="E165" i="36" s="1"/>
  <c r="D99" i="36"/>
  <c r="D165" i="36" s="1"/>
  <c r="C99" i="36"/>
  <c r="C165" i="36" s="1"/>
  <c r="B99" i="36"/>
  <c r="B165" i="36" s="1"/>
  <c r="Q98" i="36"/>
  <c r="Q164" i="36" s="1"/>
  <c r="M98" i="36"/>
  <c r="M164" i="36" s="1"/>
  <c r="L98" i="36"/>
  <c r="L164" i="36" s="1"/>
  <c r="K98" i="36"/>
  <c r="K164" i="36" s="1"/>
  <c r="J98" i="36"/>
  <c r="J164" i="36" s="1"/>
  <c r="I98" i="36"/>
  <c r="I164" i="36" s="1"/>
  <c r="H98" i="36"/>
  <c r="H164" i="36" s="1"/>
  <c r="G98" i="36"/>
  <c r="G164" i="36" s="1"/>
  <c r="F98" i="36"/>
  <c r="F164" i="36" s="1"/>
  <c r="E98" i="36"/>
  <c r="E164" i="36" s="1"/>
  <c r="D98" i="36"/>
  <c r="D164" i="36" s="1"/>
  <c r="C98" i="36"/>
  <c r="C164" i="36" s="1"/>
  <c r="B98" i="36"/>
  <c r="B164" i="36" s="1"/>
  <c r="Q97" i="36"/>
  <c r="Q163" i="36" s="1"/>
  <c r="M97" i="36"/>
  <c r="M163" i="36" s="1"/>
  <c r="L97" i="36"/>
  <c r="L163" i="36" s="1"/>
  <c r="K97" i="36"/>
  <c r="K163" i="36" s="1"/>
  <c r="J97" i="36"/>
  <c r="J163" i="36" s="1"/>
  <c r="I97" i="36"/>
  <c r="I163" i="36" s="1"/>
  <c r="H97" i="36"/>
  <c r="H163" i="36" s="1"/>
  <c r="G97" i="36"/>
  <c r="G163" i="36" s="1"/>
  <c r="F97" i="36"/>
  <c r="F163" i="36" s="1"/>
  <c r="E97" i="36"/>
  <c r="E163" i="36" s="1"/>
  <c r="D97" i="36"/>
  <c r="D163" i="36" s="1"/>
  <c r="C97" i="36"/>
  <c r="C163" i="36" s="1"/>
  <c r="B97" i="36"/>
  <c r="B163" i="36" s="1"/>
  <c r="K145" i="45" l="1"/>
  <c r="J145" i="45"/>
  <c r="I145" i="45"/>
  <c r="H145" i="45"/>
  <c r="G145" i="45"/>
  <c r="F145" i="45"/>
  <c r="E145" i="45"/>
  <c r="D145" i="45"/>
  <c r="C143" i="45"/>
  <c r="C142" i="45"/>
  <c r="C141" i="45"/>
  <c r="C140" i="45"/>
  <c r="C139" i="45"/>
  <c r="C138" i="45"/>
  <c r="C137" i="45"/>
  <c r="C136" i="45"/>
  <c r="C135" i="45"/>
  <c r="C134" i="45"/>
  <c r="C133" i="45"/>
  <c r="C132" i="45"/>
  <c r="K123" i="45"/>
  <c r="J123" i="45"/>
  <c r="I123" i="45"/>
  <c r="H123" i="45"/>
  <c r="G123" i="45"/>
  <c r="F123" i="45"/>
  <c r="E123" i="45"/>
  <c r="D123" i="45"/>
  <c r="C121" i="45"/>
  <c r="C120" i="45"/>
  <c r="C119" i="45"/>
  <c r="C118" i="45"/>
  <c r="C117" i="45"/>
  <c r="C116" i="45"/>
  <c r="C115" i="45"/>
  <c r="C114" i="45"/>
  <c r="C113" i="45"/>
  <c r="C112" i="45"/>
  <c r="C111" i="45"/>
  <c r="C110" i="45"/>
  <c r="K106" i="45"/>
  <c r="J106" i="45"/>
  <c r="I106" i="45"/>
  <c r="H106" i="45"/>
  <c r="G106" i="45"/>
  <c r="F106" i="45"/>
  <c r="E106" i="45"/>
  <c r="D106" i="45"/>
  <c r="C104" i="45"/>
  <c r="C103" i="45"/>
  <c r="C102" i="45"/>
  <c r="C101" i="45"/>
  <c r="C100" i="45"/>
  <c r="C99" i="45"/>
  <c r="C98" i="45"/>
  <c r="C97" i="45"/>
  <c r="C96" i="45"/>
  <c r="C95" i="45"/>
  <c r="C94" i="45"/>
  <c r="C93" i="45"/>
  <c r="C106" i="45" l="1"/>
  <c r="C123" i="45"/>
  <c r="C145" i="45"/>
  <c r="L91" i="36"/>
  <c r="L157" i="36" s="1"/>
  <c r="J91" i="36" l="1"/>
  <c r="J92" i="36"/>
  <c r="J93" i="36"/>
  <c r="I91" i="36"/>
  <c r="I92" i="36"/>
  <c r="I93" i="36"/>
  <c r="K160" i="45" l="1"/>
  <c r="J160" i="45"/>
  <c r="I160" i="45"/>
  <c r="H160" i="45"/>
  <c r="G160" i="45"/>
  <c r="F160" i="45"/>
  <c r="E160" i="45"/>
  <c r="D160" i="45"/>
  <c r="C160" i="45"/>
  <c r="K159" i="45"/>
  <c r="J159" i="45"/>
  <c r="I159" i="45"/>
  <c r="H159" i="45"/>
  <c r="G159" i="45"/>
  <c r="F159" i="45"/>
  <c r="E159" i="45"/>
  <c r="D159" i="45"/>
  <c r="C159" i="45"/>
  <c r="K158" i="45"/>
  <c r="J158" i="45"/>
  <c r="I158" i="45"/>
  <c r="H158" i="45"/>
  <c r="G158" i="45"/>
  <c r="F158" i="45"/>
  <c r="E158" i="45"/>
  <c r="D158" i="45"/>
  <c r="C158" i="45"/>
  <c r="K157" i="45"/>
  <c r="J157" i="45"/>
  <c r="I157" i="45"/>
  <c r="H157" i="45"/>
  <c r="G157" i="45"/>
  <c r="F157" i="45"/>
  <c r="E157" i="45"/>
  <c r="D157" i="45"/>
  <c r="C157" i="45"/>
  <c r="K156" i="45"/>
  <c r="J156" i="45"/>
  <c r="I156" i="45"/>
  <c r="H156" i="45"/>
  <c r="G156" i="45"/>
  <c r="F156" i="45"/>
  <c r="E156" i="45"/>
  <c r="D156" i="45"/>
  <c r="C156" i="45"/>
  <c r="K155" i="45"/>
  <c r="J155" i="45"/>
  <c r="I155" i="45"/>
  <c r="H155" i="45"/>
  <c r="G155" i="45"/>
  <c r="F155" i="45"/>
  <c r="E155" i="45"/>
  <c r="D155" i="45"/>
  <c r="C155" i="45"/>
  <c r="K154" i="45"/>
  <c r="J154" i="45"/>
  <c r="I154" i="45"/>
  <c r="H154" i="45"/>
  <c r="G154" i="45"/>
  <c r="F154" i="45"/>
  <c r="E154" i="45"/>
  <c r="D154" i="45"/>
  <c r="C154" i="45"/>
  <c r="C153" i="45"/>
  <c r="D153" i="45"/>
  <c r="E153" i="45"/>
  <c r="F153" i="45"/>
  <c r="G153" i="45"/>
  <c r="H153" i="45"/>
  <c r="I153" i="45"/>
  <c r="J153" i="45"/>
  <c r="K153" i="45"/>
  <c r="I152" i="45" l="1"/>
  <c r="C152" i="45"/>
  <c r="D152" i="45"/>
  <c r="E152" i="45"/>
  <c r="F152" i="45"/>
  <c r="G152" i="45"/>
  <c r="H152" i="45"/>
  <c r="J152" i="45"/>
  <c r="K152"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157" i="36"/>
  <c r="J147" i="36"/>
  <c r="Q93" i="36"/>
  <c r="Q159" i="36" s="1"/>
  <c r="M93" i="36"/>
  <c r="M159" i="36" s="1"/>
  <c r="K93" i="36"/>
  <c r="K159" i="36" s="1"/>
  <c r="J159" i="36"/>
  <c r="I159" i="36"/>
  <c r="H93" i="36"/>
  <c r="H159" i="36" s="1"/>
  <c r="G93" i="36"/>
  <c r="G159" i="36" s="1"/>
  <c r="F93" i="36"/>
  <c r="F159" i="36" s="1"/>
  <c r="E93" i="36"/>
  <c r="E159" i="36" s="1"/>
  <c r="D93" i="36"/>
  <c r="D159" i="36" s="1"/>
  <c r="C93" i="36"/>
  <c r="C159" i="36" s="1"/>
  <c r="B93" i="36"/>
  <c r="B159" i="36" s="1"/>
  <c r="Q92" i="36"/>
  <c r="Q158" i="36" s="1"/>
  <c r="M92" i="36"/>
  <c r="M158" i="36" s="1"/>
  <c r="L93" i="36"/>
  <c r="L159" i="36" s="1"/>
  <c r="K92" i="36"/>
  <c r="K158" i="36" s="1"/>
  <c r="J158" i="36"/>
  <c r="I158" i="36"/>
  <c r="H92" i="36"/>
  <c r="H158" i="36" s="1"/>
  <c r="G92" i="36"/>
  <c r="G158" i="36" s="1"/>
  <c r="F92" i="36"/>
  <c r="F158" i="36" s="1"/>
  <c r="E92" i="36"/>
  <c r="E158" i="36" s="1"/>
  <c r="D92" i="36"/>
  <c r="D158" i="36" s="1"/>
  <c r="C92" i="36"/>
  <c r="C158" i="36" s="1"/>
  <c r="B92" i="36"/>
  <c r="B158" i="36" s="1"/>
  <c r="Q91" i="36"/>
  <c r="Q157" i="36" s="1"/>
  <c r="M91" i="36"/>
  <c r="M157" i="36" s="1"/>
  <c r="L92" i="36"/>
  <c r="L158" i="36" s="1"/>
  <c r="K91" i="36"/>
  <c r="K157" i="36" s="1"/>
  <c r="I157" i="36"/>
  <c r="H91" i="36"/>
  <c r="H157" i="36" s="1"/>
  <c r="G91" i="36"/>
  <c r="G157" i="36" s="1"/>
  <c r="F91" i="36"/>
  <c r="F157" i="36" s="1"/>
  <c r="E91" i="36"/>
  <c r="E157" i="36" s="1"/>
  <c r="D91" i="36"/>
  <c r="D157" i="36" s="1"/>
  <c r="C91" i="36"/>
  <c r="C157" i="36" s="1"/>
  <c r="B91" i="36"/>
  <c r="B157" i="36" s="1"/>
  <c r="Q90" i="36"/>
  <c r="Q156" i="36" s="1"/>
  <c r="M90" i="36"/>
  <c r="M156" i="36" s="1"/>
  <c r="L90" i="36"/>
  <c r="L156" i="36" s="1"/>
  <c r="K90" i="36"/>
  <c r="K156" i="36" s="1"/>
  <c r="J90" i="36"/>
  <c r="J156" i="36" s="1"/>
  <c r="I90" i="36"/>
  <c r="I156" i="36" s="1"/>
  <c r="H90" i="36"/>
  <c r="H156" i="36" s="1"/>
  <c r="G90" i="36"/>
  <c r="G156" i="36" s="1"/>
  <c r="F90" i="36"/>
  <c r="F156" i="36" s="1"/>
  <c r="E90" i="36"/>
  <c r="E156" i="36" s="1"/>
  <c r="D90" i="36"/>
  <c r="D156" i="36" s="1"/>
  <c r="C90" i="36"/>
  <c r="C156" i="36" s="1"/>
  <c r="B90" i="36"/>
  <c r="B156" i="36" s="1"/>
  <c r="Q89" i="36"/>
  <c r="Q155" i="36" s="1"/>
  <c r="M89" i="36"/>
  <c r="M155" i="36" s="1"/>
  <c r="L89" i="36"/>
  <c r="L155" i="36" s="1"/>
  <c r="K89" i="36"/>
  <c r="K155" i="36" s="1"/>
  <c r="J89" i="36"/>
  <c r="J155" i="36" s="1"/>
  <c r="I89" i="36"/>
  <c r="I155" i="36" s="1"/>
  <c r="H89" i="36"/>
  <c r="H155" i="36" s="1"/>
  <c r="G89" i="36"/>
  <c r="G155" i="36" s="1"/>
  <c r="F89" i="36"/>
  <c r="F155" i="36" s="1"/>
  <c r="E89" i="36"/>
  <c r="E155" i="36" s="1"/>
  <c r="D89" i="36"/>
  <c r="D155" i="36" s="1"/>
  <c r="C89" i="36"/>
  <c r="C155" i="36" s="1"/>
  <c r="B89" i="36"/>
  <c r="B155" i="36" s="1"/>
  <c r="Q88" i="36"/>
  <c r="Q154" i="36" s="1"/>
  <c r="M88" i="36"/>
  <c r="M154" i="36" s="1"/>
  <c r="L88" i="36"/>
  <c r="L154" i="36" s="1"/>
  <c r="K88" i="36"/>
  <c r="K154" i="36" s="1"/>
  <c r="J88" i="36"/>
  <c r="J154" i="36" s="1"/>
  <c r="I88" i="36"/>
  <c r="I154" i="36" s="1"/>
  <c r="H88" i="36"/>
  <c r="H154" i="36" s="1"/>
  <c r="G88" i="36"/>
  <c r="G154" i="36" s="1"/>
  <c r="F88" i="36"/>
  <c r="F154" i="36" s="1"/>
  <c r="E88" i="36"/>
  <c r="E154" i="36" s="1"/>
  <c r="D88" i="36"/>
  <c r="D154" i="36" s="1"/>
  <c r="C88" i="36"/>
  <c r="C154" i="36" s="1"/>
  <c r="B88" i="36"/>
  <c r="B154" i="36" s="1"/>
  <c r="Q87" i="36"/>
  <c r="Q153" i="36" s="1"/>
  <c r="M87" i="36"/>
  <c r="M153" i="36" s="1"/>
  <c r="L87" i="36"/>
  <c r="L153" i="36" s="1"/>
  <c r="K87" i="36"/>
  <c r="K153" i="36" s="1"/>
  <c r="J87" i="36"/>
  <c r="J153" i="36" s="1"/>
  <c r="I87" i="36"/>
  <c r="I153" i="36" s="1"/>
  <c r="H87" i="36"/>
  <c r="H153" i="36" s="1"/>
  <c r="G87" i="36"/>
  <c r="G153" i="36" s="1"/>
  <c r="F87" i="36"/>
  <c r="F153" i="36" s="1"/>
  <c r="E87" i="36"/>
  <c r="E153" i="36" s="1"/>
  <c r="D87" i="36"/>
  <c r="D153" i="36" s="1"/>
  <c r="C87" i="36"/>
  <c r="C153" i="36" s="1"/>
  <c r="B87" i="36"/>
  <c r="B153" i="36" s="1"/>
  <c r="Q83" i="36"/>
  <c r="Q149" i="36" s="1"/>
  <c r="M83" i="36"/>
  <c r="M149" i="36" s="1"/>
  <c r="L83" i="36"/>
  <c r="L149" i="36" s="1"/>
  <c r="K83" i="36"/>
  <c r="K149" i="36" s="1"/>
  <c r="J83" i="36"/>
  <c r="J149" i="36" s="1"/>
  <c r="I83" i="36"/>
  <c r="I149" i="36" s="1"/>
  <c r="H83" i="36"/>
  <c r="H149" i="36" s="1"/>
  <c r="G83" i="36"/>
  <c r="G149" i="36" s="1"/>
  <c r="F83" i="36"/>
  <c r="F149" i="36" s="1"/>
  <c r="E83" i="36"/>
  <c r="E149" i="36" s="1"/>
  <c r="D83" i="36"/>
  <c r="D149" i="36" s="1"/>
  <c r="C83" i="36"/>
  <c r="C149" i="36" s="1"/>
  <c r="B83" i="36"/>
  <c r="B149" i="36" s="1"/>
  <c r="Q82" i="36"/>
  <c r="Q148" i="36" s="1"/>
  <c r="M82" i="36"/>
  <c r="M148" i="36" s="1"/>
  <c r="L82" i="36"/>
  <c r="L148" i="36" s="1"/>
  <c r="K82" i="36"/>
  <c r="K148" i="36" s="1"/>
  <c r="J82" i="36"/>
  <c r="J148" i="36" s="1"/>
  <c r="I82" i="36"/>
  <c r="I148" i="36" s="1"/>
  <c r="H82" i="36"/>
  <c r="H148" i="36" s="1"/>
  <c r="G82" i="36"/>
  <c r="G148" i="36" s="1"/>
  <c r="F82" i="36"/>
  <c r="F148" i="36" s="1"/>
  <c r="E82" i="36"/>
  <c r="E148" i="36" s="1"/>
  <c r="D82" i="36"/>
  <c r="D148" i="36" s="1"/>
  <c r="C82" i="36"/>
  <c r="C148" i="36" s="1"/>
  <c r="B82" i="36"/>
  <c r="B148" i="36" s="1"/>
  <c r="Q81" i="36"/>
  <c r="Q147" i="36" s="1"/>
  <c r="M81" i="36"/>
  <c r="M147" i="36" s="1"/>
  <c r="L81" i="36"/>
  <c r="L147" i="36" s="1"/>
  <c r="K81" i="36"/>
  <c r="K147" i="36" s="1"/>
  <c r="I81" i="36"/>
  <c r="I147" i="36" s="1"/>
  <c r="H81" i="36"/>
  <c r="H147" i="36" s="1"/>
  <c r="G81" i="36"/>
  <c r="G147" i="36" s="1"/>
  <c r="F81" i="36"/>
  <c r="F147" i="36" s="1"/>
  <c r="E81" i="36"/>
  <c r="E147" i="36" s="1"/>
  <c r="D81" i="36"/>
  <c r="D147" i="36" s="1"/>
  <c r="C81" i="36"/>
  <c r="C147" i="36" s="1"/>
  <c r="B81" i="36"/>
  <c r="B147" i="36" s="1"/>
  <c r="Q80" i="36"/>
  <c r="Q146" i="36" s="1"/>
  <c r="M80" i="36"/>
  <c r="M146" i="36" s="1"/>
  <c r="L80" i="36"/>
  <c r="L146" i="36" s="1"/>
  <c r="K80" i="36"/>
  <c r="K146" i="36" s="1"/>
  <c r="J80" i="36"/>
  <c r="J146" i="36" s="1"/>
  <c r="I80" i="36"/>
  <c r="I146" i="36" s="1"/>
  <c r="H80" i="36"/>
  <c r="H146" i="36" s="1"/>
  <c r="G80" i="36"/>
  <c r="G146" i="36" s="1"/>
  <c r="F80" i="36"/>
  <c r="F146" i="36" s="1"/>
  <c r="E80" i="36"/>
  <c r="E146" i="36" s="1"/>
  <c r="D80" i="36"/>
  <c r="D146" i="36" s="1"/>
  <c r="C80" i="36"/>
  <c r="C146" i="36" s="1"/>
  <c r="B80" i="36"/>
  <c r="B146" i="36" s="1"/>
  <c r="Q79" i="36"/>
  <c r="Q145" i="36" s="1"/>
  <c r="M79" i="36"/>
  <c r="M145" i="36" s="1"/>
  <c r="L79" i="36"/>
  <c r="L145" i="36" s="1"/>
  <c r="K79" i="36"/>
  <c r="K145" i="36" s="1"/>
  <c r="J79" i="36"/>
  <c r="J145" i="36" s="1"/>
  <c r="I79" i="36"/>
  <c r="I145" i="36" s="1"/>
  <c r="H79" i="36"/>
  <c r="H145" i="36" s="1"/>
  <c r="G79" i="36"/>
  <c r="G145" i="36" s="1"/>
  <c r="F79" i="36"/>
  <c r="F145" i="36" s="1"/>
  <c r="E79" i="36"/>
  <c r="E145" i="36" s="1"/>
  <c r="D79" i="36"/>
  <c r="D145" i="36" s="1"/>
  <c r="C79" i="36"/>
  <c r="C145" i="36" s="1"/>
  <c r="B79" i="36"/>
  <c r="B145" i="36" s="1"/>
  <c r="Q78" i="36"/>
  <c r="Q144" i="36" s="1"/>
  <c r="M78" i="36"/>
  <c r="M144" i="36" s="1"/>
  <c r="L78" i="36"/>
  <c r="L144" i="36" s="1"/>
  <c r="K78" i="36"/>
  <c r="K144" i="36" s="1"/>
  <c r="J78" i="36"/>
  <c r="J144" i="36" s="1"/>
  <c r="I78" i="36"/>
  <c r="I144" i="36" s="1"/>
  <c r="H78" i="36"/>
  <c r="H144" i="36" s="1"/>
  <c r="G78" i="36"/>
  <c r="G144" i="36" s="1"/>
  <c r="F78" i="36"/>
  <c r="F144" i="36" s="1"/>
  <c r="E78" i="36"/>
  <c r="E144" i="36" s="1"/>
  <c r="D78" i="36"/>
  <c r="D144" i="36" s="1"/>
  <c r="C78" i="36"/>
  <c r="C144" i="36" s="1"/>
  <c r="B78" i="36"/>
  <c r="B144" i="36" s="1"/>
  <c r="Q77" i="36"/>
  <c r="Q143" i="36" s="1"/>
  <c r="M77" i="36"/>
  <c r="M143" i="36" s="1"/>
  <c r="L77" i="36"/>
  <c r="L143" i="36" s="1"/>
  <c r="K77" i="36"/>
  <c r="K143" i="36" s="1"/>
  <c r="J77" i="36"/>
  <c r="J143" i="36" s="1"/>
  <c r="I77" i="36"/>
  <c r="I143" i="36" s="1"/>
  <c r="H77" i="36"/>
  <c r="H143" i="36" s="1"/>
  <c r="G77" i="36"/>
  <c r="G143" i="36" s="1"/>
  <c r="F77" i="36"/>
  <c r="F143" i="36" s="1"/>
  <c r="E77" i="36"/>
  <c r="E143" i="36" s="1"/>
  <c r="D77" i="36"/>
  <c r="D143" i="36" s="1"/>
  <c r="C77" i="36"/>
  <c r="C143" i="36" s="1"/>
  <c r="B77" i="36"/>
  <c r="B143" i="36" s="1"/>
  <c r="K151" i="45"/>
  <c r="J151" i="45"/>
  <c r="I151" i="45"/>
  <c r="H151" i="45"/>
  <c r="G151" i="45"/>
  <c r="F151" i="45"/>
  <c r="E151" i="45"/>
  <c r="D151" i="45"/>
  <c r="C151" i="45"/>
  <c r="K150" i="45"/>
  <c r="J150" i="45"/>
  <c r="I150" i="45"/>
  <c r="H150" i="45"/>
  <c r="G150" i="45"/>
  <c r="F150" i="45"/>
  <c r="E150" i="45"/>
  <c r="D150" i="45"/>
  <c r="C150" i="45"/>
  <c r="K149" i="45"/>
  <c r="J149" i="45"/>
  <c r="I149" i="45"/>
  <c r="H149" i="45"/>
  <c r="G149" i="45"/>
  <c r="F149" i="45"/>
  <c r="E149" i="45"/>
  <c r="D149" i="45"/>
  <c r="C149" i="45"/>
  <c r="K80" i="45"/>
  <c r="J80" i="45"/>
  <c r="I80" i="45"/>
  <c r="H80" i="45"/>
  <c r="G80" i="45"/>
  <c r="F80" i="45"/>
  <c r="E80" i="45"/>
  <c r="D80" i="45"/>
  <c r="C80" i="45"/>
  <c r="K79" i="45"/>
  <c r="J79" i="45"/>
  <c r="I79" i="45"/>
  <c r="H79" i="45"/>
  <c r="G79" i="45"/>
  <c r="F79" i="45"/>
  <c r="E79" i="45"/>
  <c r="D79" i="45"/>
  <c r="C79" i="45"/>
  <c r="K78" i="45"/>
  <c r="J78" i="45"/>
  <c r="I78" i="45"/>
  <c r="H78" i="45"/>
  <c r="G78" i="45"/>
  <c r="F78" i="45"/>
  <c r="E78" i="45"/>
  <c r="D78" i="45"/>
  <c r="C78" i="45"/>
  <c r="K77" i="45"/>
  <c r="J77" i="45"/>
  <c r="I77" i="45"/>
  <c r="H77" i="45"/>
  <c r="G77" i="45"/>
  <c r="F77" i="45"/>
  <c r="E77" i="45"/>
  <c r="D77" i="45"/>
  <c r="C77" i="45"/>
  <c r="K76" i="45"/>
  <c r="J76" i="45"/>
  <c r="I76" i="45"/>
  <c r="H76" i="45"/>
  <c r="G76" i="45"/>
  <c r="F76" i="45"/>
  <c r="E76" i="45"/>
  <c r="D76" i="45"/>
  <c r="C76" i="45"/>
  <c r="K75" i="45"/>
  <c r="J75" i="45"/>
  <c r="I75" i="45"/>
  <c r="H75" i="45"/>
  <c r="G75" i="45"/>
  <c r="F75" i="45"/>
  <c r="E75" i="45"/>
  <c r="D75" i="45"/>
  <c r="C75" i="45"/>
  <c r="K74" i="45"/>
  <c r="J74" i="45"/>
  <c r="I74" i="45"/>
  <c r="H74" i="45"/>
  <c r="G74" i="45"/>
  <c r="F74" i="45"/>
  <c r="E74" i="45"/>
  <c r="D74" i="45"/>
  <c r="C74" i="45"/>
  <c r="K73" i="45"/>
  <c r="J73" i="45"/>
  <c r="I73" i="45"/>
  <c r="H73" i="45"/>
  <c r="G73" i="45"/>
  <c r="F73" i="45"/>
  <c r="E73" i="45"/>
  <c r="D73" i="45"/>
  <c r="C73" i="45"/>
  <c r="K72" i="45"/>
  <c r="J72" i="45"/>
  <c r="I72" i="45"/>
  <c r="H72" i="45"/>
  <c r="G72" i="45"/>
  <c r="F72" i="45"/>
  <c r="E72" i="45"/>
  <c r="D72" i="45"/>
  <c r="C72" i="45"/>
  <c r="K71" i="45"/>
  <c r="J71" i="45"/>
  <c r="I71" i="45"/>
  <c r="H71" i="45"/>
  <c r="G71" i="45"/>
  <c r="F71" i="45"/>
  <c r="E71" i="45"/>
  <c r="D71" i="45"/>
  <c r="C71" i="45"/>
  <c r="K70" i="45"/>
  <c r="J70" i="45"/>
  <c r="I70" i="45"/>
  <c r="H70" i="45"/>
  <c r="G70" i="45"/>
  <c r="F70" i="45"/>
  <c r="E70" i="45"/>
  <c r="D70" i="45"/>
  <c r="C70" i="45"/>
  <c r="K69" i="45"/>
  <c r="J69" i="45"/>
  <c r="I69" i="45"/>
  <c r="H69" i="45"/>
  <c r="G69" i="45"/>
  <c r="F69" i="45"/>
  <c r="E69" i="45"/>
  <c r="D69" i="45"/>
  <c r="C69" i="45"/>
</calcChain>
</file>

<file path=xl/sharedStrings.xml><?xml version="1.0" encoding="utf-8"?>
<sst xmlns="http://schemas.openxmlformats.org/spreadsheetml/2006/main" count="4646" uniqueCount="539">
  <si>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</si>
  <si>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</si>
  <si>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</si>
  <si>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</si>
  <si>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</si>
  <si>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</si>
  <si>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</si>
  <si>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</si>
  <si>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</si>
  <si>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</si>
  <si>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</si>
  <si>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</si>
  <si>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</si>
  <si>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</si>
  <si>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</si>
  <si>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</si>
  <si>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</si>
  <si>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</si>
  <si>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</si>
  <si>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</si>
  <si>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</si>
  <si>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</si>
  <si>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</si>
  <si>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</si>
  <si>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</si>
  <si>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</si>
  <si>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</si>
  <si>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</si>
  <si>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</si>
  <si>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</si>
  <si>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</si>
  <si>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</si>
  <si>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</si>
  <si>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</si>
  <si>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</si>
  <si>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</si>
  <si>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</si>
  <si>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</si>
  <si>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</si>
  <si>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</si>
  <si>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</si>
  <si>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</si>
  <si>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</si>
  <si>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</si>
  <si>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</si>
  <si>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</si>
  <si>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</si>
  <si>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</si>
  <si>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</si>
  <si>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</si>
  <si>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</si>
  <si>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</si>
  <si>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</si>
  <si>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</si>
  <si>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</si>
  <si>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</si>
  <si>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</si>
  <si>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</si>
  <si>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</si>
  <si>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</si>
  <si>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</si>
  <si>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</si>
  <si>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</si>
  <si>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</si>
  <si>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</si>
  <si>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</si>
  <si>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</si>
  <si>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</si>
  <si>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</si>
  <si>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</si>
  <si>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</si>
  <si>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</si>
  <si>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</si>
  <si>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</si>
  <si>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</si>
  <si>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</si>
  <si>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</si>
  <si>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</si>
  <si>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</si>
  <si>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</si>
  <si>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</si>
  <si>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</si>
  <si>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</si>
  <si>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</si>
  <si>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</si>
  <si>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</si>
  <si>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</si>
  <si>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</si>
  <si>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</si>
  <si>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</si>
  <si>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</si>
  <si>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</si>
  <si>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</si>
  <si>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</si>
  <si>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</si>
  <si>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</si>
  <si>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</si>
  <si>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</si>
  <si>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</si>
  <si>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</si>
  <si>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</si>
  <si>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</si>
  <si>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</si>
  <si>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</si>
  <si>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</si>
  <si>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</si>
  <si>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</si>
  <si>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</si>
  <si>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</si>
  <si>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</si>
  <si>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</si>
  <si>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</si>
  <si>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</si>
  <si>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</si>
  <si>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</si>
  <si>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</si>
  <si>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</si>
  <si>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</si>
  <si>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</si>
  <si>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</si>
  <si>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</si>
  <si>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</si>
  <si>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</si>
  <si>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</si>
  <si>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</si>
  <si>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</si>
  <si>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</si>
  <si>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</si>
  <si>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</si>
  <si>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</si>
  <si>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</si>
  <si>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</si>
  <si>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</si>
  <si>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</si>
  <si>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</si>
  <si>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</si>
  <si>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</si>
  <si>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</si>
  <si>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</si>
  <si>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</si>
  <si>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</si>
  <si>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</si>
  <si>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</si>
  <si>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</si>
  <si>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</si>
  <si>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</si>
  <si>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</si>
  <si>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</si>
  <si>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</si>
  <si>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</si>
  <si>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</si>
  <si>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</si>
  <si>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</si>
  <si>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</si>
  <si>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</si>
  <si>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</si>
  <si>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</si>
  <si>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</si>
  <si>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</si>
  <si>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</si>
  <si>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t>zł/tonę mps</t>
  </si>
  <si>
    <t>I</t>
  </si>
  <si>
    <t>II</t>
  </si>
  <si>
    <t>III</t>
  </si>
  <si>
    <t>IV</t>
  </si>
  <si>
    <t>V</t>
  </si>
  <si>
    <t>VI</t>
  </si>
  <si>
    <t>VII</t>
  </si>
  <si>
    <t>VIII</t>
  </si>
  <si>
    <t>IX</t>
  </si>
  <si>
    <t>X</t>
  </si>
  <si>
    <t>XI</t>
  </si>
  <si>
    <t>XII</t>
  </si>
  <si>
    <t>I-XII</t>
  </si>
  <si>
    <t>bydło ogółem</t>
  </si>
  <si>
    <t>byki do 2 lat (A)</t>
  </si>
  <si>
    <t>byki &gt; 2 lat (B)</t>
  </si>
  <si>
    <t>wolce  (C)</t>
  </si>
  <si>
    <t>jałówki (E)</t>
  </si>
  <si>
    <t>bydło 8-12m-cy (Z)</t>
  </si>
  <si>
    <t>zł/kg mpc</t>
  </si>
  <si>
    <t>w.ż.</t>
  </si>
  <si>
    <t>Stosowane wskaźniki wydajności rzeźnej od stycznia 2011 roku</t>
  </si>
  <si>
    <t>bydło 8-12m-cy(Z)</t>
  </si>
  <si>
    <t>Stosowane wskaźniki wydajności rzeźnej do końca 2010 roku</t>
  </si>
  <si>
    <t>Ubój całkowity bydła</t>
  </si>
  <si>
    <t>Miesiące</t>
  </si>
  <si>
    <t xml:space="preserve">Cielęta razem </t>
  </si>
  <si>
    <t>Z tego cielęta</t>
  </si>
  <si>
    <t>Bydło dorosłe razem</t>
  </si>
  <si>
    <t>Z tego</t>
  </si>
  <si>
    <t>jałówki</t>
  </si>
  <si>
    <t>buhaje, byczki</t>
  </si>
  <si>
    <t>w sztukach</t>
  </si>
  <si>
    <t>Styczeń</t>
  </si>
  <si>
    <t>Luty</t>
  </si>
  <si>
    <t>Marzec</t>
  </si>
  <si>
    <t>Kwiecień</t>
  </si>
  <si>
    <t>Maj</t>
  </si>
  <si>
    <t>Czerwiec</t>
  </si>
  <si>
    <t>Lipiec</t>
  </si>
  <si>
    <t>Sierpień</t>
  </si>
  <si>
    <t>Wrzesień</t>
  </si>
  <si>
    <t>Październik</t>
  </si>
  <si>
    <t>Listopad</t>
  </si>
  <si>
    <t>Grudzień</t>
  </si>
  <si>
    <t>w wadze poubojowej schłodzonej w kilogramach</t>
  </si>
  <si>
    <t>w wadze żywej w kilogramach</t>
  </si>
  <si>
    <t>Średnia waga żywa ubitego zwierzęcia (kg w.ż./1sztukę)</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</si>
  <si>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</si>
  <si>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</si>
  <si>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</si>
  <si>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</si>
  <si>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</si>
  <si>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</si>
  <si>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</si>
  <si>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</si>
  <si>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</si>
  <si>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Ogółem</t>
  </si>
  <si>
    <t>Tygodniowa zmiana ceny  [%]</t>
  </si>
  <si>
    <t>poza UE</t>
  </si>
  <si>
    <t>poza UE (%)</t>
  </si>
  <si>
    <t>OGÓŁEM</t>
  </si>
  <si>
    <t>MAKROREGION PÓŁNOCNY</t>
  </si>
  <si>
    <t>zł/szt</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</si>
  <si>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</si>
  <si>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</si>
  <si>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</si>
  <si>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</si>
  <si>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</si>
  <si>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</si>
  <si>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</si>
  <si>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</si>
  <si>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</si>
  <si>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</si>
  <si>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</si>
  <si>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</si>
  <si>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</si>
  <si>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</si>
  <si>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</si>
  <si>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</si>
  <si>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</si>
  <si>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</si>
  <si>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</si>
  <si>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</si>
  <si>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</si>
  <si>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</si>
  <si>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</si>
  <si>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</si>
  <si>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</si>
  <si>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</si>
  <si>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</si>
  <si>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</si>
  <si>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</si>
  <si>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</si>
  <si>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</si>
  <si>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</si>
  <si>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</si>
  <si>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</si>
  <si>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</si>
  <si>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</si>
  <si>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</si>
  <si>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</si>
  <si>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</si>
  <si>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</si>
  <si>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</si>
  <si>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</si>
  <si>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</si>
  <si>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</si>
  <si>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</si>
  <si>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</si>
  <si>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</si>
  <si>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</si>
  <si>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</si>
  <si>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</si>
  <si>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</si>
  <si>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</si>
  <si>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</si>
  <si>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</si>
  <si>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</si>
  <si>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</si>
  <si>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</si>
  <si>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</si>
  <si>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</si>
  <si>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</si>
  <si>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</si>
  <si>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</si>
  <si>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</si>
  <si>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</si>
  <si>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</si>
  <si>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</si>
  <si>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</si>
  <si>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</si>
  <si>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</si>
  <si>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</si>
  <si>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</si>
  <si>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</si>
  <si>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</si>
  <si>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</si>
  <si>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</si>
  <si>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</si>
  <si>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</si>
  <si>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</si>
  <si>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</si>
  <si>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</si>
  <si>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</si>
  <si>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</si>
  <si>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</si>
  <si>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</si>
  <si>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</si>
  <si>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</si>
  <si>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</si>
  <si>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</si>
  <si>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</si>
  <si>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</si>
  <si>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</si>
  <si>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</si>
  <si>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</si>
  <si>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</si>
  <si>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</si>
  <si>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</si>
  <si>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</si>
  <si>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</si>
  <si>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</si>
  <si>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</si>
  <si>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</si>
  <si>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</si>
  <si>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</si>
  <si>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</si>
  <si>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</si>
  <si>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</si>
  <si>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</si>
  <si>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</si>
  <si>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</si>
  <si>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</si>
  <si>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</si>
  <si>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</si>
  <si>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</si>
  <si>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</si>
  <si>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</si>
  <si>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</si>
  <si>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</si>
  <si>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</si>
  <si>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</si>
  <si>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</si>
  <si>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</si>
  <si>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</si>
  <si>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</si>
  <si>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</si>
  <si>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</si>
  <si>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</si>
  <si>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</si>
  <si>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</si>
  <si>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</si>
  <si>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</si>
  <si>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</si>
  <si>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</si>
  <si>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</si>
  <si>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</si>
  <si>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</si>
  <si>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</si>
  <si>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</si>
  <si>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</si>
  <si>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</si>
  <si>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</si>
  <si>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</si>
  <si>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</si>
  <si>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</si>
  <si>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</si>
  <si>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</si>
  <si>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</si>
  <si>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</si>
  <si>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</si>
  <si>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</si>
  <si>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</si>
  <si>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</si>
  <si>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</si>
  <si>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</si>
  <si>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</si>
  <si>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</si>
  <si>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</si>
  <si>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</si>
  <si>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</si>
  <si>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</si>
  <si>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</si>
  <si>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</si>
  <si>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</si>
  <si>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</si>
  <si>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</si>
  <si>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</si>
  <si>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</si>
  <si>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</si>
  <si>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</si>
  <si>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</si>
  <si>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</si>
  <si>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</si>
  <si>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</si>
  <si>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</si>
  <si>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</si>
  <si>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</si>
  <si>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</si>
  <si>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</si>
  <si>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</si>
  <si>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</si>
  <si>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</si>
  <si>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</si>
  <si>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</si>
  <si>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</si>
  <si>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</si>
  <si>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</si>
  <si>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</si>
  <si>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</si>
  <si>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</si>
  <si>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</si>
  <si>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</si>
  <si>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</si>
  <si>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</si>
  <si>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</si>
  <si>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</si>
  <si>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</si>
  <si>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</si>
  <si>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</si>
  <si>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</si>
  <si>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Albania</t>
  </si>
  <si>
    <t>Gambia</t>
  </si>
  <si>
    <t>Ghana</t>
  </si>
  <si>
    <t>Gruzja</t>
  </si>
  <si>
    <t>Islandia</t>
  </si>
  <si>
    <t>Okupowane Terytorium Palestyny</t>
  </si>
  <si>
    <t>Zjedn.Emiraty Arabskie</t>
  </si>
  <si>
    <t>Suma końcowa</t>
  </si>
  <si>
    <t>mięso woł. z kością (rostbef)</t>
  </si>
  <si>
    <t>Uboje przemysłowe 2022</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</si>
  <si>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</si>
  <si>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</si>
  <si>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</si>
  <si>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</si>
  <si>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</si>
  <si>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</si>
  <si>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</si>
  <si>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</si>
  <si>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</si>
  <si>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</si>
  <si>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</si>
  <si>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</si>
  <si>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</si>
  <si>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Ministerstwo Rolnictwa i Rozwoju Wsi</t>
  </si>
  <si>
    <t>Departament Rynków Rolnych i Transformacji Energetycznej Obszarów Wiejskich</t>
  </si>
  <si>
    <t>I Transformacji Energetycznej Obszarów Wiejskich</t>
  </si>
  <si>
    <t>tel: 22 623 16 33</t>
  </si>
  <si>
    <t>IMPORT          Kod CN</t>
  </si>
  <si>
    <t>Stany Zjednoczone Ameryki</t>
  </si>
  <si>
    <t>Kirgistan</t>
  </si>
  <si>
    <t>Azerbejdżan</t>
  </si>
  <si>
    <t>I - XII 2021 r.</t>
  </si>
  <si>
    <t>zm. w stos. do I-XII 2021r. (%)</t>
  </si>
  <si>
    <t>zm. w stos. do  I-XII 2021r. (%)</t>
  </si>
  <si>
    <t>c</t>
  </si>
  <si>
    <t>Wartość                [tys. EUR]</t>
  </si>
  <si>
    <t>anna.pankiewicz@minrol.gov.pl</t>
  </si>
  <si>
    <t>Uboje przemysłowe 2023</t>
  </si>
  <si>
    <t>Turcja</t>
  </si>
  <si>
    <t>Brazylia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</si>
  <si>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 (wg ostatecznych danych Min. Finansów)</t>
    </r>
  </si>
  <si>
    <t>OKRES: I - XII 2022 r. (ostateczne) - ważniejsze państwa</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</si>
  <si>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(wg ostatecznych danych Min. Finansów)</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</si>
  <si>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ostateczne) </t>
    </r>
    <r>
      <rPr>
        <b/>
        <sz val="11"/>
        <rFont val="Calibri"/>
        <family val="2"/>
        <charset val="238"/>
        <scheme val="minor"/>
      </rPr>
      <t xml:space="preserve">w porównaniu do I -XII 2022 r. </t>
    </r>
    <r>
      <rPr>
        <i/>
        <sz val="11"/>
        <rFont val="Calibri"/>
        <family val="2"/>
        <charset val="238"/>
        <scheme val="minor"/>
      </rPr>
      <t>(wg ostatecznych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</si>
  <si>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ostateczne)  </t>
    </r>
    <r>
      <rPr>
        <b/>
        <sz val="11"/>
        <rFont val="Calibri"/>
        <family val="2"/>
        <charset val="238"/>
        <scheme val="minor"/>
      </rPr>
      <t>w porównaniu do I - XII 2021 r.  (</t>
    </r>
    <r>
      <rPr>
        <i/>
        <sz val="11"/>
        <rFont val="Calibri"/>
        <family val="2"/>
        <charset val="238"/>
        <scheme val="minor"/>
      </rPr>
      <t>wg ostatecznych danych Min. Finansów</t>
    </r>
    <r>
      <rPr>
        <b/>
        <sz val="11"/>
        <rFont val="Calibri"/>
        <family val="2"/>
        <charset val="238"/>
        <scheme val="minor"/>
      </rPr>
      <t>).</t>
    </r>
  </si>
  <si>
    <t>I - XII 2022 r. (ostateczne)</t>
  </si>
  <si>
    <t>nld</t>
  </si>
  <si>
    <t>Tabl.3. Średnie ceny zakupu bydła rzeźnego w Polsce w okresie 4 lub 5 tygodni każdego miesiąca w latach 2019- 2024</t>
  </si>
  <si>
    <r>
      <t>Średnia waga (</t>
    </r>
    <r>
      <rPr>
        <b/>
        <sz val="11"/>
        <color rgb="FFFF0000"/>
        <rFont val="Calibri"/>
        <family val="2"/>
        <charset val="238"/>
        <scheme val="minor"/>
      </rPr>
      <t>tuszy</t>
    </r>
    <r>
      <rPr>
        <b/>
        <sz val="11"/>
        <rFont val="Calibri"/>
        <family val="2"/>
        <charset val="238"/>
        <scheme val="minor"/>
      </rPr>
      <t>) ubijanego bydła w latach 2019-2024 wg kategorii bydła (wg bazy ZSRIR)</t>
    </r>
  </si>
  <si>
    <t>ŚREDNIA CENA ZAKUPU*</t>
  </si>
  <si>
    <t>Średnia cena zakupu</t>
  </si>
  <si>
    <r>
      <t>a) cena zakupu w</t>
    </r>
    <r>
      <rPr>
        <b/>
        <sz val="16"/>
        <color indexed="10"/>
        <rFont val="Calibri"/>
        <family val="2"/>
        <charset val="238"/>
        <scheme val="minor"/>
      </rPr>
      <t xml:space="preserve"> PLN/ tonę mps</t>
    </r>
  </si>
  <si>
    <r>
      <t>b) cena zakupu w</t>
    </r>
    <r>
      <rPr>
        <b/>
        <sz val="18"/>
        <color indexed="10"/>
        <rFont val="Calibri"/>
        <family val="2"/>
        <charset val="238"/>
        <scheme val="minor"/>
      </rPr>
      <t xml:space="preserve"> PLN/ kg mpc</t>
    </r>
  </si>
  <si>
    <r>
      <t xml:space="preserve">c) cena zakupu w </t>
    </r>
    <r>
      <rPr>
        <b/>
        <sz val="18"/>
        <color indexed="10"/>
        <rFont val="Calibri"/>
        <family val="2"/>
        <charset val="238"/>
        <scheme val="minor"/>
      </rPr>
      <t>PLN/ kg w.ż.*</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</si>
  <si>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</si>
  <si>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OKRES: I-XII 2023 r. (wstępne) - ważniejsze państwa</t>
  </si>
  <si>
    <t>Ceny skupu bydła rzeźnego za okres:</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</si>
  <si>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</si>
  <si>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I-XII 2023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</si>
  <si>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2023 r. (dane wstępne) </t>
    </r>
    <r>
      <rPr>
        <b/>
        <sz val="11"/>
        <rFont val="Calibri"/>
        <family val="2"/>
        <charset val="238"/>
        <scheme val="minor"/>
      </rPr>
      <t xml:space="preserve">w porównaniu do I - XII 2022 r. </t>
    </r>
    <r>
      <rPr>
        <i/>
        <sz val="11"/>
        <rFont val="Calibri"/>
        <family val="2"/>
        <charset val="238"/>
        <scheme val="minor"/>
      </rPr>
      <t>(wg wstępnych danych Min. Finansów).</t>
    </r>
  </si>
  <si>
    <t>I-XII 2022 r.</t>
  </si>
  <si>
    <t>zm. w stos. do  I-XII 2022 r. (%)</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</si>
  <si>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2023 r. (dane wstępne)  </t>
    </r>
    <r>
      <rPr>
        <b/>
        <sz val="11"/>
        <rFont val="Calibri"/>
        <family val="2"/>
        <charset val="238"/>
        <scheme val="minor"/>
      </rPr>
      <t>w porównaniu do I-XII 2022 r.  (</t>
    </r>
    <r>
      <rPr>
        <i/>
        <sz val="11"/>
        <rFont val="Calibri"/>
        <family val="2"/>
        <charset val="238"/>
        <scheme val="minor"/>
      </rPr>
      <t>wg wstępnych danych Min. Finansów</t>
    </r>
    <r>
      <rPr>
        <b/>
        <sz val="11"/>
        <rFont val="Calibri"/>
        <family val="2"/>
        <charset val="238"/>
        <scheme val="minor"/>
      </rPr>
      <t>).</t>
    </r>
  </si>
  <si>
    <t>I-XII  2023 r. (wstępne)</t>
  </si>
  <si>
    <t>zm. w stos. do I-XII 2022 r. (%)</t>
  </si>
  <si>
    <t>Dodatkowe informacje</t>
  </si>
  <si>
    <t>2. Informacje zamieszczane w niniejszym biuletynie przekazywane są przez podmioty włączone do Zintegrowanego Systemu Rolniczej Informacji Rynkowej (ZSRIR).</t>
  </si>
  <si>
    <t>10. MAKROREGIONY:</t>
  </si>
  <si>
    <r>
      <rPr>
        <b/>
        <sz val="12"/>
        <color rgb="FF000000"/>
        <rFont val="Calibri"/>
        <family val="2"/>
        <charset val="238"/>
      </rPr>
      <t>3.</t>
    </r>
    <r>
      <rPr>
        <sz val="12"/>
        <color indexed="8"/>
        <rFont val="Calibri"/>
        <family val="2"/>
        <charset val="238"/>
      </rPr>
      <t xml:space="preserve"> </t>
    </r>
    <r>
      <rPr>
        <b/>
        <sz val="12"/>
        <color rgb="FF000000"/>
        <rFont val="Calibri"/>
        <family val="2"/>
        <charset val="238"/>
      </rPr>
      <t>Publikowanie danych pochodzących z raportu możliwe jest wyłącznie z podaniem źródła.</t>
    </r>
  </si>
  <si>
    <r>
      <rPr>
        <b/>
        <sz val="12"/>
        <color rgb="FF000000"/>
        <rFont val="Calibri"/>
        <family val="2"/>
        <charset val="238"/>
        <scheme val="minor"/>
      </rPr>
      <t>4.</t>
    </r>
    <r>
      <rPr>
        <sz val="7"/>
        <color indexed="8"/>
        <rFont val="Calibri"/>
        <family val="2"/>
        <charset val="238"/>
        <scheme val="minor"/>
      </rPr>
      <t xml:space="preserve">  </t>
    </r>
    <r>
      <rPr>
        <b/>
        <sz val="12"/>
        <color rgb="FF000000"/>
        <rFont val="Calibri"/>
        <family val="2"/>
        <charset val="238"/>
        <scheme val="minor"/>
      </rPr>
      <t xml:space="preserve">Ceny zakupu i sprzedaży nie zawierają podatku VAT. </t>
    </r>
  </si>
  <si>
    <r>
      <rPr>
        <b/>
        <sz val="12"/>
        <color rgb="FF000000"/>
        <rFont val="Calibri"/>
        <family val="2"/>
        <charset val="238"/>
        <scheme val="minor"/>
      </rPr>
      <t>5.</t>
    </r>
    <r>
      <rPr>
        <b/>
        <sz val="7"/>
        <color rgb="FF000000"/>
        <rFont val="Calibri"/>
        <family val="2"/>
        <charset val="238"/>
        <scheme val="minor"/>
      </rPr>
      <t> </t>
    </r>
    <r>
      <rPr>
        <sz val="7"/>
        <color indexed="8"/>
        <rFont val="Calibri"/>
        <family val="2"/>
        <charset val="238"/>
        <scheme val="minor"/>
      </rPr>
      <t xml:space="preserve"> </t>
    </r>
    <r>
      <rPr>
        <b/>
        <sz val="12"/>
        <color rgb="FF000000"/>
        <rFont val="Calibri"/>
        <family val="2"/>
        <charset val="238"/>
        <scheme val="minor"/>
      </rPr>
      <t xml:space="preserve">Cena zakupu </t>
    </r>
    <r>
      <rPr>
        <sz val="12"/>
        <color indexed="8"/>
        <rFont val="Calibri"/>
        <family val="2"/>
        <charset val="238"/>
        <scheme val="minor"/>
      </rPr>
      <t>stanowi średnią cenę, którą nabywca artykułu rolno-spożywczego płaci dostawcy, uwzględniającą zastosowane do ceny produktu dodatki lub potrącenia (z wyjątkiem kosztów transportu, składowania, palet oraz ubezpieczenia), obliczoną jako iloraz wartości (bez podatku od towarów i usług) i ilości artykułów rolno-spożywczych zakupionych w okresie zbierania danych rynkowych.</t>
    </r>
  </si>
  <si>
    <r>
      <rPr>
        <b/>
        <sz val="12"/>
        <color rgb="FF000000"/>
        <rFont val="Calibri"/>
        <family val="2"/>
        <charset val="238"/>
        <scheme val="minor"/>
      </rPr>
      <t xml:space="preserve">6. Cena sprzedaży </t>
    </r>
    <r>
      <rPr>
        <sz val="12"/>
        <color indexed="8"/>
        <rFont val="Calibri"/>
        <family val="2"/>
        <charset val="238"/>
        <scheme val="minor"/>
      </rPr>
      <t>stanowi średnią cenę, którą otrzymał producent lub dostawca artykułu rolno-spożywczego od nabywcy artykułu, uwzględniającą zastosowane do ceny produktu dodatki lub potrącenia (z wyjątkiem kosztów transportu, składowania, palet oraz ubezpieczenia), obliczoną jako iloraz wartości (bez podatku od towarów i usług) i ilości artykułów rolno-spożywczych sprzedanych w okresie zbierania danych rynkowych.</t>
    </r>
  </si>
  <si>
    <r>
      <rPr>
        <b/>
        <sz val="12"/>
        <color rgb="FF000000"/>
        <rFont val="Calibri"/>
        <family val="2"/>
        <charset val="238"/>
        <scheme val="minor"/>
      </rPr>
      <t>7.</t>
    </r>
    <r>
      <rPr>
        <sz val="12"/>
        <color indexed="8"/>
        <rFont val="Calibri"/>
        <family val="2"/>
        <charset val="238"/>
        <scheme val="minor"/>
      </rPr>
      <t xml:space="preserve"> </t>
    </r>
    <r>
      <rPr>
        <b/>
        <sz val="12"/>
        <color rgb="FF000000"/>
        <rFont val="Calibri"/>
        <family val="2"/>
        <charset val="238"/>
        <scheme val="minor"/>
      </rPr>
      <t>Prezentowane ceny</t>
    </r>
    <r>
      <rPr>
        <sz val="12"/>
        <color indexed="8"/>
        <rFont val="Calibri"/>
        <family val="2"/>
        <charset val="238"/>
        <scheme val="minor"/>
      </rPr>
      <t xml:space="preserve"> są to ceny średnie, ważone (wg wolumenu).</t>
    </r>
  </si>
  <si>
    <r>
      <rPr>
        <b/>
        <sz val="12"/>
        <color rgb="FF000000"/>
        <rFont val="Calibri"/>
        <family val="2"/>
        <charset val="238"/>
        <scheme val="minor"/>
      </rPr>
      <t>8.</t>
    </r>
    <r>
      <rPr>
        <sz val="7"/>
        <color rgb="FF000000"/>
        <rFont val="Calibri"/>
        <family val="2"/>
        <charset val="238"/>
        <scheme val="minor"/>
      </rPr>
      <t xml:space="preserve"> </t>
    </r>
    <r>
      <rPr>
        <b/>
        <sz val="12"/>
        <color rgb="FF000000"/>
        <rFont val="Calibri"/>
        <family val="2"/>
        <charset val="238"/>
        <scheme val="minor"/>
      </rPr>
      <t xml:space="preserve">Daty prezentowane w tabelach </t>
    </r>
    <r>
      <rPr>
        <sz val="12"/>
        <color rgb="FF000000"/>
        <rFont val="Calibri"/>
        <family val="2"/>
        <charset val="238"/>
        <scheme val="minor"/>
      </rPr>
      <t xml:space="preserve">oznaczają </t>
    </r>
    <r>
      <rPr>
        <u/>
        <sz val="12"/>
        <color rgb="FF000000"/>
        <rFont val="Calibri"/>
        <family val="2"/>
        <charset val="238"/>
        <scheme val="minor"/>
      </rPr>
      <t>ostatni dzień</t>
    </r>
    <r>
      <rPr>
        <sz val="12"/>
        <color rgb="FF000000"/>
        <rFont val="Calibri"/>
        <family val="2"/>
        <charset val="238"/>
        <scheme val="minor"/>
      </rPr>
      <t xml:space="preserve"> analizowanego tygodnia tj. poniedziałek - niedziela.</t>
    </r>
  </si>
  <si>
    <r>
      <rPr>
        <b/>
        <sz val="12"/>
        <color rgb="FF000000"/>
        <rFont val="Calibri"/>
        <family val="2"/>
        <charset val="238"/>
        <scheme val="minor"/>
      </rPr>
      <t>9.</t>
    </r>
    <r>
      <rPr>
        <sz val="12"/>
        <color indexed="8"/>
        <rFont val="Calibri"/>
        <family val="2"/>
        <charset val="238"/>
        <scheme val="minor"/>
      </rPr>
      <t xml:space="preserve"> </t>
    </r>
    <r>
      <rPr>
        <sz val="7"/>
        <color indexed="8"/>
        <rFont val="Calibri"/>
        <family val="2"/>
        <charset val="238"/>
        <scheme val="minor"/>
      </rPr>
      <t> </t>
    </r>
    <r>
      <rPr>
        <b/>
        <sz val="12"/>
        <color rgb="FF000000"/>
        <rFont val="Calibri"/>
        <family val="2"/>
        <charset val="238"/>
        <scheme val="minor"/>
      </rPr>
      <t>nld</t>
    </r>
    <r>
      <rPr>
        <sz val="12"/>
        <color indexed="8"/>
        <rFont val="Calibri"/>
        <family val="2"/>
        <charset val="238"/>
        <scheme val="minor"/>
      </rPr>
      <t xml:space="preserve"> - niewystarczająca liczba danych do prezentacji.</t>
    </r>
  </si>
  <si>
    <r>
      <rPr>
        <b/>
        <sz val="12"/>
        <rFont val="Calibri"/>
        <family val="2"/>
        <charset val="238"/>
        <scheme val="minor"/>
      </rPr>
      <t>Północny</t>
    </r>
    <r>
      <rPr>
        <sz val="12"/>
        <rFont val="Calibri"/>
        <family val="2"/>
        <charset val="238"/>
        <scheme val="minor"/>
      </rPr>
      <t>: kujawsko-pomorskie, pomorskie, warmińsko-mazurskie.</t>
    </r>
  </si>
  <si>
    <r>
      <rPr>
        <b/>
        <sz val="12"/>
        <rFont val="Calibri"/>
        <family val="2"/>
        <charset val="238"/>
        <scheme val="minor"/>
      </rPr>
      <t>Środkowo-wschodni</t>
    </r>
    <r>
      <rPr>
        <sz val="12"/>
        <rFont val="Calibri"/>
        <family val="2"/>
        <charset val="238"/>
        <scheme val="minor"/>
      </rPr>
      <t>: łódzkie, mazowieckie, podlaskie.</t>
    </r>
  </si>
  <si>
    <r>
      <rPr>
        <b/>
        <sz val="12"/>
        <rFont val="Calibri"/>
        <family val="2"/>
        <charset val="238"/>
        <scheme val="minor"/>
      </rPr>
      <t>Południowo-wschodn</t>
    </r>
    <r>
      <rPr>
        <sz val="12"/>
        <rFont val="Calibri"/>
        <family val="2"/>
        <charset val="238"/>
        <scheme val="minor"/>
      </rPr>
      <t>i: lubelskie, małopolskie, podkarpackie, śląskie, świętokrzyskie.</t>
    </r>
  </si>
  <si>
    <r>
      <rPr>
        <b/>
        <sz val="12"/>
        <rFont val="Calibri"/>
        <family val="2"/>
        <charset val="238"/>
        <scheme val="minor"/>
      </rPr>
      <t>Zachodni:</t>
    </r>
    <r>
      <rPr>
        <sz val="12"/>
        <rFont val="Calibri"/>
        <family val="2"/>
        <charset val="238"/>
        <scheme val="minor"/>
      </rPr>
      <t xml:space="preserve"> dolnośląskie, lubuskie, opolskie, wielkopolskie, zachodnio-pomorskie.</t>
    </r>
  </si>
  <si>
    <t>1. Biuletyn  „Rynek mięsa wołowego” wydawany jest co tydzień i ukazuje się w każdy czwartek.</t>
  </si>
  <si>
    <t>Makroregiony skupu bydła oraz sprzedaży wołowiny w ćwierćtuszach</t>
  </si>
  <si>
    <t>nld - z uwagi na ustawowy wymóg nieidentyfikowalności danych, ceny nie podano</t>
  </si>
  <si>
    <t xml:space="preserve">nld - niewystarczająca liczba danych do prezentacji </t>
  </si>
  <si>
    <t>Uboje przemysłowe 2024</t>
  </si>
  <si>
    <t>Algieria</t>
  </si>
  <si>
    <r>
      <t xml:space="preserve">Biuletyn „Rynek  wołowiny i cielęciny” ukazuje się w każdy </t>
    </r>
    <r>
      <rPr>
        <b/>
        <sz val="11"/>
        <rFont val="Calibri"/>
        <family val="2"/>
        <charset val="238"/>
        <scheme val="minor"/>
      </rPr>
      <t>czwartek.</t>
    </r>
  </si>
  <si>
    <t>299.10</t>
  </si>
  <si>
    <t>nld - niewystarczająca liczba danych do prezentacji.</t>
  </si>
  <si>
    <r>
      <t>Tablica 4. Średnie ceny sprzedaży netto (bez VAT) ćwierci wołowych (kraj) wg makroregionów</t>
    </r>
    <r>
      <rPr>
        <b/>
        <sz val="14"/>
        <color rgb="FFFF0000"/>
        <rFont val="Calibri"/>
        <family val="2"/>
        <charset val="238"/>
        <scheme val="minor"/>
      </rPr>
      <t xml:space="preserve"> </t>
    </r>
  </si>
  <si>
    <t>Białoruś</t>
  </si>
  <si>
    <t>Mongolia</t>
  </si>
  <si>
    <t>I-VIII  2024 r. (wstępne)</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</si>
  <si>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 -VIII 2024 r.</t>
    </r>
    <r>
      <rPr>
        <b/>
        <sz val="14"/>
        <color indexed="8"/>
        <rFont val="Calibri"/>
        <family val="2"/>
        <charset val="238"/>
        <scheme val="minor"/>
      </rPr>
      <t xml:space="preserve"> (dane wstępne)</t>
    </r>
  </si>
  <si>
    <t>OKRES: I-VIII 2024 r. (wstępne) - ważniejsze państwa</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</si>
  <si>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I-VIII 2024 r. (dane wstępne) </t>
    </r>
    <r>
      <rPr>
        <b/>
        <sz val="11"/>
        <rFont val="Calibri"/>
        <family val="2"/>
        <charset val="238"/>
        <scheme val="minor"/>
      </rPr>
      <t xml:space="preserve">w porównaniu do I-VIII 2023 r. </t>
    </r>
    <r>
      <rPr>
        <i/>
        <sz val="11"/>
        <rFont val="Calibri"/>
        <family val="2"/>
        <charset val="238"/>
        <scheme val="minor"/>
      </rPr>
      <t>(wg wstępnych danych Min. Finansów).</t>
    </r>
  </si>
  <si>
    <t>I-VIII 2024 r. (wstępne)</t>
  </si>
  <si>
    <t>I-VIII 2023 r.</t>
  </si>
  <si>
    <t>zm. w stos. do  I-VIII 2023 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</si>
  <si>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okresie </t>
    </r>
    <r>
      <rPr>
        <b/>
        <sz val="14"/>
        <color rgb="FF0000FF"/>
        <rFont val="Calibri"/>
        <family val="2"/>
        <charset val="238"/>
        <scheme val="minor"/>
      </rPr>
      <t>I-VIII 2024 r.</t>
    </r>
    <r>
      <rPr>
        <b/>
        <sz val="14"/>
        <color indexed="8"/>
        <rFont val="Calibri"/>
        <family val="2"/>
        <charset val="238"/>
        <scheme val="minor"/>
      </rPr>
      <t xml:space="preserve"> (dane wstępne)</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</si>
  <si>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I-VIII 2024 r. (dane wstępne)  </t>
    </r>
    <r>
      <rPr>
        <b/>
        <sz val="11"/>
        <rFont val="Calibri"/>
        <family val="2"/>
        <charset val="238"/>
        <scheme val="minor"/>
      </rPr>
      <t>w porównaniu do I-VIII 2023 r.  (</t>
    </r>
    <r>
      <rPr>
        <i/>
        <sz val="11"/>
        <rFont val="Calibri"/>
        <family val="2"/>
        <charset val="238"/>
        <scheme val="minor"/>
      </rPr>
      <t>wg wstępnych danych Min. Finansów</t>
    </r>
    <r>
      <rPr>
        <b/>
        <sz val="11"/>
        <rFont val="Calibri"/>
        <family val="2"/>
        <charset val="238"/>
        <scheme val="minor"/>
      </rPr>
      <t>).</t>
    </r>
  </si>
  <si>
    <t>zm. w stos. do I-VIII 2023 r. (%)</t>
  </si>
  <si>
    <t>2024-10-20</t>
  </si>
  <si>
    <t>Średnia masa  tuszy ciepłej</t>
  </si>
  <si>
    <t>NR 43/2024</t>
  </si>
  <si>
    <t>31 października 2024r.</t>
  </si>
  <si>
    <t>21.10 - 27.10.2024 r.</t>
  </si>
  <si>
    <t>2024-10-27</t>
  </si>
  <si>
    <r>
      <t>Tablica 5. Średnie ceny sprzedaży netto (bez VAT) ćwierci wołowych (zagranica):</t>
    </r>
    <r>
      <rPr>
        <b/>
        <sz val="12"/>
        <color rgb="FF0000FF"/>
        <rFont val="Calibri"/>
        <family val="2"/>
        <charset val="238"/>
        <scheme val="minor"/>
      </rPr>
      <t xml:space="preserve">  21-27.10.2024 r. </t>
    </r>
  </si>
  <si>
    <t>*</t>
  </si>
  <si>
    <r>
      <t>Tablica 7. Średnie ceny sprzedaży netto (bez VAT) elementów mięsa wołowego (zagranica):</t>
    </r>
    <r>
      <rPr>
        <b/>
        <sz val="12"/>
        <color rgb="FF0000FF"/>
        <rFont val="Calibri"/>
        <family val="2"/>
        <charset val="238"/>
        <scheme val="minor"/>
      </rPr>
      <t xml:space="preserve"> 21-27.10.2024 r.</t>
    </r>
  </si>
  <si>
    <r>
      <t>Tablica 6. Średnie ceny sprzedaży netto (bez VAT) elementów mięsa wołowego (kraj) wg makroregionów:</t>
    </r>
    <r>
      <rPr>
        <b/>
        <sz val="14"/>
        <color rgb="FF0000FF"/>
        <rFont val="Calibri"/>
        <family val="2"/>
        <charset val="238"/>
        <scheme val="minor"/>
      </rPr>
      <t xml:space="preserve"> 21-27.10.2024 r. </t>
    </r>
  </si>
  <si>
    <t>21.10.2024 - 27.10.2024</t>
  </si>
  <si>
    <r>
      <t>Tablica 9. Średnie ceny zakupu mięsa wołowego płacone przez podmioty handlu detalicznego w okresie:</t>
    </r>
    <r>
      <rPr>
        <b/>
        <sz val="14"/>
        <color rgb="FF0000FF"/>
        <rFont val="Calibri"/>
        <family val="2"/>
        <charset val="238"/>
        <scheme val="minor"/>
      </rPr>
      <t xml:space="preserve"> 21-27.10.2024 r.</t>
    </r>
  </si>
  <si>
    <t>31.10.2024</t>
  </si>
  <si>
    <t>Prices not received : EL, LU, NL</t>
  </si>
  <si>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- 15 798 sztuk.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</si>
</sst>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 numFmtId="184" formatCode="_-* #,##0.00_-;\-* #,##0.00_-;_-* &quot;-&quot;??_-;_-@_-"/>
  </numFmts>
  <fonts count="269">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sz val="10"/>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b/>
      <sz val="12"/>
      <name val="Arial"/>
      <family val="2"/>
      <charset val="238"/>
    </font>
    <font>
      <sz val="10"/>
      <name val="Arial"/>
      <family val="2"/>
      <charset val="238"/>
    </font>
    <font>
      <b/>
      <sz val="12"/>
      <color indexed="8"/>
      <name val="Times New Roman"/>
      <family val="1"/>
      <charset val="238"/>
    </font>
    <font>
      <sz val="11"/>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i/>
      <sz val="12"/>
      <name val="Times New Roman"/>
      <family val="1"/>
      <charset val="238"/>
    </font>
    <font>
      <b/>
      <sz val="14"/>
      <color rgb="FFFF000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1"/>
      <name val="Times New Roman CE"/>
      <family val="1"/>
      <charset val="238"/>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2"/>
      <color rgb="FF0000FF"/>
      <name val="Calibri"/>
      <family val="2"/>
      <charset val="238"/>
      <scheme val="minor"/>
    </font>
    <font>
      <b/>
      <sz val="14"/>
      <color rgb="FFFF0000"/>
      <name val="Calibri"/>
      <family val="2"/>
      <charset val="238"/>
    </font>
    <font>
      <sz val="10"/>
      <color rgb="FFFF0000"/>
      <name val="Calibri"/>
      <family val="2"/>
      <charset val="238"/>
      <scheme val="minor"/>
    </font>
    <font>
      <b/>
      <sz val="8"/>
      <name val="Times New Roman"/>
      <family val="1"/>
      <charset val="238"/>
    </font>
    <font>
      <b/>
      <sz val="16"/>
      <color indexed="8"/>
      <name val="Calibri"/>
      <family val="2"/>
      <charset val="238"/>
      <scheme val="minor"/>
    </font>
    <font>
      <b/>
      <sz val="16"/>
      <color indexed="10"/>
      <name val="Calibri"/>
      <family val="2"/>
      <charset val="238"/>
      <scheme val="minor"/>
    </font>
    <font>
      <b/>
      <sz val="10"/>
      <color indexed="8"/>
      <name val="Calibri"/>
      <family val="2"/>
      <charset val="238"/>
      <scheme val="minor"/>
    </font>
    <font>
      <sz val="10"/>
      <color indexed="8"/>
      <name val="Calibri"/>
      <family val="2"/>
      <charset val="238"/>
      <scheme val="minor"/>
    </font>
    <font>
      <b/>
      <sz val="18"/>
      <color indexed="8"/>
      <name val="Calibri"/>
      <family val="2"/>
      <charset val="238"/>
      <scheme val="minor"/>
    </font>
    <font>
      <b/>
      <sz val="18"/>
      <color indexed="10"/>
      <name val="Calibri"/>
      <family val="2"/>
      <charset val="238"/>
      <scheme val="minor"/>
    </font>
    <font>
      <b/>
      <i/>
      <sz val="10"/>
      <color indexed="10"/>
      <name val="Calibri"/>
      <family val="2"/>
      <charset val="238"/>
      <scheme val="minor"/>
    </font>
    <font>
      <sz val="10"/>
      <color indexed="10"/>
      <name val="Calibri"/>
      <family val="2"/>
      <charset val="238"/>
      <scheme val="minor"/>
    </font>
    <font>
      <sz val="10"/>
      <color indexed="8"/>
      <name val="MS Sans Serif"/>
    </font>
    <font>
      <b/>
      <u/>
      <sz val="16"/>
      <color rgb="FF385623"/>
      <name val="Calibri"/>
      <family val="2"/>
      <charset val="238"/>
    </font>
    <font>
      <b/>
      <sz val="12"/>
      <color rgb="FF000000"/>
      <name val="Calibri"/>
      <family val="2"/>
      <charset val="238"/>
    </font>
    <font>
      <sz val="12"/>
      <color indexed="8"/>
      <name val="Calibri"/>
      <family val="2"/>
      <charset val="238"/>
    </font>
    <font>
      <b/>
      <sz val="12"/>
      <color rgb="FF000000"/>
      <name val="Calibri"/>
      <family val="2"/>
      <charset val="238"/>
      <scheme val="minor"/>
    </font>
    <font>
      <sz val="7"/>
      <color indexed="8"/>
      <name val="Calibri"/>
      <family val="2"/>
      <charset val="238"/>
      <scheme val="minor"/>
    </font>
    <font>
      <b/>
      <sz val="7"/>
      <color rgb="FF000000"/>
      <name val="Calibri"/>
      <family val="2"/>
      <charset val="238"/>
      <scheme val="minor"/>
    </font>
    <font>
      <sz val="12"/>
      <color rgb="FF000000"/>
      <name val="Calibri"/>
      <family val="2"/>
      <charset val="238"/>
      <scheme val="minor"/>
    </font>
    <font>
      <sz val="7"/>
      <color rgb="FF000000"/>
      <name val="Calibri"/>
      <family val="2"/>
      <charset val="238"/>
      <scheme val="minor"/>
    </font>
    <font>
      <u/>
      <sz val="12"/>
      <color rgb="FF000000"/>
      <name val="Calibri"/>
      <family val="2"/>
      <charset val="238"/>
      <scheme val="minor"/>
    </font>
    <font>
      <b/>
      <sz val="11"/>
      <color indexed="63"/>
      <name val="Calibri"/>
      <family val="2"/>
      <charset val="238"/>
      <scheme val="minor"/>
    </font>
    <font>
      <sz val="11"/>
      <color indexed="63"/>
      <name val="Calibri"/>
      <family val="2"/>
      <charset val="238"/>
      <scheme val="minor"/>
    </font>
    <font>
      <i/>
      <sz val="11"/>
      <color rgb="FF00B050"/>
      <name val="Calibri"/>
      <family val="2"/>
      <charset val="238"/>
      <scheme val="minor"/>
    </font>
    <font>
      <b/>
      <sz val="16"/>
      <color rgb="FFFF0000"/>
      <name val="Times New Roman"/>
      <family val="1"/>
      <charset val="238"/>
    </font>
    <font>
      <b/>
      <sz val="8"/>
      <color rgb="FFFF0000"/>
      <name val="Times New Roman"/>
      <family val="1"/>
      <charset val="238"/>
    </font>
    <font>
      <b/>
      <sz val="10"/>
      <name val="Times New Roman CE"/>
      <family val="1"/>
      <charset val="238"/>
    </font>
    <font>
      <sz val="10"/>
      <name val="Times New Roman CE"/>
      <family val="1"/>
      <charset val="238"/>
    </font>
    <font>
      <b/>
      <i/>
      <sz val="11.5"/>
      <name val="Calibri"/>
      <family val="2"/>
      <charset val="238"/>
    </font>
    <font>
      <b/>
      <i/>
      <sz val="12"/>
      <color indexed="8"/>
      <name val="Calibri"/>
      <family val="2"/>
      <charset val="238"/>
      <scheme val="minor"/>
    </font>
    <font>
      <b/>
      <i/>
      <sz val="10"/>
      <name val="Times New Roman CE"/>
      <family val="1"/>
      <charset val="238"/>
    </font>
    <font>
      <b/>
      <i/>
      <sz val="10"/>
      <name val="Times New Roman CE"/>
      <charset val="238"/>
    </font>
    <font>
      <sz val="9"/>
      <name val="Times New Roman CE"/>
      <family val="1"/>
      <charset val="238"/>
    </font>
    <font>
      <i/>
      <sz val="9"/>
      <name val="Times New Roman CE"/>
      <charset val="238"/>
    </font>
    <font>
      <b/>
      <sz val="11"/>
      <name val="Times New Roman CE"/>
      <charset val="238"/>
    </font>
    <font>
      <b/>
      <i/>
      <sz val="11"/>
      <name val="Times New Roman CE"/>
      <charset val="238"/>
    </font>
    <font>
      <i/>
      <sz val="10"/>
      <name val="Times New Roman CE"/>
      <charset val="238"/>
    </font>
    <font>
      <sz val="13"/>
      <color rgb="FF0000FF"/>
      <name val="Calibri"/>
      <family val="2"/>
      <charset val="238"/>
      <scheme val="minor"/>
    </font>
    <font>
      <sz val="10"/>
      <color rgb="FF0000FF"/>
      <name val="Arial"/>
      <family val="2"/>
      <charset val="238"/>
    </font>
    <font>
      <i/>
      <sz val="11"/>
      <color indexed="63"/>
      <name val="Calibri"/>
      <family val="2"/>
      <charset val="238"/>
      <scheme val="minor"/>
    </font>
    <font>
      <b/>
      <sz val="16"/>
      <color rgb="FFFF0000"/>
      <name val="Calibri"/>
      <family val="2"/>
      <charset val="238"/>
      <scheme val="minor"/>
    </font>
    <font>
      <b/>
      <sz val="14"/>
      <color indexed="63"/>
      <name val="Calibri"/>
      <family val="2"/>
      <charset val="238"/>
      <scheme val="minor"/>
    </font>
    <font>
      <sz val="14"/>
      <color indexed="63"/>
      <name val="Calibri"/>
      <family val="2"/>
      <charset val="238"/>
      <scheme val="minor"/>
    </font>
    <font>
      <sz val="10"/>
      <color theme="1"/>
      <name val="Calibri"/>
      <family val="2"/>
      <charset val="238"/>
      <scheme val="minor"/>
    </font>
    <font>
      <sz val="16"/>
      <color theme="1"/>
      <name val="Calibri"/>
      <family val="2"/>
      <charset val="238"/>
      <scheme val="minor"/>
    </font>
    <font>
      <b/>
      <sz val="10"/>
      <color theme="1"/>
      <name val="Calibri"/>
      <family val="2"/>
      <charset val="238"/>
      <scheme val="minor"/>
    </font>
    <font>
      <sz val="15"/>
      <name val="Calibri"/>
      <family val="2"/>
      <charset val="238"/>
      <scheme val="minor"/>
    </font>
    <font>
      <sz val="11"/>
      <color rgb="FF000000"/>
      <name val="Calibri"/>
      <family val="2"/>
      <charset val="238"/>
      <scheme val="minor"/>
    </font>
    <font>
      <b/>
      <sz val="15"/>
      <name val="Calibri"/>
      <family val="2"/>
      <charset val="238"/>
      <scheme val="minor"/>
    </font>
    <font>
      <b/>
      <sz val="16"/>
      <name val="Calibri"/>
      <family val="2"/>
      <charset val="238"/>
      <scheme val="minor"/>
    </font>
  </fonts>
  <fills count="72">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s>
  <cellStyleXfs count="243">
    <xf numFmtId="0" fontId="0" fillId="0" borderId="0"/>
    <xf numFmtId="0" fontId="27" fillId="0" borderId="0" applyNumberFormat="0" applyFill="0" applyBorder="0" applyAlignment="0" applyProtection="0"/>
    <xf numFmtId="0" fontId="28" fillId="0" borderId="67" applyNumberFormat="0" applyFill="0" applyAlignment="0" applyProtection="0"/>
    <xf numFmtId="0" fontId="29" fillId="0" borderId="68" applyNumberFormat="0" applyFill="0" applyAlignment="0" applyProtection="0"/>
    <xf numFmtId="0" fontId="30" fillId="0" borderId="69" applyNumberFormat="0" applyFill="0" applyAlignment="0" applyProtection="0"/>
    <xf numFmtId="0" fontId="30" fillId="0" borderId="0" applyNumberFormat="0" applyFill="0" applyBorder="0" applyAlignment="0" applyProtection="0"/>
    <xf numFmtId="0" fontId="31" fillId="5" borderId="0" applyNumberFormat="0" applyBorder="0" applyAlignment="0" applyProtection="0"/>
    <xf numFmtId="0" fontId="32" fillId="6" borderId="0" applyNumberFormat="0" applyBorder="0" applyAlignment="0" applyProtection="0"/>
    <xf numFmtId="0" fontId="33" fillId="7" borderId="0" applyNumberFormat="0" applyBorder="0" applyAlignment="0" applyProtection="0"/>
    <xf numFmtId="0" fontId="34" fillId="8" borderId="70" applyNumberFormat="0" applyAlignment="0" applyProtection="0"/>
    <xf numFmtId="0" fontId="35" fillId="9" borderId="71" applyNumberFormat="0" applyAlignment="0" applyProtection="0"/>
    <xf numFmtId="0" fontId="36" fillId="9" borderId="70" applyNumberFormat="0" applyAlignment="0" applyProtection="0"/>
    <xf numFmtId="0" fontId="37" fillId="0" borderId="72" applyNumberFormat="0" applyFill="0" applyAlignment="0" applyProtection="0"/>
    <xf numFmtId="0" fontId="38" fillId="10" borderId="73"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75" applyNumberFormat="0" applyFill="0" applyAlignment="0" applyProtection="0"/>
    <xf numFmtId="0" fontId="42"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42" fillId="15" borderId="0" applyNumberFormat="0" applyBorder="0" applyAlignment="0" applyProtection="0"/>
    <xf numFmtId="0" fontId="42"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42" fillId="19" borderId="0" applyNumberFormat="0" applyBorder="0" applyAlignment="0" applyProtection="0"/>
    <xf numFmtId="0" fontId="42"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42" fillId="23" borderId="0" applyNumberFormat="0" applyBorder="0" applyAlignment="0" applyProtection="0"/>
    <xf numFmtId="0" fontId="42"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42" fillId="27" borderId="0" applyNumberFormat="0" applyBorder="0" applyAlignment="0" applyProtection="0"/>
    <xf numFmtId="0" fontId="42"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42" fillId="31" borderId="0" applyNumberFormat="0" applyBorder="0" applyAlignment="0" applyProtection="0"/>
    <xf numFmtId="0" fontId="42"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42" fillId="35" borderId="0" applyNumberFormat="0" applyBorder="0" applyAlignment="0" applyProtection="0"/>
    <xf numFmtId="0" fontId="5" fillId="0" borderId="0"/>
    <xf numFmtId="0" fontId="5" fillId="11" borderId="74" applyNumberFormat="0" applyFont="0" applyAlignment="0" applyProtection="0"/>
    <xf numFmtId="166" fontId="13" fillId="0" borderId="0" applyFont="0" applyFill="0" applyBorder="0" applyAlignment="0" applyProtection="0"/>
    <xf numFmtId="9" fontId="13" fillId="0" borderId="0" applyFont="0" applyFill="0" applyBorder="0" applyAlignment="0" applyProtection="0"/>
    <xf numFmtId="0" fontId="13" fillId="0" borderId="0"/>
    <xf numFmtId="0" fontId="43" fillId="0" borderId="0"/>
    <xf numFmtId="43" fontId="43" fillId="0" borderId="0" applyFont="0" applyFill="0" applyBorder="0" applyAlignment="0" applyProtection="0"/>
    <xf numFmtId="0" fontId="44" fillId="0" borderId="0"/>
    <xf numFmtId="166" fontId="44" fillId="0" borderId="0" applyFont="0" applyFill="0" applyBorder="0" applyAlignment="0" applyProtection="0"/>
    <xf numFmtId="9" fontId="44" fillId="0" borderId="0" applyFont="0" applyFill="0" applyBorder="0" applyAlignment="0" applyProtection="0"/>
    <xf numFmtId="0" fontId="6" fillId="0" borderId="0"/>
    <xf numFmtId="166" fontId="6" fillId="0" borderId="0" applyFont="0" applyFill="0" applyBorder="0" applyAlignment="0" applyProtection="0"/>
    <xf numFmtId="9" fontId="6"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166" fontId="6" fillId="0" borderId="0" applyFont="0" applyFill="0" applyBorder="0" applyAlignment="0" applyProtection="0"/>
    <xf numFmtId="0" fontId="6" fillId="0" borderId="0"/>
    <xf numFmtId="9" fontId="6"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26" fillId="0" borderId="0"/>
    <xf numFmtId="0" fontId="59" fillId="0" borderId="0"/>
    <xf numFmtId="168" fontId="26" fillId="0" borderId="0" applyFont="0" applyFill="0" applyBorder="0" applyAlignment="0" applyProtection="0"/>
    <xf numFmtId="9" fontId="26" fillId="0" borderId="0" applyFont="0" applyFill="0" applyBorder="0" applyAlignment="0" applyProtection="0"/>
    <xf numFmtId="0" fontId="71" fillId="0" borderId="0"/>
    <xf numFmtId="43" fontId="26" fillId="0" borderId="0" applyFont="0" applyFill="0" applyBorder="0" applyAlignment="0" applyProtection="0"/>
    <xf numFmtId="0" fontId="26" fillId="0" borderId="0"/>
    <xf numFmtId="0" fontId="72" fillId="0" borderId="0"/>
    <xf numFmtId="0" fontId="76" fillId="0" borderId="0"/>
    <xf numFmtId="0" fontId="4" fillId="0" borderId="0"/>
    <xf numFmtId="0" fontId="4" fillId="13" borderId="0" applyNumberFormat="0" applyBorder="0" applyAlignment="0" applyProtection="0"/>
    <xf numFmtId="0" fontId="80" fillId="37" borderId="0" applyNumberFormat="0" applyBorder="0" applyAlignment="0" applyProtection="0"/>
    <xf numFmtId="0" fontId="4" fillId="17" borderId="0" applyNumberFormat="0" applyBorder="0" applyAlignment="0" applyProtection="0"/>
    <xf numFmtId="0" fontId="80" fillId="38" borderId="0" applyNumberFormat="0" applyBorder="0" applyAlignment="0" applyProtection="0"/>
    <xf numFmtId="0" fontId="4" fillId="21" borderId="0" applyNumberFormat="0" applyBorder="0" applyAlignment="0" applyProtection="0"/>
    <xf numFmtId="0" fontId="80" fillId="39" borderId="0" applyNumberFormat="0" applyBorder="0" applyAlignment="0" applyProtection="0"/>
    <xf numFmtId="0" fontId="4" fillId="25" borderId="0" applyNumberFormat="0" applyBorder="0" applyAlignment="0" applyProtection="0"/>
    <xf numFmtId="0" fontId="80" fillId="40" borderId="0" applyNumberFormat="0" applyBorder="0" applyAlignment="0" applyProtection="0"/>
    <xf numFmtId="0" fontId="4" fillId="29" borderId="0" applyNumberFormat="0" applyBorder="0" applyAlignment="0" applyProtection="0"/>
    <xf numFmtId="0" fontId="80" fillId="41" borderId="0" applyNumberFormat="0" applyBorder="0" applyAlignment="0" applyProtection="0"/>
    <xf numFmtId="0" fontId="4" fillId="33" borderId="0" applyNumberFormat="0" applyBorder="0" applyAlignment="0" applyProtection="0"/>
    <xf numFmtId="0" fontId="80" fillId="42" borderId="0" applyNumberFormat="0" applyBorder="0" applyAlignment="0" applyProtection="0"/>
    <xf numFmtId="0" fontId="4" fillId="14" borderId="0" applyNumberFormat="0" applyBorder="0" applyAlignment="0" applyProtection="0"/>
    <xf numFmtId="0" fontId="80" fillId="43" borderId="0" applyNumberFormat="0" applyBorder="0" applyAlignment="0" applyProtection="0"/>
    <xf numFmtId="0" fontId="4" fillId="18" borderId="0" applyNumberFormat="0" applyBorder="0" applyAlignment="0" applyProtection="0"/>
    <xf numFmtId="0" fontId="80" fillId="44" borderId="0" applyNumberFormat="0" applyBorder="0" applyAlignment="0" applyProtection="0"/>
    <xf numFmtId="0" fontId="4" fillId="22" borderId="0" applyNumberFormat="0" applyBorder="0" applyAlignment="0" applyProtection="0"/>
    <xf numFmtId="0" fontId="80" fillId="45" borderId="0" applyNumberFormat="0" applyBorder="0" applyAlignment="0" applyProtection="0"/>
    <xf numFmtId="0" fontId="4" fillId="26" borderId="0" applyNumberFormat="0" applyBorder="0" applyAlignment="0" applyProtection="0"/>
    <xf numFmtId="0" fontId="80" fillId="40" borderId="0" applyNumberFormat="0" applyBorder="0" applyAlignment="0" applyProtection="0"/>
    <xf numFmtId="0" fontId="4" fillId="30" borderId="0" applyNumberFormat="0" applyBorder="0" applyAlignment="0" applyProtection="0"/>
    <xf numFmtId="0" fontId="80" fillId="43" borderId="0" applyNumberFormat="0" applyBorder="0" applyAlignment="0" applyProtection="0"/>
    <xf numFmtId="0" fontId="4" fillId="34" borderId="0" applyNumberFormat="0" applyBorder="0" applyAlignment="0" applyProtection="0"/>
    <xf numFmtId="0" fontId="80" fillId="46" borderId="0" applyNumberFormat="0" applyBorder="0" applyAlignment="0" applyProtection="0"/>
    <xf numFmtId="0" fontId="42" fillId="15" borderId="0" applyNumberFormat="0" applyBorder="0" applyAlignment="0" applyProtection="0"/>
    <xf numFmtId="0" fontId="81" fillId="47" borderId="0" applyNumberFormat="0" applyBorder="0" applyAlignment="0" applyProtection="0"/>
    <xf numFmtId="0" fontId="42" fillId="19" borderId="0" applyNumberFormat="0" applyBorder="0" applyAlignment="0" applyProtection="0"/>
    <xf numFmtId="0" fontId="81" fillId="44" borderId="0" applyNumberFormat="0" applyBorder="0" applyAlignment="0" applyProtection="0"/>
    <xf numFmtId="0" fontId="42" fillId="23" borderId="0" applyNumberFormat="0" applyBorder="0" applyAlignment="0" applyProtection="0"/>
    <xf numFmtId="0" fontId="81" fillId="45" borderId="0" applyNumberFormat="0" applyBorder="0" applyAlignment="0" applyProtection="0"/>
    <xf numFmtId="0" fontId="42" fillId="27" borderId="0" applyNumberFormat="0" applyBorder="0" applyAlignment="0" applyProtection="0"/>
    <xf numFmtId="0" fontId="81" fillId="48" borderId="0" applyNumberFormat="0" applyBorder="0" applyAlignment="0" applyProtection="0"/>
    <xf numFmtId="0" fontId="42" fillId="31" borderId="0" applyNumberFormat="0" applyBorder="0" applyAlignment="0" applyProtection="0"/>
    <xf numFmtId="0" fontId="81" fillId="49" borderId="0" applyNumberFormat="0" applyBorder="0" applyAlignment="0" applyProtection="0"/>
    <xf numFmtId="0" fontId="42" fillId="35" borderId="0" applyNumberFormat="0" applyBorder="0" applyAlignment="0" applyProtection="0"/>
    <xf numFmtId="0" fontId="81" fillId="50" borderId="0" applyNumberFormat="0" applyBorder="0" applyAlignment="0" applyProtection="0"/>
    <xf numFmtId="0" fontId="42" fillId="12" borderId="0" applyNumberFormat="0" applyBorder="0" applyAlignment="0" applyProtection="0"/>
    <xf numFmtId="0" fontId="81" fillId="51" borderId="0" applyNumberFormat="0" applyBorder="0" applyAlignment="0" applyProtection="0"/>
    <xf numFmtId="0" fontId="42" fillId="16" borderId="0" applyNumberFormat="0" applyBorder="0" applyAlignment="0" applyProtection="0"/>
    <xf numFmtId="0" fontId="81" fillId="52" borderId="0" applyNumberFormat="0" applyBorder="0" applyAlignment="0" applyProtection="0"/>
    <xf numFmtId="0" fontId="42" fillId="20" borderId="0" applyNumberFormat="0" applyBorder="0" applyAlignment="0" applyProtection="0"/>
    <xf numFmtId="0" fontId="81" fillId="53" borderId="0" applyNumberFormat="0" applyBorder="0" applyAlignment="0" applyProtection="0"/>
    <xf numFmtId="0" fontId="42" fillId="24" borderId="0" applyNumberFormat="0" applyBorder="0" applyAlignment="0" applyProtection="0"/>
    <xf numFmtId="0" fontId="81" fillId="48" borderId="0" applyNumberFormat="0" applyBorder="0" applyAlignment="0" applyProtection="0"/>
    <xf numFmtId="0" fontId="42" fillId="28" borderId="0" applyNumberFormat="0" applyBorder="0" applyAlignment="0" applyProtection="0"/>
    <xf numFmtId="0" fontId="81" fillId="49" borderId="0" applyNumberFormat="0" applyBorder="0" applyAlignment="0" applyProtection="0"/>
    <xf numFmtId="0" fontId="42" fillId="32" borderId="0" applyNumberFormat="0" applyBorder="0" applyAlignment="0" applyProtection="0"/>
    <xf numFmtId="0" fontId="81" fillId="54" borderId="0" applyNumberFormat="0" applyBorder="0" applyAlignment="0" applyProtection="0"/>
    <xf numFmtId="0" fontId="34" fillId="8" borderId="70" applyNumberFormat="0" applyAlignment="0" applyProtection="0"/>
    <xf numFmtId="0" fontId="82" fillId="42" borderId="84" applyNumberFormat="0" applyAlignment="0" applyProtection="0"/>
    <xf numFmtId="0" fontId="35" fillId="9" borderId="71" applyNumberFormat="0" applyAlignment="0" applyProtection="0"/>
    <xf numFmtId="0" fontId="83" fillId="55" borderId="85" applyNumberFormat="0" applyAlignment="0" applyProtection="0"/>
    <xf numFmtId="0" fontId="31" fillId="5" borderId="0" applyNumberFormat="0" applyBorder="0" applyAlignment="0" applyProtection="0"/>
    <xf numFmtId="0" fontId="84" fillId="39" borderId="0" applyNumberFormat="0" applyBorder="0" applyAlignment="0" applyProtection="0"/>
    <xf numFmtId="0" fontId="37" fillId="0" borderId="72" applyNumberFormat="0" applyFill="0" applyAlignment="0" applyProtection="0"/>
    <xf numFmtId="0" fontId="85" fillId="0" borderId="86" applyNumberFormat="0" applyFill="0" applyAlignment="0" applyProtection="0"/>
    <xf numFmtId="0" fontId="38" fillId="10" borderId="73" applyNumberFormat="0" applyAlignment="0" applyProtection="0"/>
    <xf numFmtId="0" fontId="86" fillId="56" borderId="87" applyNumberFormat="0" applyAlignment="0" applyProtection="0"/>
    <xf numFmtId="0" fontId="28" fillId="0" borderId="67" applyNumberFormat="0" applyFill="0" applyAlignment="0" applyProtection="0"/>
    <xf numFmtId="0" fontId="87" fillId="0" borderId="88" applyNumberFormat="0" applyFill="0" applyAlignment="0" applyProtection="0"/>
    <xf numFmtId="0" fontId="29" fillId="0" borderId="68" applyNumberFormat="0" applyFill="0" applyAlignment="0" applyProtection="0"/>
    <xf numFmtId="0" fontId="88" fillId="0" borderId="89" applyNumberFormat="0" applyFill="0" applyAlignment="0" applyProtection="0"/>
    <xf numFmtId="0" fontId="30" fillId="0" borderId="69" applyNumberFormat="0" applyFill="0" applyAlignment="0" applyProtection="0"/>
    <xf numFmtId="0" fontId="89" fillId="0" borderId="90" applyNumberFormat="0" applyFill="0" applyAlignment="0" applyProtection="0"/>
    <xf numFmtId="0" fontId="30" fillId="0" borderId="0" applyNumberFormat="0" applyFill="0" applyBorder="0" applyAlignment="0" applyProtection="0"/>
    <xf numFmtId="0" fontId="89" fillId="0" borderId="0" applyNumberFormat="0" applyFill="0" applyBorder="0" applyAlignment="0" applyProtection="0"/>
    <xf numFmtId="0" fontId="33" fillId="7" borderId="0" applyNumberFormat="0" applyBorder="0" applyAlignment="0" applyProtection="0"/>
    <xf numFmtId="0" fontId="90" fillId="57" borderId="0" applyNumberFormat="0" applyBorder="0" applyAlignment="0" applyProtection="0"/>
    <xf numFmtId="0" fontId="26" fillId="0" borderId="0"/>
    <xf numFmtId="0" fontId="36" fillId="9" borderId="70" applyNumberFormat="0" applyAlignment="0" applyProtection="0"/>
    <xf numFmtId="0" fontId="91" fillId="55" borderId="84" applyNumberFormat="0" applyAlignment="0" applyProtection="0"/>
    <xf numFmtId="0" fontId="41" fillId="0" borderId="75" applyNumberFormat="0" applyFill="0" applyAlignment="0" applyProtection="0"/>
    <xf numFmtId="0" fontId="92" fillId="0" borderId="91" applyNumberFormat="0" applyFill="0" applyAlignment="0" applyProtection="0"/>
    <xf numFmtId="0" fontId="40" fillId="0" borderId="0" applyNumberFormat="0" applyFill="0" applyBorder="0" applyAlignment="0" applyProtection="0"/>
    <xf numFmtId="0" fontId="93" fillId="0" borderId="0" applyNumberFormat="0" applyFill="0" applyBorder="0" applyAlignment="0" applyProtection="0"/>
    <xf numFmtId="0" fontId="39" fillId="0" borderId="0" applyNumberFormat="0" applyFill="0" applyBorder="0" applyAlignment="0" applyProtection="0"/>
    <xf numFmtId="0" fontId="94" fillId="0" borderId="0" applyNumberFormat="0" applyFill="0" applyBorder="0" applyAlignment="0" applyProtection="0"/>
    <xf numFmtId="0" fontId="27" fillId="0" borderId="0" applyNumberFormat="0" applyFill="0" applyBorder="0" applyAlignment="0" applyProtection="0"/>
    <xf numFmtId="0" fontId="95" fillId="0" borderId="0" applyNumberFormat="0" applyFill="0" applyBorder="0" applyAlignment="0" applyProtection="0"/>
    <xf numFmtId="0" fontId="9" fillId="58" borderId="92" applyNumberFormat="0" applyFont="0" applyAlignment="0" applyProtection="0"/>
    <xf numFmtId="0" fontId="32" fillId="6" borderId="0" applyNumberFormat="0" applyBorder="0" applyAlignment="0" applyProtection="0"/>
    <xf numFmtId="0" fontId="96" fillId="38" borderId="0" applyNumberFormat="0" applyBorder="0" applyAlignment="0" applyProtection="0"/>
    <xf numFmtId="0" fontId="6" fillId="0" borderId="0"/>
    <xf numFmtId="164" fontId="6" fillId="0" borderId="0" applyFont="0" applyFill="0" applyBorder="0" applyAlignment="0" applyProtection="0"/>
    <xf numFmtId="0" fontId="9" fillId="0" borderId="0" applyNumberFormat="0" applyBorder="0" applyAlignment="0"/>
    <xf numFmtId="0" fontId="9" fillId="0" borderId="0"/>
    <xf numFmtId="0" fontId="3" fillId="0" borderId="0"/>
    <xf numFmtId="0" fontId="3" fillId="11" borderId="74" applyNumberFormat="0" applyFont="0" applyAlignment="0" applyProtection="0"/>
    <xf numFmtId="0" fontId="3" fillId="13" borderId="0" applyNumberFormat="0" applyBorder="0" applyAlignment="0" applyProtection="0"/>
    <xf numFmtId="0" fontId="3" fillId="14"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118" fillId="0" borderId="0"/>
    <xf numFmtId="0" fontId="121"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24" fillId="0" borderId="0"/>
    <xf numFmtId="43" fontId="26" fillId="0" borderId="0" applyFont="0" applyFill="0" applyBorder="0" applyAlignment="0" applyProtection="0"/>
    <xf numFmtId="43" fontId="26" fillId="0" borderId="0" applyFont="0" applyFill="0" applyBorder="0" applyAlignment="0" applyProtection="0"/>
    <xf numFmtId="0" fontId="125"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26"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33"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2" fillId="0" borderId="0"/>
    <xf numFmtId="43" fontId="43" fillId="0" borderId="0" applyFont="0" applyFill="0" applyBorder="0" applyAlignment="0" applyProtection="0"/>
    <xf numFmtId="43" fontId="43" fillId="0" borderId="0" applyFont="0" applyFill="0" applyBorder="0" applyAlignment="0" applyProtection="0"/>
    <xf numFmtId="0" fontId="9" fillId="0" borderId="0"/>
    <xf numFmtId="0" fontId="176" fillId="0" borderId="0" applyNumberFormat="0" applyFill="0" applyBorder="0" applyAlignment="0" applyProtection="0">
      <alignment vertical="top"/>
      <protection locked="0"/>
    </xf>
    <xf numFmtId="0" fontId="9" fillId="0" borderId="0"/>
    <xf numFmtId="43" fontId="43" fillId="0" borderId="0" applyFont="0" applyFill="0" applyBorder="0" applyAlignment="0" applyProtection="0"/>
    <xf numFmtId="0" fontId="230" fillId="0" borderId="0"/>
    <xf numFmtId="184" fontId="26" fillId="0" borderId="0" applyFont="0" applyFill="0" applyBorder="0" applyAlignment="0" applyProtection="0"/>
  </cellStyleXfs>
  <cellXfs count="1394">
    <xf numFmtId="0" fontId="0" fillId="0" borderId="0" xfId="0"/>
    <xf numFmtId="0" fontId="23" fillId="0" borderId="0" xfId="0" applyFont="1"/>
    <xf numFmtId="0" fontId="6" fillId="0" borderId="0" xfId="51"/>
    <xf numFmtId="0" fontId="76" fillId="0" borderId="0" xfId="104"/>
    <xf numFmtId="0" fontId="78" fillId="0" borderId="0" xfId="104" applyFont="1" applyAlignment="1">
      <alignment horizontal="left" vertical="center"/>
    </xf>
    <xf numFmtId="0" fontId="73" fillId="0" borderId="0" xfId="51" applyFont="1"/>
    <xf numFmtId="0" fontId="51" fillId="0" borderId="0" xfId="51" applyFont="1" applyAlignment="1">
      <alignment horizontal="left"/>
    </xf>
    <xf numFmtId="0" fontId="73" fillId="0" borderId="33" xfId="51" applyFont="1" applyBorder="1"/>
    <xf numFmtId="0" fontId="73" fillId="0" borderId="34" xfId="51" applyFont="1" applyBorder="1"/>
    <xf numFmtId="0" fontId="73" fillId="0" borderId="64" xfId="51" applyFont="1" applyBorder="1"/>
    <xf numFmtId="0" fontId="97" fillId="0" borderId="34" xfId="51" applyFont="1" applyBorder="1"/>
    <xf numFmtId="0" fontId="97" fillId="0" borderId="32" xfId="51" applyFont="1" applyBorder="1"/>
    <xf numFmtId="0" fontId="97" fillId="0" borderId="50" xfId="51" applyFont="1" applyBorder="1"/>
    <xf numFmtId="165" fontId="25" fillId="0" borderId="33" xfId="51" applyNumberFormat="1" applyFont="1" applyBorder="1"/>
    <xf numFmtId="165" fontId="25" fillId="0" borderId="0" xfId="51" applyNumberFormat="1" applyFont="1"/>
    <xf numFmtId="165" fontId="25" fillId="0" borderId="41" xfId="51" applyNumberFormat="1" applyFont="1" applyBorder="1"/>
    <xf numFmtId="0" fontId="79" fillId="0" borderId="0" xfId="188" applyFont="1"/>
    <xf numFmtId="0" fontId="60" fillId="0" borderId="0" xfId="188" applyFont="1"/>
    <xf numFmtId="0" fontId="24" fillId="0" borderId="40" xfId="188" applyFont="1" applyBorder="1" applyAlignment="1">
      <alignment wrapText="1"/>
    </xf>
    <xf numFmtId="0" fontId="11" fillId="0" borderId="65" xfId="188" applyFont="1" applyBorder="1"/>
    <xf numFmtId="0" fontId="61" fillId="0" borderId="0" xfId="188" applyFont="1" applyAlignment="1">
      <alignment wrapText="1"/>
    </xf>
    <xf numFmtId="0" fontId="6" fillId="0" borderId="0" xfId="188"/>
    <xf numFmtId="0" fontId="62" fillId="0" borderId="0" xfId="188" applyFont="1" applyAlignment="1">
      <alignment vertical="center"/>
    </xf>
    <xf numFmtId="49" fontId="6" fillId="0" borderId="0" xfId="188" applyNumberFormat="1" applyAlignment="1">
      <alignment horizontal="center"/>
    </xf>
    <xf numFmtId="2" fontId="6" fillId="0" borderId="0" xfId="188" applyNumberFormat="1" applyAlignment="1">
      <alignment horizontal="center"/>
    </xf>
    <xf numFmtId="165" fontId="6" fillId="0" borderId="0" xfId="188" applyNumberFormat="1" applyAlignment="1">
      <alignment horizontal="center"/>
    </xf>
    <xf numFmtId="0" fontId="63" fillId="0" borderId="0" xfId="188" applyFont="1" applyAlignment="1">
      <alignment horizontal="center"/>
    </xf>
    <xf numFmtId="2" fontId="63" fillId="0" borderId="0" xfId="188" applyNumberFormat="1" applyFont="1" applyAlignment="1">
      <alignment horizontal="center"/>
    </xf>
    <xf numFmtId="0" fontId="64" fillId="0" borderId="0" xfId="188" applyFont="1"/>
    <xf numFmtId="2" fontId="6" fillId="0" borderId="0" xfId="188" applyNumberFormat="1"/>
    <xf numFmtId="0" fontId="65" fillId="0" borderId="0" xfId="188" applyFont="1"/>
    <xf numFmtId="0" fontId="65" fillId="0" borderId="0" xfId="188" applyFont="1" applyAlignment="1">
      <alignment horizontal="right"/>
    </xf>
    <xf numFmtId="0" fontId="6" fillId="0" borderId="0" xfId="188" applyAlignment="1">
      <alignment horizontal="center"/>
    </xf>
    <xf numFmtId="0" fontId="6" fillId="0" borderId="0" xfId="188" applyAlignment="1">
      <alignment horizontal="right"/>
    </xf>
    <xf numFmtId="0" fontId="99" fillId="0" borderId="0" xfId="188" applyFont="1"/>
    <xf numFmtId="0" fontId="20" fillId="0" borderId="0" xfId="188" applyFont="1" applyAlignment="1">
      <alignment vertical="center" wrapText="1"/>
    </xf>
    <xf numFmtId="165" fontId="10" fillId="0" borderId="0" xfId="188" applyNumberFormat="1" applyFont="1" applyAlignment="1">
      <alignment horizontal="center"/>
    </xf>
    <xf numFmtId="0" fontId="68" fillId="0" borderId="0" xfId="188" applyFont="1" applyAlignment="1">
      <alignment horizontal="left" vertical="center" wrapText="1"/>
    </xf>
    <xf numFmtId="0" fontId="69" fillId="0" borderId="0" xfId="188" applyFont="1" applyAlignment="1">
      <alignment vertical="center" wrapText="1"/>
    </xf>
    <xf numFmtId="0" fontId="70" fillId="0" borderId="0" xfId="188" applyFont="1"/>
    <xf numFmtId="0" fontId="69" fillId="0" borderId="0" xfId="188" applyFont="1" applyAlignment="1">
      <alignment vertical="center"/>
    </xf>
    <xf numFmtId="49" fontId="69" fillId="0" borderId="0" xfId="188" applyNumberFormat="1" applyFont="1" applyAlignment="1">
      <alignment vertical="center"/>
    </xf>
    <xf numFmtId="49" fontId="69" fillId="0" borderId="0" xfId="188" applyNumberFormat="1" applyFont="1"/>
    <xf numFmtId="0" fontId="12" fillId="0" borderId="5" xfId="188" applyFont="1" applyBorder="1" applyAlignment="1">
      <alignment horizontal="center" vertical="center" wrapText="1"/>
    </xf>
    <xf numFmtId="0" fontId="12" fillId="0" borderId="6" xfId="188" applyFont="1" applyBorder="1" applyAlignment="1">
      <alignment horizontal="center" vertical="center" wrapText="1"/>
    </xf>
    <xf numFmtId="0" fontId="12" fillId="0" borderId="44" xfId="188" applyFont="1" applyBorder="1" applyAlignment="1">
      <alignment horizontal="center" vertical="center" wrapText="1"/>
    </xf>
    <xf numFmtId="0" fontId="12" fillId="0" borderId="45" xfId="188" applyFont="1" applyBorder="1" applyAlignment="1">
      <alignment horizontal="center" vertical="center" wrapText="1"/>
    </xf>
    <xf numFmtId="0" fontId="12" fillId="0" borderId="16" xfId="188" applyFont="1" applyBorder="1" applyAlignment="1">
      <alignment horizontal="center" vertical="center" wrapText="1"/>
    </xf>
    <xf numFmtId="0" fontId="12" fillId="0" borderId="17" xfId="188" applyFont="1" applyBorder="1" applyAlignment="1">
      <alignment horizontal="center" vertical="center" wrapText="1"/>
    </xf>
    <xf numFmtId="0" fontId="12" fillId="0" borderId="55" xfId="188" applyFont="1" applyBorder="1" applyAlignment="1">
      <alignment horizontal="center" vertical="center" wrapText="1"/>
    </xf>
    <xf numFmtId="3" fontId="14" fillId="0" borderId="1" xfId="188" applyNumberFormat="1" applyFont="1" applyBorder="1"/>
    <xf numFmtId="0" fontId="14" fillId="0" borderId="20" xfId="188" applyFont="1" applyBorder="1"/>
    <xf numFmtId="3" fontId="14" fillId="0" borderId="46" xfId="188" applyNumberFormat="1" applyFont="1" applyBorder="1"/>
    <xf numFmtId="3" fontId="14" fillId="0" borderId="46" xfId="188" applyNumberFormat="1" applyFont="1" applyBorder="1" applyAlignment="1">
      <alignment vertical="center"/>
    </xf>
    <xf numFmtId="3" fontId="16" fillId="0" borderId="55" xfId="188" applyNumberFormat="1" applyFont="1" applyBorder="1"/>
    <xf numFmtId="0" fontId="51" fillId="0" borderId="0" xfId="188" applyFont="1" applyAlignment="1">
      <alignment horizontal="left" vertical="center" wrapText="1"/>
    </xf>
    <xf numFmtId="0" fontId="19" fillId="0" borderId="0" xfId="188" applyFont="1"/>
    <xf numFmtId="49" fontId="25" fillId="0" borderId="0" xfId="0" applyNumberFormat="1" applyFont="1"/>
    <xf numFmtId="0" fontId="18" fillId="0" borderId="0" xfId="0" applyFont="1" applyAlignment="1">
      <alignment vertical="center" wrapText="1"/>
    </xf>
    <xf numFmtId="0" fontId="101" fillId="0" borderId="45" xfId="188" applyFont="1" applyBorder="1" applyAlignment="1">
      <alignment horizontal="center" vertical="center" wrapText="1"/>
    </xf>
    <xf numFmtId="3" fontId="103" fillId="3" borderId="0" xfId="188" applyNumberFormat="1" applyFont="1" applyFill="1"/>
    <xf numFmtId="0" fontId="104" fillId="0" borderId="0" xfId="188" applyFont="1" applyAlignment="1">
      <alignment horizontal="center" vertical="center" wrapText="1"/>
    </xf>
    <xf numFmtId="2" fontId="97" fillId="0" borderId="29" xfId="188" applyNumberFormat="1" applyFont="1" applyBorder="1"/>
    <xf numFmtId="2" fontId="97" fillId="0" borderId="29" xfId="188" applyNumberFormat="1" applyFont="1" applyBorder="1" applyAlignment="1">
      <alignment vertical="center"/>
    </xf>
    <xf numFmtId="0" fontId="101" fillId="0" borderId="27" xfId="188" applyFont="1" applyBorder="1" applyAlignment="1">
      <alignment horizontal="center" vertical="center" wrapText="1"/>
    </xf>
    <xf numFmtId="0" fontId="62" fillId="0" borderId="0" xfId="188" applyFont="1" applyAlignment="1">
      <alignment horizontal="center"/>
    </xf>
    <xf numFmtId="0" fontId="0" fillId="0" borderId="21" xfId="0" applyBorder="1" applyAlignment="1">
      <alignment horizontal="center"/>
    </xf>
    <xf numFmtId="0" fontId="0" fillId="0" borderId="46" xfId="0" applyBorder="1" applyAlignment="1">
      <alignment horizontal="center"/>
    </xf>
    <xf numFmtId="0" fontId="0" fillId="0" borderId="0" xfId="0" applyAlignment="1">
      <alignment horizontal="center"/>
    </xf>
    <xf numFmtId="0" fontId="0" fillId="0" borderId="11" xfId="0" applyBorder="1" applyAlignment="1">
      <alignment horizontal="center"/>
    </xf>
    <xf numFmtId="170" fontId="6" fillId="0" borderId="0" xfId="191" applyNumberFormat="1" applyFont="1" applyAlignment="1">
      <alignment horizontal="right"/>
    </xf>
    <xf numFmtId="170" fontId="6" fillId="0" borderId="0" xfId="0" applyNumberFormat="1" applyFont="1"/>
    <xf numFmtId="2" fontId="15" fillId="0" borderId="27" xfId="188" applyNumberFormat="1" applyFont="1" applyBorder="1"/>
    <xf numFmtId="2" fontId="97" fillId="0" borderId="7" xfId="188" applyNumberFormat="1" applyFont="1" applyBorder="1"/>
    <xf numFmtId="3" fontId="11" fillId="59" borderId="42" xfId="188" applyNumberFormat="1" applyFont="1" applyFill="1" applyBorder="1" applyAlignment="1">
      <alignment horizontal="right" wrapText="1"/>
    </xf>
    <xf numFmtId="3" fontId="24" fillId="59" borderId="4" xfId="188" applyNumberFormat="1" applyFont="1" applyFill="1" applyBorder="1" applyAlignment="1">
      <alignment horizontal="right" wrapText="1"/>
    </xf>
    <xf numFmtId="3" fontId="11" fillId="59" borderId="3" xfId="188" applyNumberFormat="1" applyFont="1" applyFill="1" applyBorder="1"/>
    <xf numFmtId="3" fontId="11" fillId="59" borderId="65" xfId="188" applyNumberFormat="1" applyFont="1" applyFill="1" applyBorder="1"/>
    <xf numFmtId="3" fontId="11" fillId="59" borderId="65" xfId="188" applyNumberFormat="1" applyFont="1" applyFill="1" applyBorder="1" applyAlignment="1">
      <alignment horizontal="right" wrapText="1"/>
    </xf>
    <xf numFmtId="167" fontId="11" fillId="59" borderId="41" xfId="188" quotePrefix="1" applyNumberFormat="1" applyFont="1" applyFill="1" applyBorder="1" applyAlignment="1">
      <alignment wrapText="1"/>
    </xf>
    <xf numFmtId="167" fontId="11" fillId="59" borderId="3" xfId="188" quotePrefix="1" applyNumberFormat="1" applyFont="1" applyFill="1" applyBorder="1"/>
    <xf numFmtId="167" fontId="11" fillId="59" borderId="41" xfId="188" applyNumberFormat="1" applyFont="1" applyFill="1" applyBorder="1" applyAlignment="1">
      <alignment horizontal="right" wrapText="1"/>
    </xf>
    <xf numFmtId="167" fontId="11" fillId="59" borderId="42" xfId="188" applyNumberFormat="1" applyFont="1" applyFill="1" applyBorder="1" applyAlignment="1">
      <alignment horizontal="right" wrapText="1"/>
    </xf>
    <xf numFmtId="0" fontId="14" fillId="0" borderId="18" xfId="188" applyFont="1" applyBorder="1"/>
    <xf numFmtId="0" fontId="51" fillId="0" borderId="0" xfId="0" applyFont="1" applyAlignment="1">
      <alignment horizontal="center"/>
    </xf>
    <xf numFmtId="0" fontId="75" fillId="0" borderId="0" xfId="0" applyFont="1"/>
    <xf numFmtId="0" fontId="16" fillId="0" borderId="0" xfId="188" applyFont="1"/>
    <xf numFmtId="0" fontId="12" fillId="0" borderId="0" xfId="188" applyFont="1" applyAlignment="1">
      <alignment horizontal="center" vertical="center" wrapText="1"/>
    </xf>
    <xf numFmtId="2" fontId="97" fillId="0" borderId="0" xfId="188" applyNumberFormat="1" applyFont="1" applyAlignment="1">
      <alignment vertical="center"/>
    </xf>
    <xf numFmtId="2" fontId="97" fillId="0" borderId="0" xfId="188" applyNumberFormat="1" applyFont="1"/>
    <xf numFmtId="2" fontId="15" fillId="0" borderId="0" xfId="188" applyNumberFormat="1" applyFont="1" applyAlignment="1">
      <alignment vertical="center"/>
    </xf>
    <xf numFmtId="1" fontId="10" fillId="0" borderId="0" xfId="188" applyNumberFormat="1" applyFont="1" applyAlignment="1">
      <alignment horizontal="center"/>
    </xf>
    <xf numFmtId="3" fontId="8" fillId="0" borderId="0" xfId="188" applyNumberFormat="1" applyFont="1" applyAlignment="1">
      <alignment horizontal="center"/>
    </xf>
    <xf numFmtId="3" fontId="6" fillId="0" borderId="0" xfId="188" applyNumberFormat="1"/>
    <xf numFmtId="0" fontId="21" fillId="59" borderId="42" xfId="188" applyFont="1" applyFill="1" applyBorder="1" applyAlignment="1">
      <alignment horizontal="center" wrapText="1"/>
    </xf>
    <xf numFmtId="0" fontId="24" fillId="59" borderId="40" xfId="188" applyFont="1" applyFill="1" applyBorder="1" applyAlignment="1">
      <alignment wrapText="1"/>
    </xf>
    <xf numFmtId="0" fontId="24" fillId="59" borderId="65" xfId="188" applyFont="1" applyFill="1" applyBorder="1" applyAlignment="1">
      <alignment wrapText="1"/>
    </xf>
    <xf numFmtId="0" fontId="11" fillId="59" borderId="65" xfId="188" applyFont="1" applyFill="1" applyBorder="1"/>
    <xf numFmtId="4" fontId="97" fillId="0" borderId="29" xfId="188" applyNumberFormat="1" applyFont="1" applyBorder="1"/>
    <xf numFmtId="4" fontId="97" fillId="0" borderId="7" xfId="188" applyNumberFormat="1" applyFont="1" applyBorder="1"/>
    <xf numFmtId="0" fontId="3" fillId="0" borderId="0" xfId="192"/>
    <xf numFmtId="167" fontId="25" fillId="60" borderId="36" xfId="188" applyNumberFormat="1" applyFont="1" applyFill="1" applyBorder="1"/>
    <xf numFmtId="167" fontId="25" fillId="60" borderId="65" xfId="188" applyNumberFormat="1" applyFont="1" applyFill="1" applyBorder="1"/>
    <xf numFmtId="167" fontId="25" fillId="60" borderId="38" xfId="188" applyNumberFormat="1" applyFont="1" applyFill="1" applyBorder="1"/>
    <xf numFmtId="167" fontId="25" fillId="60" borderId="40" xfId="188" applyNumberFormat="1" applyFont="1" applyFill="1" applyBorder="1"/>
    <xf numFmtId="3" fontId="14" fillId="0" borderId="1" xfId="188" applyNumberFormat="1" applyFont="1" applyBorder="1" applyAlignment="1">
      <alignment vertical="center"/>
    </xf>
    <xf numFmtId="2" fontId="97" fillId="0" borderId="7" xfId="188" applyNumberFormat="1" applyFont="1" applyBorder="1" applyAlignment="1">
      <alignment vertical="center"/>
    </xf>
    <xf numFmtId="3" fontId="70" fillId="0" borderId="0" xfId="188" applyNumberFormat="1" applyFont="1"/>
    <xf numFmtId="3" fontId="12" fillId="0" borderId="44" xfId="188" applyNumberFormat="1" applyFont="1" applyBorder="1" applyAlignment="1">
      <alignment horizontal="center" vertical="center" wrapText="1"/>
    </xf>
    <xf numFmtId="3" fontId="14" fillId="0" borderId="48" xfId="188" applyNumberFormat="1" applyFont="1" applyBorder="1"/>
    <xf numFmtId="0" fontId="16" fillId="0" borderId="16" xfId="188" applyFont="1" applyBorder="1"/>
    <xf numFmtId="4" fontId="15" fillId="0" borderId="27" xfId="188" applyNumberFormat="1" applyFont="1" applyBorder="1"/>
    <xf numFmtId="1" fontId="0" fillId="0" borderId="0" xfId="0" applyNumberFormat="1"/>
    <xf numFmtId="0" fontId="22" fillId="0" borderId="0" xfId="0" applyFont="1" applyAlignment="1">
      <alignment vertical="center"/>
    </xf>
    <xf numFmtId="0" fontId="14" fillId="0" borderId="25" xfId="188" applyFont="1" applyBorder="1"/>
    <xf numFmtId="2" fontId="97" fillId="0" borderId="62" xfId="188" applyNumberFormat="1" applyFont="1" applyBorder="1"/>
    <xf numFmtId="14" fontId="107"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1" fillId="61" borderId="65" xfId="0" applyFont="1" applyFill="1" applyBorder="1" applyAlignment="1">
      <alignment horizontal="center"/>
    </xf>
    <xf numFmtId="0" fontId="41" fillId="61" borderId="17" xfId="0" applyFont="1" applyFill="1" applyBorder="1" applyAlignment="1">
      <alignment horizontal="center" vertical="center"/>
    </xf>
    <xf numFmtId="0" fontId="41" fillId="61" borderId="55" xfId="0" applyFont="1" applyFill="1" applyBorder="1" applyAlignment="1">
      <alignment horizontal="center" vertical="center"/>
    </xf>
    <xf numFmtId="0" fontId="41" fillId="61" borderId="4" xfId="0" applyFont="1" applyFill="1" applyBorder="1" applyAlignment="1">
      <alignment horizontal="center" vertical="center"/>
    </xf>
    <xf numFmtId="0" fontId="108" fillId="0" borderId="38" xfId="0" applyFont="1" applyBorder="1" applyAlignment="1">
      <alignment horizontal="centerContinuous"/>
    </xf>
    <xf numFmtId="169" fontId="41" fillId="0" borderId="0" xfId="0" applyNumberFormat="1" applyFont="1" applyAlignment="1">
      <alignment horizontal="centerContinuous"/>
    </xf>
    <xf numFmtId="169" fontId="41" fillId="0" borderId="64" xfId="0" applyNumberFormat="1" applyFont="1" applyBorder="1" applyAlignment="1">
      <alignment horizontal="centerContinuous"/>
    </xf>
    <xf numFmtId="0" fontId="108" fillId="0" borderId="79" xfId="0" applyFont="1" applyBorder="1" applyAlignment="1">
      <alignment horizontal="left" indent="1"/>
    </xf>
    <xf numFmtId="0" fontId="108" fillId="0" borderId="80" xfId="0" applyFont="1" applyBorder="1" applyAlignment="1">
      <alignment horizontal="left" indent="1"/>
    </xf>
    <xf numFmtId="0" fontId="108" fillId="0" borderId="65" xfId="0" applyFont="1" applyBorder="1" applyAlignment="1">
      <alignment horizontal="centerContinuous"/>
    </xf>
    <xf numFmtId="169" fontId="41" fillId="0" borderId="3" xfId="0" applyNumberFormat="1" applyFont="1" applyBorder="1" applyAlignment="1">
      <alignment horizontal="centerContinuous"/>
    </xf>
    <xf numFmtId="169" fontId="41" fillId="0" borderId="4" xfId="0" applyNumberFormat="1" applyFont="1" applyBorder="1" applyAlignment="1">
      <alignment horizontal="centerContinuous"/>
    </xf>
    <xf numFmtId="0" fontId="6" fillId="59" borderId="0" xfId="188" applyFill="1"/>
    <xf numFmtId="0" fontId="0" fillId="59" borderId="0" xfId="0" applyFill="1"/>
    <xf numFmtId="167" fontId="11" fillId="59" borderId="65" xfId="188" quotePrefix="1" applyNumberFormat="1" applyFont="1" applyFill="1" applyBorder="1" applyAlignment="1">
      <alignment horizontal="right"/>
    </xf>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1" fillId="59" borderId="42" xfId="188" applyFont="1" applyFill="1" applyBorder="1" applyAlignment="1">
      <alignment horizontal="center" vertical="center" wrapText="1"/>
    </xf>
    <xf numFmtId="165" fontId="25" fillId="0" borderId="9" xfId="51" applyNumberFormat="1" applyFont="1" applyBorder="1"/>
    <xf numFmtId="165" fontId="25" fillId="0" borderId="64" xfId="51" applyNumberFormat="1" applyFont="1" applyBorder="1"/>
    <xf numFmtId="0" fontId="22" fillId="0" borderId="0" xfId="188" applyFont="1"/>
    <xf numFmtId="165" fontId="25"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6" fillId="0" borderId="0" xfId="0" applyFont="1"/>
    <xf numFmtId="170" fontId="20" fillId="0" borderId="0" xfId="0" applyNumberFormat="1" applyFont="1"/>
    <xf numFmtId="0" fontId="6" fillId="0" borderId="21" xfId="0" applyFont="1" applyBorder="1"/>
    <xf numFmtId="0" fontId="6" fillId="0" borderId="46" xfId="0" applyFont="1" applyBorder="1"/>
    <xf numFmtId="0" fontId="20" fillId="0" borderId="0" xfId="0" applyFont="1"/>
    <xf numFmtId="170" fontId="20" fillId="4" borderId="46" xfId="0" applyNumberFormat="1" applyFont="1" applyFill="1" applyBorder="1"/>
    <xf numFmtId="170" fontId="6" fillId="0" borderId="52" xfId="191" applyNumberFormat="1" applyFont="1" applyBorder="1" applyAlignment="1">
      <alignment horizontal="right"/>
    </xf>
    <xf numFmtId="170" fontId="0" fillId="0" borderId="11" xfId="0" applyNumberFormat="1" applyBorder="1" applyAlignment="1">
      <alignment horizontal="right"/>
    </xf>
    <xf numFmtId="170" fontId="6" fillId="0" borderId="52" xfId="0" applyNumberFormat="1" applyFont="1" applyBorder="1" applyAlignment="1">
      <alignment horizontal="right"/>
    </xf>
    <xf numFmtId="170" fontId="20" fillId="4" borderId="46" xfId="0" applyNumberFormat="1" applyFont="1" applyFill="1" applyBorder="1" applyAlignment="1">
      <alignment horizontal="right"/>
    </xf>
    <xf numFmtId="170" fontId="0" fillId="0" borderId="15" xfId="0" applyNumberFormat="1" applyBorder="1" applyAlignment="1">
      <alignment horizontal="right"/>
    </xf>
    <xf numFmtId="170" fontId="6" fillId="0" borderId="11" xfId="0" applyNumberFormat="1" applyFont="1" applyBorder="1"/>
    <xf numFmtId="170" fontId="6" fillId="0" borderId="52" xfId="0" applyNumberFormat="1" applyFont="1" applyBorder="1"/>
    <xf numFmtId="170" fontId="6" fillId="0" borderId="49" xfId="0" applyNumberFormat="1" applyFont="1" applyBorder="1"/>
    <xf numFmtId="170" fontId="6" fillId="0" borderId="11" xfId="0" applyNumberFormat="1" applyFont="1" applyBorder="1" applyAlignment="1">
      <alignment horizontal="right"/>
    </xf>
    <xf numFmtId="170" fontId="6" fillId="0" borderId="49" xfId="191" applyNumberFormat="1" applyFont="1" applyBorder="1" applyAlignment="1">
      <alignment horizontal="right"/>
    </xf>
    <xf numFmtId="3" fontId="11" fillId="59" borderId="3" xfId="188" applyNumberFormat="1" applyFont="1" applyFill="1" applyBorder="1" applyAlignment="1">
      <alignment horizontal="right" wrapText="1"/>
    </xf>
    <xf numFmtId="0" fontId="127" fillId="0" borderId="0" xfId="0" applyFont="1"/>
    <xf numFmtId="0" fontId="128" fillId="0" borderId="0" xfId="0" applyFont="1"/>
    <xf numFmtId="0" fontId="6" fillId="0" borderId="10" xfId="0" applyFont="1" applyBorder="1"/>
    <xf numFmtId="170" fontId="6" fillId="0" borderId="64" xfId="0" applyNumberFormat="1" applyFont="1" applyBorder="1"/>
    <xf numFmtId="170" fontId="6" fillId="0" borderId="37" xfId="0" applyNumberFormat="1" applyFont="1" applyBorder="1"/>
    <xf numFmtId="170" fontId="6" fillId="0" borderId="37" xfId="191" applyNumberFormat="1" applyFont="1" applyBorder="1" applyAlignment="1">
      <alignment horizontal="right"/>
    </xf>
    <xf numFmtId="0" fontId="6" fillId="0" borderId="10" xfId="0" applyFont="1" applyBorder="1" applyAlignment="1">
      <alignment horizontal="center"/>
    </xf>
    <xf numFmtId="0" fontId="6" fillId="0" borderId="10" xfId="0" applyFont="1" applyBorder="1" applyAlignment="1">
      <alignment horizontal="left"/>
    </xf>
    <xf numFmtId="0" fontId="11" fillId="0" borderId="34" xfId="0" applyFont="1" applyBorder="1" applyAlignment="1">
      <alignment horizontal="center"/>
    </xf>
    <xf numFmtId="0" fontId="20" fillId="4" borderId="76" xfId="0" applyFont="1" applyFill="1" applyBorder="1" applyAlignment="1">
      <alignment horizontal="left"/>
    </xf>
    <xf numFmtId="170" fontId="20" fillId="4" borderId="29" xfId="0" applyNumberFormat="1" applyFont="1" applyFill="1" applyBorder="1"/>
    <xf numFmtId="0" fontId="6" fillId="0" borderId="64" xfId="0" applyFont="1" applyBorder="1"/>
    <xf numFmtId="0" fontId="0" fillId="0" borderId="10" xfId="0" applyBorder="1"/>
    <xf numFmtId="0" fontId="20" fillId="0" borderId="34" xfId="0" applyFont="1" applyBorder="1"/>
    <xf numFmtId="170" fontId="20" fillId="0" borderId="64" xfId="0" applyNumberFormat="1" applyFont="1" applyBorder="1"/>
    <xf numFmtId="0" fontId="6" fillId="0" borderId="58" xfId="0" applyFont="1" applyBorder="1"/>
    <xf numFmtId="0" fontId="20" fillId="0" borderId="64" xfId="0" applyFont="1" applyBorder="1"/>
    <xf numFmtId="170" fontId="6" fillId="0" borderId="37" xfId="0" applyNumberFormat="1" applyFont="1" applyBorder="1" applyAlignment="1">
      <alignment horizontal="right"/>
    </xf>
    <xf numFmtId="170" fontId="20" fillId="4" borderId="29" xfId="0" applyNumberFormat="1" applyFont="1" applyFill="1" applyBorder="1" applyAlignment="1">
      <alignment horizontal="right"/>
    </xf>
    <xf numFmtId="0" fontId="119" fillId="0" borderId="0" xfId="51" applyFont="1" applyAlignment="1">
      <alignment horizontal="center"/>
    </xf>
    <xf numFmtId="0" fontId="106" fillId="0" borderId="0" xfId="51" applyFont="1" applyAlignment="1">
      <alignment horizontal="center"/>
    </xf>
    <xf numFmtId="0" fontId="75" fillId="0" borderId="0" xfId="0" applyFont="1" applyAlignment="1">
      <alignment horizontal="center"/>
    </xf>
    <xf numFmtId="0" fontId="0" fillId="0" borderId="64" xfId="0" applyBorder="1"/>
    <xf numFmtId="0" fontId="26" fillId="0" borderId="0" xfId="96"/>
    <xf numFmtId="0" fontId="26" fillId="59" borderId="0" xfId="96" applyFill="1"/>
    <xf numFmtId="0" fontId="59" fillId="0" borderId="0" xfId="97"/>
    <xf numFmtId="0" fontId="109" fillId="0" borderId="0" xfId="97" applyFont="1"/>
    <xf numFmtId="0" fontId="17" fillId="0" borderId="0" xfId="0" applyFont="1"/>
    <xf numFmtId="0" fontId="17" fillId="0" borderId="0" xfId="51" applyFont="1"/>
    <xf numFmtId="0" fontId="17" fillId="0" borderId="0" xfId="0" applyFont="1" applyAlignment="1">
      <alignment vertical="center"/>
    </xf>
    <xf numFmtId="0" fontId="17" fillId="0" borderId="0" xfId="51" applyFont="1" applyAlignment="1">
      <alignment vertical="center"/>
    </xf>
    <xf numFmtId="0" fontId="21" fillId="59" borderId="64" xfId="188" applyFont="1" applyFill="1" applyBorder="1" applyAlignment="1">
      <alignment horizontal="center" vertical="center" wrapText="1"/>
    </xf>
    <xf numFmtId="3" fontId="11" fillId="59" borderId="4" xfId="188" applyNumberFormat="1" applyFont="1" applyFill="1" applyBorder="1" applyAlignment="1">
      <alignment horizontal="right" wrapText="1"/>
    </xf>
    <xf numFmtId="2" fontId="0" fillId="0" borderId="0" xfId="0" applyNumberFormat="1"/>
    <xf numFmtId="3" fontId="11" fillId="59" borderId="41" xfId="188" quotePrefix="1" applyNumberFormat="1" applyFont="1" applyFill="1" applyBorder="1" applyAlignment="1">
      <alignment wrapText="1"/>
    </xf>
    <xf numFmtId="3" fontId="11" fillId="59" borderId="3" xfId="188" quotePrefix="1" applyNumberFormat="1" applyFont="1" applyFill="1" applyBorder="1"/>
    <xf numFmtId="3" fontId="11" fillId="59" borderId="41" xfId="188" applyNumberFormat="1" applyFont="1" applyFill="1" applyBorder="1" applyAlignment="1">
      <alignment horizontal="right" wrapText="1"/>
    </xf>
    <xf numFmtId="3" fontId="11" fillId="60" borderId="4" xfId="188" applyNumberFormat="1" applyFont="1" applyFill="1" applyBorder="1" applyAlignment="1">
      <alignment horizontal="right" wrapText="1"/>
    </xf>
    <xf numFmtId="3" fontId="11"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20" xfId="0" applyNumberFormat="1" applyBorder="1"/>
    <xf numFmtId="3" fontId="0" fillId="0" borderId="46" xfId="0" quotePrefix="1" applyNumberFormat="1" applyBorder="1"/>
    <xf numFmtId="3" fontId="0" fillId="0" borderId="22" xfId="0" applyNumberFormat="1" applyBorder="1"/>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6" fillId="0" borderId="0" xfId="0" applyFont="1" applyAlignment="1">
      <alignment vertical="center" wrapText="1"/>
    </xf>
    <xf numFmtId="0" fontId="156" fillId="0" borderId="36" xfId="0" applyFont="1" applyBorder="1" applyAlignment="1">
      <alignment horizontal="center" vertical="center" wrapText="1"/>
    </xf>
    <xf numFmtId="0" fontId="156" fillId="0" borderId="38" xfId="0" applyFont="1" applyBorder="1" applyAlignment="1">
      <alignment horizontal="center" vertical="center" wrapText="1"/>
    </xf>
    <xf numFmtId="0" fontId="156" fillId="0" borderId="18" xfId="0" applyFont="1" applyBorder="1" applyAlignment="1">
      <alignment horizontal="center" vertical="center" wrapText="1"/>
    </xf>
    <xf numFmtId="0" fontId="156" fillId="0" borderId="1" xfId="0" applyFont="1" applyBorder="1" applyAlignment="1">
      <alignment horizontal="center" vertical="center" wrapText="1"/>
    </xf>
    <xf numFmtId="0" fontId="157" fillId="0" borderId="57" xfId="0" applyFont="1" applyBorder="1" applyAlignment="1">
      <alignment horizontal="right" vertical="center"/>
    </xf>
    <xf numFmtId="0" fontId="157" fillId="0" borderId="82" xfId="0" applyFont="1" applyBorder="1" applyAlignment="1">
      <alignment horizontal="left" vertical="center"/>
    </xf>
    <xf numFmtId="0" fontId="157" fillId="0" borderId="35" xfId="0" applyFont="1" applyBorder="1" applyAlignment="1">
      <alignment horizontal="left" vertical="center"/>
    </xf>
    <xf numFmtId="0" fontId="156" fillId="0" borderId="21" xfId="0" applyFont="1" applyBorder="1" applyAlignment="1">
      <alignment horizontal="center" vertical="center" wrapText="1"/>
    </xf>
    <xf numFmtId="0" fontId="157" fillId="0" borderId="46" xfId="0" applyFont="1" applyBorder="1" applyAlignment="1">
      <alignment horizontal="center" vertical="center" wrapText="1"/>
    </xf>
    <xf numFmtId="0" fontId="156" fillId="0" borderId="46" xfId="0" applyFont="1" applyBorder="1" applyAlignment="1">
      <alignment horizontal="center" vertical="center" wrapText="1"/>
    </xf>
    <xf numFmtId="0" fontId="157" fillId="0" borderId="29" xfId="0" applyFont="1" applyBorder="1" applyAlignment="1">
      <alignment horizontal="center" vertical="center" wrapText="1"/>
    </xf>
    <xf numFmtId="0" fontId="156" fillId="0" borderId="40" xfId="0" applyFont="1" applyBorder="1" applyAlignment="1">
      <alignment horizontal="center" vertical="center" wrapText="1"/>
    </xf>
    <xf numFmtId="14" fontId="157" fillId="59" borderId="48" xfId="0" applyNumberFormat="1" applyFont="1" applyFill="1" applyBorder="1" applyAlignment="1">
      <alignment horizontal="center" vertical="center" wrapText="1"/>
    </xf>
    <xf numFmtId="14" fontId="157" fillId="59" borderId="61" xfId="0" applyNumberFormat="1" applyFont="1" applyFill="1" applyBorder="1" applyAlignment="1">
      <alignment horizontal="center" vertical="center" wrapText="1"/>
    </xf>
    <xf numFmtId="0" fontId="157" fillId="59" borderId="62" xfId="0" applyFont="1" applyFill="1" applyBorder="1" applyAlignment="1">
      <alignment horizontal="center" vertical="center" wrapText="1"/>
    </xf>
    <xf numFmtId="0" fontId="156" fillId="59" borderId="48" xfId="0" applyFont="1" applyFill="1" applyBorder="1" applyAlignment="1">
      <alignment horizontal="center" vertical="center" wrapText="1"/>
    </xf>
    <xf numFmtId="0" fontId="164" fillId="59" borderId="48" xfId="0" applyFont="1" applyFill="1" applyBorder="1" applyAlignment="1">
      <alignment horizontal="center" vertical="justify" wrapText="1"/>
    </xf>
    <xf numFmtId="14" fontId="157" fillId="59" borderId="62" xfId="0" applyNumberFormat="1" applyFont="1" applyFill="1" applyBorder="1" applyAlignment="1">
      <alignment horizontal="center" vertical="center" wrapText="1"/>
    </xf>
    <xf numFmtId="2" fontId="157" fillId="59" borderId="16" xfId="0" applyNumberFormat="1" applyFont="1" applyFill="1" applyBorder="1"/>
    <xf numFmtId="3" fontId="156" fillId="59" borderId="55" xfId="0" applyNumberFormat="1" applyFont="1" applyFill="1" applyBorder="1"/>
    <xf numFmtId="165" fontId="157" fillId="59" borderId="55" xfId="0" applyNumberFormat="1" applyFont="1" applyFill="1" applyBorder="1"/>
    <xf numFmtId="165" fontId="157" fillId="59" borderId="56" xfId="0" applyNumberFormat="1" applyFont="1" applyFill="1" applyBorder="1"/>
    <xf numFmtId="165" fontId="157" fillId="59" borderId="27" xfId="0" applyNumberFormat="1" applyFont="1" applyFill="1" applyBorder="1" applyAlignment="1">
      <alignment horizontal="right"/>
    </xf>
    <xf numFmtId="165" fontId="156" fillId="59" borderId="3" xfId="0" applyNumberFormat="1" applyFont="1" applyFill="1" applyBorder="1"/>
    <xf numFmtId="165" fontId="156" fillId="59" borderId="56" xfId="0" applyNumberFormat="1" applyFont="1" applyFill="1" applyBorder="1"/>
    <xf numFmtId="165" fontId="157" fillId="59" borderId="27" xfId="0" applyNumberFormat="1" applyFont="1" applyFill="1" applyBorder="1" applyAlignment="1">
      <alignment horizontal="center"/>
    </xf>
    <xf numFmtId="2" fontId="158" fillId="59" borderId="18" xfId="0" applyNumberFormat="1" applyFont="1" applyFill="1" applyBorder="1"/>
    <xf numFmtId="3" fontId="158" fillId="59" borderId="1" xfId="0" applyNumberFormat="1" applyFont="1" applyFill="1" applyBorder="1"/>
    <xf numFmtId="165" fontId="159" fillId="59" borderId="1" xfId="0" applyNumberFormat="1" applyFont="1" applyFill="1" applyBorder="1"/>
    <xf numFmtId="165" fontId="159" fillId="59" borderId="57" xfId="0" applyNumberFormat="1" applyFont="1" applyFill="1" applyBorder="1"/>
    <xf numFmtId="165" fontId="159" fillId="59" borderId="7" xfId="0" applyNumberFormat="1" applyFont="1" applyFill="1" applyBorder="1" applyAlignment="1">
      <alignment horizontal="right"/>
    </xf>
    <xf numFmtId="165" fontId="158" fillId="59" borderId="82" xfId="0" applyNumberFormat="1" applyFont="1" applyFill="1" applyBorder="1"/>
    <xf numFmtId="165" fontId="158" fillId="59" borderId="57" xfId="0" applyNumberFormat="1" applyFont="1" applyFill="1" applyBorder="1"/>
    <xf numFmtId="165" fontId="159" fillId="59" borderId="7" xfId="0" applyNumberFormat="1" applyFont="1" applyFill="1" applyBorder="1"/>
    <xf numFmtId="2" fontId="158" fillId="59" borderId="20" xfId="0" applyNumberFormat="1" applyFont="1" applyFill="1" applyBorder="1"/>
    <xf numFmtId="3" fontId="158" fillId="59" borderId="46" xfId="0" applyNumberFormat="1" applyFont="1" applyFill="1" applyBorder="1"/>
    <xf numFmtId="165" fontId="159" fillId="59" borderId="46" xfId="0" applyNumberFormat="1" applyFont="1" applyFill="1" applyBorder="1"/>
    <xf numFmtId="165" fontId="159" fillId="59" borderId="47" xfId="0" applyNumberFormat="1" applyFont="1" applyFill="1" applyBorder="1"/>
    <xf numFmtId="165" fontId="159" fillId="59" borderId="29" xfId="0" applyNumberFormat="1" applyFont="1" applyFill="1" applyBorder="1" applyAlignment="1">
      <alignment horizontal="right"/>
    </xf>
    <xf numFmtId="165" fontId="158" fillId="59" borderId="54" xfId="0" applyNumberFormat="1" applyFont="1" applyFill="1" applyBorder="1"/>
    <xf numFmtId="165" fontId="159" fillId="59" borderId="53" xfId="0" applyNumberFormat="1" applyFont="1" applyFill="1" applyBorder="1"/>
    <xf numFmtId="165" fontId="158" fillId="59" borderId="53" xfId="0" applyNumberFormat="1" applyFont="1" applyFill="1" applyBorder="1"/>
    <xf numFmtId="165" fontId="159" fillId="59" borderId="28" xfId="0" applyNumberFormat="1" applyFont="1" applyFill="1" applyBorder="1"/>
    <xf numFmtId="165" fontId="158" fillId="59" borderId="93" xfId="0" applyNumberFormat="1" applyFont="1" applyFill="1" applyBorder="1"/>
    <xf numFmtId="165" fontId="158" fillId="59" borderId="47" xfId="0" applyNumberFormat="1" applyFont="1" applyFill="1" applyBorder="1"/>
    <xf numFmtId="165" fontId="159" fillId="59" borderId="29" xfId="0" applyNumberFormat="1" applyFont="1" applyFill="1" applyBorder="1"/>
    <xf numFmtId="3" fontId="158" fillId="59" borderId="20" xfId="0" quotePrefix="1" applyNumberFormat="1" applyFont="1" applyFill="1" applyBorder="1" applyAlignment="1">
      <alignment horizontal="right"/>
    </xf>
    <xf numFmtId="3" fontId="158" fillId="59" borderId="46" xfId="0" quotePrefix="1" applyNumberFormat="1" applyFont="1" applyFill="1" applyBorder="1" applyAlignment="1">
      <alignment horizontal="right"/>
    </xf>
    <xf numFmtId="165" fontId="159" fillId="59" borderId="47" xfId="0" quotePrefix="1" applyNumberFormat="1" applyFont="1" applyFill="1" applyBorder="1" applyAlignment="1">
      <alignment horizontal="right"/>
    </xf>
    <xf numFmtId="165" fontId="159" fillId="59" borderId="47" xfId="0" applyNumberFormat="1" applyFont="1" applyFill="1" applyBorder="1" applyAlignment="1">
      <alignment horizontal="right"/>
    </xf>
    <xf numFmtId="3" fontId="159" fillId="59" borderId="29" xfId="0" quotePrefix="1" applyNumberFormat="1" applyFont="1" applyFill="1" applyBorder="1" applyAlignment="1">
      <alignment horizontal="right"/>
    </xf>
    <xf numFmtId="165" fontId="158" fillId="59" borderId="93" xfId="0" quotePrefix="1" applyNumberFormat="1" applyFont="1" applyFill="1" applyBorder="1" applyAlignment="1">
      <alignment horizontal="right"/>
    </xf>
    <xf numFmtId="165" fontId="158" fillId="59" borderId="47" xfId="0" quotePrefix="1" applyNumberFormat="1" applyFont="1" applyFill="1" applyBorder="1" applyAlignment="1">
      <alignment horizontal="right"/>
    </xf>
    <xf numFmtId="165" fontId="158" fillId="59" borderId="29" xfId="0" quotePrefix="1" applyNumberFormat="1" applyFont="1" applyFill="1" applyBorder="1" applyAlignment="1">
      <alignment horizontal="right"/>
    </xf>
    <xf numFmtId="2" fontId="158" fillId="59" borderId="22" xfId="0" applyNumberFormat="1" applyFont="1" applyFill="1" applyBorder="1"/>
    <xf numFmtId="3" fontId="158" fillId="59" borderId="51" xfId="0" applyNumberFormat="1" applyFont="1" applyFill="1" applyBorder="1"/>
    <xf numFmtId="165" fontId="159" fillId="59" borderId="51" xfId="0" applyNumberFormat="1" applyFont="1" applyFill="1" applyBorder="1"/>
    <xf numFmtId="165" fontId="159" fillId="59" borderId="60" xfId="0" applyNumberFormat="1" applyFont="1" applyFill="1" applyBorder="1"/>
    <xf numFmtId="165" fontId="159" fillId="59" borderId="30" xfId="0" applyNumberFormat="1" applyFont="1" applyFill="1" applyBorder="1" applyAlignment="1">
      <alignment horizontal="right"/>
    </xf>
    <xf numFmtId="165" fontId="158" fillId="59" borderId="95" xfId="0" applyNumberFormat="1" applyFont="1" applyFill="1" applyBorder="1"/>
    <xf numFmtId="165" fontId="158" fillId="59" borderId="60" xfId="0" applyNumberFormat="1" applyFont="1" applyFill="1" applyBorder="1"/>
    <xf numFmtId="165" fontId="159" fillId="59" borderId="30" xfId="0" applyNumberFormat="1" applyFont="1" applyFill="1" applyBorder="1"/>
    <xf numFmtId="0" fontId="158" fillId="0" borderId="0" xfId="0" applyFont="1"/>
    <xf numFmtId="0" fontId="158" fillId="59" borderId="2" xfId="0" applyFont="1" applyFill="1" applyBorder="1"/>
    <xf numFmtId="0" fontId="158" fillId="59" borderId="3" xfId="0" applyFont="1" applyFill="1" applyBorder="1" applyAlignment="1">
      <alignment horizontal="center" vertical="center"/>
    </xf>
    <xf numFmtId="0" fontId="156" fillId="59" borderId="2" xfId="0" applyFont="1" applyFill="1" applyBorder="1" applyAlignment="1">
      <alignment horizontal="center" vertical="center"/>
    </xf>
    <xf numFmtId="0" fontId="156" fillId="59" borderId="3" xfId="0" applyFont="1" applyFill="1" applyBorder="1" applyAlignment="1">
      <alignment horizontal="center" vertical="center"/>
    </xf>
    <xf numFmtId="0" fontId="158" fillId="59" borderId="4" xfId="0" applyFont="1" applyFill="1" applyBorder="1" applyAlignment="1">
      <alignment horizontal="center" vertical="center"/>
    </xf>
    <xf numFmtId="0" fontId="157" fillId="0" borderId="5" xfId="0" applyFont="1" applyBorder="1"/>
    <xf numFmtId="0" fontId="158" fillId="0" borderId="78" xfId="0" applyFont="1" applyBorder="1"/>
    <xf numFmtId="0" fontId="158" fillId="0" borderId="79" xfId="0" applyFont="1" applyBorder="1"/>
    <xf numFmtId="0" fontId="158" fillId="0" borderId="80" xfId="0" applyFont="1" applyBorder="1"/>
    <xf numFmtId="0" fontId="159" fillId="0" borderId="33" xfId="0" applyFont="1" applyBorder="1"/>
    <xf numFmtId="0" fontId="158" fillId="0" borderId="33" xfId="0" applyFont="1" applyBorder="1"/>
    <xf numFmtId="0" fontId="159" fillId="0" borderId="0" xfId="0" applyFont="1"/>
    <xf numFmtId="0" fontId="9" fillId="0" borderId="0" xfId="191"/>
    <xf numFmtId="0" fontId="165" fillId="0" borderId="0" xfId="191" applyFont="1"/>
    <xf numFmtId="0" fontId="167" fillId="0" borderId="0" xfId="191" applyFont="1"/>
    <xf numFmtId="0" fontId="158" fillId="0" borderId="0" xfId="191" applyFont="1" applyAlignment="1">
      <alignment vertical="center"/>
    </xf>
    <xf numFmtId="0" fontId="169" fillId="70" borderId="0" xfId="237" applyFont="1" applyFill="1"/>
    <xf numFmtId="0" fontId="165" fillId="70" borderId="0" xfId="191" applyFont="1" applyFill="1"/>
    <xf numFmtId="0" fontId="170" fillId="69" borderId="0" xfId="237" applyFont="1" applyFill="1"/>
    <xf numFmtId="0" fontId="171" fillId="0" borderId="0" xfId="237" applyFont="1"/>
    <xf numFmtId="0" fontId="172" fillId="0" borderId="0" xfId="191" applyFont="1"/>
    <xf numFmtId="0" fontId="170" fillId="0" borderId="0" xfId="237" applyFont="1"/>
    <xf numFmtId="0" fontId="171" fillId="0" borderId="0" xfId="191" applyFont="1"/>
    <xf numFmtId="0" fontId="173" fillId="0" borderId="0" xfId="191" applyFont="1"/>
    <xf numFmtId="0" fontId="174" fillId="0" borderId="0" xfId="191" applyFont="1"/>
    <xf numFmtId="0" fontId="175" fillId="0" borderId="0" xfId="191" applyFont="1"/>
    <xf numFmtId="0" fontId="177" fillId="0" borderId="0" xfId="238" applyFont="1" applyAlignment="1" applyProtection="1"/>
    <xf numFmtId="0" fontId="178" fillId="0" borderId="0" xfId="0" applyFont="1" applyAlignment="1">
      <alignment vertical="center"/>
    </xf>
    <xf numFmtId="0" fontId="179" fillId="0" borderId="0" xfId="191" applyFont="1"/>
    <xf numFmtId="0" fontId="180" fillId="0" borderId="0" xfId="191" applyFont="1"/>
    <xf numFmtId="0" fontId="181" fillId="0" borderId="0" xfId="0" applyFont="1" applyAlignment="1">
      <alignment horizontal="left" vertical="center" indent="3"/>
    </xf>
    <xf numFmtId="0" fontId="158" fillId="0" borderId="0" xfId="191" applyFont="1" applyAlignment="1">
      <alignment horizontal="justify" vertical="center"/>
    </xf>
    <xf numFmtId="0" fontId="184" fillId="0" borderId="0" xfId="191" applyFont="1"/>
    <xf numFmtId="0" fontId="14" fillId="0" borderId="0" xfId="191" applyFont="1" applyAlignment="1">
      <alignment horizontal="justify" vertical="center"/>
    </xf>
    <xf numFmtId="0" fontId="176" fillId="0" borderId="0" xfId="238" applyAlignment="1" applyProtection="1"/>
    <xf numFmtId="0" fontId="185" fillId="0" borderId="0" xfId="51" applyFont="1" applyAlignment="1">
      <alignment vertical="center"/>
    </xf>
    <xf numFmtId="0" fontId="165" fillId="0" borderId="0" xfId="0" applyFont="1"/>
    <xf numFmtId="0" fontId="187" fillId="0" borderId="2" xfId="0" applyFont="1" applyBorder="1" applyAlignment="1">
      <alignment vertical="center"/>
    </xf>
    <xf numFmtId="0" fontId="158" fillId="0" borderId="0" xfId="51" applyFont="1"/>
    <xf numFmtId="0" fontId="190" fillId="0" borderId="0" xfId="51" applyFont="1" applyAlignment="1">
      <alignment vertical="center"/>
    </xf>
    <xf numFmtId="0" fontId="191" fillId="0" borderId="0" xfId="0" applyFont="1"/>
    <xf numFmtId="0" fontId="192" fillId="0" borderId="0" xfId="0" applyFont="1"/>
    <xf numFmtId="0" fontId="193" fillId="0" borderId="0" xfId="0" applyFont="1"/>
    <xf numFmtId="0" fontId="189" fillId="0" borderId="0" xfId="0" applyFont="1"/>
    <xf numFmtId="0" fontId="194" fillId="0" borderId="0" xfId="0" applyFont="1"/>
    <xf numFmtId="0" fontId="156" fillId="0" borderId="0" xfId="0" applyFont="1"/>
    <xf numFmtId="0" fontId="185" fillId="0" borderId="0" xfId="0" applyFont="1"/>
    <xf numFmtId="0" fontId="196" fillId="0" borderId="0" xfId="0" applyFont="1"/>
    <xf numFmtId="0" fontId="195" fillId="0" borderId="0" xfId="188" applyFont="1"/>
    <xf numFmtId="0" fontId="165" fillId="0" borderId="0" xfId="188" applyFont="1"/>
    <xf numFmtId="0" fontId="197" fillId="0" borderId="0" xfId="188" applyFont="1"/>
    <xf numFmtId="0" fontId="200" fillId="0" borderId="0" xfId="188" applyFont="1" applyAlignment="1">
      <alignment horizontal="center" vertical="center" wrapText="1"/>
    </xf>
    <xf numFmtId="0" fontId="201" fillId="59" borderId="64" xfId="188" applyFont="1" applyFill="1" applyBorder="1" applyAlignment="1">
      <alignment horizontal="center" vertical="center" wrapText="1"/>
    </xf>
    <xf numFmtId="0" fontId="202" fillId="59" borderId="65" xfId="188" applyFont="1" applyFill="1" applyBorder="1" applyAlignment="1">
      <alignment wrapText="1"/>
    </xf>
    <xf numFmtId="3" fontId="173" fillId="60" borderId="4" xfId="188" applyNumberFormat="1" applyFont="1" applyFill="1" applyBorder="1" applyAlignment="1">
      <alignment horizontal="right" wrapText="1"/>
    </xf>
    <xf numFmtId="3" fontId="173" fillId="59" borderId="4" xfId="188" applyNumberFormat="1" applyFont="1" applyFill="1" applyBorder="1" applyAlignment="1">
      <alignment horizontal="right" wrapText="1"/>
    </xf>
    <xf numFmtId="167" fontId="199" fillId="60" borderId="65" xfId="188" applyNumberFormat="1" applyFont="1" applyFill="1" applyBorder="1"/>
    <xf numFmtId="0" fontId="203" fillId="0" borderId="0" xfId="188" applyFont="1" applyAlignment="1">
      <alignment horizontal="center"/>
    </xf>
    <xf numFmtId="3" fontId="173" fillId="60" borderId="42" xfId="188" applyNumberFormat="1" applyFont="1" applyFill="1" applyBorder="1" applyAlignment="1">
      <alignment horizontal="right" wrapText="1"/>
    </xf>
    <xf numFmtId="3" fontId="202" fillId="59" borderId="4" xfId="188" applyNumberFormat="1" applyFont="1" applyFill="1" applyBorder="1" applyAlignment="1">
      <alignment horizontal="right" wrapText="1"/>
    </xf>
    <xf numFmtId="3" fontId="180" fillId="3" borderId="0" xfId="188" applyNumberFormat="1" applyFont="1" applyFill="1"/>
    <xf numFmtId="0" fontId="173" fillId="59" borderId="65" xfId="188" applyFont="1" applyFill="1" applyBorder="1"/>
    <xf numFmtId="3" fontId="173" fillId="59" borderId="65" xfId="188" applyNumberFormat="1" applyFont="1" applyFill="1" applyBorder="1"/>
    <xf numFmtId="167" fontId="199" fillId="60" borderId="38" xfId="188" applyNumberFormat="1" applyFont="1" applyFill="1" applyBorder="1"/>
    <xf numFmtId="3" fontId="173" fillId="59" borderId="65" xfId="188" applyNumberFormat="1" applyFont="1" applyFill="1" applyBorder="1" applyAlignment="1">
      <alignment horizontal="right" wrapText="1"/>
    </xf>
    <xf numFmtId="3" fontId="165" fillId="0" borderId="0" xfId="188" applyNumberFormat="1" applyFont="1"/>
    <xf numFmtId="0" fontId="202" fillId="59" borderId="40" xfId="188" applyFont="1" applyFill="1" applyBorder="1" applyAlignment="1">
      <alignment wrapText="1"/>
    </xf>
    <xf numFmtId="3" fontId="173" fillId="59" borderId="42" xfId="188" applyNumberFormat="1" applyFont="1" applyFill="1" applyBorder="1" applyAlignment="1">
      <alignment horizontal="right" wrapText="1"/>
    </xf>
    <xf numFmtId="167" fontId="199" fillId="60" borderId="40" xfId="188" applyNumberFormat="1" applyFont="1" applyFill="1" applyBorder="1"/>
    <xf numFmtId="0" fontId="165" fillId="59" borderId="0" xfId="188" applyFont="1" applyFill="1"/>
    <xf numFmtId="0" fontId="197" fillId="0" borderId="0" xfId="188" applyFont="1" applyAlignment="1">
      <alignment wrapText="1"/>
    </xf>
    <xf numFmtId="0" fontId="201" fillId="59" borderId="42" xfId="188" applyFont="1" applyFill="1" applyBorder="1" applyAlignment="1">
      <alignment horizontal="center" wrapText="1"/>
    </xf>
    <xf numFmtId="0" fontId="202" fillId="0" borderId="40" xfId="188" applyFont="1" applyBorder="1" applyAlignment="1">
      <alignment wrapText="1"/>
    </xf>
    <xf numFmtId="3" fontId="173" fillId="59" borderId="41" xfId="188" quotePrefix="1" applyNumberFormat="1" applyFont="1" applyFill="1" applyBorder="1" applyAlignment="1">
      <alignment wrapText="1"/>
    </xf>
    <xf numFmtId="167" fontId="199" fillId="60" borderId="36" xfId="188" applyNumberFormat="1" applyFont="1" applyFill="1" applyBorder="1"/>
    <xf numFmtId="0" fontId="173" fillId="0" borderId="65" xfId="188" applyFont="1" applyBorder="1"/>
    <xf numFmtId="3" fontId="173" fillId="59" borderId="3" xfId="188" quotePrefix="1" applyNumberFormat="1" applyFont="1" applyFill="1" applyBorder="1"/>
    <xf numFmtId="3" fontId="173" fillId="59" borderId="41" xfId="188" applyNumberFormat="1" applyFont="1" applyFill="1" applyBorder="1" applyAlignment="1">
      <alignment horizontal="right" wrapText="1"/>
    </xf>
    <xf numFmtId="0" fontId="204" fillId="0" borderId="0" xfId="188" applyFont="1"/>
    <xf numFmtId="0" fontId="188" fillId="0" borderId="0" xfId="188" applyFont="1" applyAlignment="1">
      <alignment horizontal="center"/>
    </xf>
    <xf numFmtId="2" fontId="188" fillId="0" borderId="0" xfId="188" applyNumberFormat="1" applyFont="1" applyAlignment="1">
      <alignment horizontal="center"/>
    </xf>
    <xf numFmtId="165" fontId="165" fillId="0" borderId="0" xfId="188" applyNumberFormat="1" applyFont="1" applyAlignment="1">
      <alignment horizontal="center"/>
    </xf>
    <xf numFmtId="49" fontId="165" fillId="0" borderId="0" xfId="188" applyNumberFormat="1" applyFont="1" applyAlignment="1">
      <alignment horizontal="center"/>
    </xf>
    <xf numFmtId="0" fontId="205" fillId="0" borderId="0" xfId="188" applyFont="1"/>
    <xf numFmtId="0" fontId="205" fillId="0" borderId="0" xfId="188" applyFont="1" applyAlignment="1">
      <alignment horizontal="right"/>
    </xf>
    <xf numFmtId="0" fontId="207" fillId="0" borderId="0" xfId="188" applyFont="1"/>
    <xf numFmtId="2" fontId="165" fillId="0" borderId="0" xfId="188" applyNumberFormat="1" applyFont="1"/>
    <xf numFmtId="0" fontId="165" fillId="0" borderId="0" xfId="188" applyFont="1" applyAlignment="1">
      <alignment horizontal="right"/>
    </xf>
    <xf numFmtId="0" fontId="203" fillId="0" borderId="0" xfId="188" applyFont="1" applyAlignment="1">
      <alignment vertical="center"/>
    </xf>
    <xf numFmtId="2" fontId="165" fillId="0" borderId="0" xfId="188" applyNumberFormat="1" applyFont="1" applyAlignment="1">
      <alignment horizontal="center"/>
    </xf>
    <xf numFmtId="0" fontId="208" fillId="0" borderId="0" xfId="188" applyFont="1"/>
    <xf numFmtId="0" fontId="210" fillId="0" borderId="0" xfId="188" applyFont="1" applyAlignment="1">
      <alignment horizontal="left" vertical="center" wrapText="1"/>
    </xf>
    <xf numFmtId="0" fontId="175" fillId="0" borderId="0" xfId="188" applyFont="1" applyAlignment="1">
      <alignment vertical="center" wrapText="1"/>
    </xf>
    <xf numFmtId="0" fontId="211" fillId="0" borderId="0" xfId="188" applyFont="1" applyAlignment="1">
      <alignment vertical="center" wrapText="1"/>
    </xf>
    <xf numFmtId="0" fontId="212" fillId="0" borderId="0" xfId="188" applyFont="1"/>
    <xf numFmtId="0" fontId="211" fillId="0" borderId="0" xfId="188" applyFont="1" applyAlignment="1">
      <alignment vertical="center"/>
    </xf>
    <xf numFmtId="3" fontId="212" fillId="0" borderId="0" xfId="188" applyNumberFormat="1" applyFont="1"/>
    <xf numFmtId="49" fontId="211" fillId="0" borderId="0" xfId="188" applyNumberFormat="1" applyFont="1" applyAlignment="1">
      <alignment vertical="center"/>
    </xf>
    <xf numFmtId="49" fontId="211" fillId="0" borderId="0" xfId="188" applyNumberFormat="1" applyFont="1"/>
    <xf numFmtId="0" fontId="174" fillId="0" borderId="5" xfId="188" applyFont="1" applyBorder="1" applyAlignment="1">
      <alignment horizontal="center" vertical="center" wrapText="1"/>
    </xf>
    <xf numFmtId="0" fontId="174" fillId="0" borderId="6" xfId="188" applyFont="1" applyBorder="1" applyAlignment="1">
      <alignment horizontal="center" vertical="center" wrapText="1"/>
    </xf>
    <xf numFmtId="0" fontId="174" fillId="0" borderId="44" xfId="188" applyFont="1" applyBorder="1" applyAlignment="1">
      <alignment horizontal="center" vertical="center" wrapText="1"/>
    </xf>
    <xf numFmtId="0" fontId="187" fillId="0" borderId="45" xfId="188" applyFont="1" applyBorder="1" applyAlignment="1">
      <alignment horizontal="center" vertical="center" wrapText="1"/>
    </xf>
    <xf numFmtId="3" fontId="174" fillId="0" borderId="44" xfId="188" applyNumberFormat="1" applyFont="1" applyBorder="1" applyAlignment="1">
      <alignment horizontal="center" vertical="center" wrapText="1"/>
    </xf>
    <xf numFmtId="0" fontId="174" fillId="0" borderId="16" xfId="188" applyFont="1" applyBorder="1" applyAlignment="1">
      <alignment horizontal="center" vertical="center" wrapText="1"/>
    </xf>
    <xf numFmtId="0" fontId="174" fillId="0" borderId="17" xfId="188" applyFont="1" applyBorder="1" applyAlignment="1">
      <alignment horizontal="center" vertical="center" wrapText="1"/>
    </xf>
    <xf numFmtId="0" fontId="174" fillId="0" borderId="55" xfId="188" applyFont="1" applyBorder="1" applyAlignment="1">
      <alignment horizontal="center" vertical="center" wrapText="1"/>
    </xf>
    <xf numFmtId="0" fontId="187" fillId="0" borderId="27" xfId="188" applyFont="1" applyBorder="1" applyAlignment="1">
      <alignment horizontal="center" vertical="center" wrapText="1"/>
    </xf>
    <xf numFmtId="0" fontId="158" fillId="0" borderId="20" xfId="188" applyFont="1" applyBorder="1"/>
    <xf numFmtId="3" fontId="158" fillId="0" borderId="46" xfId="188" applyNumberFormat="1" applyFont="1" applyBorder="1"/>
    <xf numFmtId="2" fontId="159" fillId="0" borderId="29" xfId="188" applyNumberFormat="1" applyFont="1" applyBorder="1"/>
    <xf numFmtId="0" fontId="158" fillId="0" borderId="18" xfId="188" applyFont="1" applyBorder="1"/>
    <xf numFmtId="3" fontId="158" fillId="0" borderId="1" xfId="188" applyNumberFormat="1" applyFont="1" applyBorder="1"/>
    <xf numFmtId="2" fontId="159" fillId="0" borderId="7" xfId="188" applyNumberFormat="1" applyFont="1" applyBorder="1"/>
    <xf numFmtId="0" fontId="156" fillId="0" borderId="16" xfId="188" applyFont="1" applyBorder="1"/>
    <xf numFmtId="3" fontId="156" fillId="0" borderId="55" xfId="188" applyNumberFormat="1" applyFont="1" applyBorder="1"/>
    <xf numFmtId="2" fontId="157" fillId="0" borderId="27" xfId="188" applyNumberFormat="1" applyFont="1" applyBorder="1"/>
    <xf numFmtId="0" fontId="156" fillId="0" borderId="0" xfId="188" applyFont="1"/>
    <xf numFmtId="0" fontId="204" fillId="0" borderId="0" xfId="0" applyFont="1"/>
    <xf numFmtId="0" fontId="185" fillId="0" borderId="0" xfId="188" applyFont="1" applyAlignment="1">
      <alignment horizontal="left" vertical="center" wrapText="1"/>
    </xf>
    <xf numFmtId="0" fontId="173" fillId="0" borderId="0" xfId="188" applyFont="1"/>
    <xf numFmtId="0" fontId="174" fillId="0" borderId="45" xfId="188" applyFont="1" applyBorder="1" applyAlignment="1">
      <alignment horizontal="center" vertical="center" wrapText="1"/>
    </xf>
    <xf numFmtId="0" fontId="174" fillId="0" borderId="0" xfId="188" applyFont="1" applyAlignment="1">
      <alignment horizontal="center" vertical="center" wrapText="1"/>
    </xf>
    <xf numFmtId="2" fontId="159" fillId="0" borderId="0" xfId="188" applyNumberFormat="1" applyFont="1" applyAlignment="1">
      <alignment vertical="center"/>
    </xf>
    <xf numFmtId="2" fontId="159" fillId="0" borderId="0" xfId="188" applyNumberFormat="1" applyFont="1"/>
    <xf numFmtId="0" fontId="158" fillId="0" borderId="25" xfId="188" applyFont="1" applyBorder="1"/>
    <xf numFmtId="3" fontId="158" fillId="0" borderId="48" xfId="188" applyNumberFormat="1" applyFont="1" applyBorder="1"/>
    <xf numFmtId="2" fontId="159" fillId="0" borderId="62" xfId="188" applyNumberFormat="1" applyFont="1" applyBorder="1"/>
    <xf numFmtId="2" fontId="157" fillId="0" borderId="0" xfId="188" applyNumberFormat="1" applyFont="1" applyAlignment="1">
      <alignment vertical="center"/>
    </xf>
    <xf numFmtId="1" fontId="165" fillId="0" borderId="0" xfId="188" applyNumberFormat="1" applyFont="1" applyAlignment="1">
      <alignment horizontal="center"/>
    </xf>
    <xf numFmtId="3" fontId="175" fillId="0" borderId="0" xfId="188" applyNumberFormat="1" applyFont="1" applyAlignment="1">
      <alignment horizontal="center"/>
    </xf>
    <xf numFmtId="0" fontId="173" fillId="0" borderId="0" xfId="0" applyFont="1"/>
    <xf numFmtId="0" fontId="174" fillId="0" borderId="5" xfId="0" applyFont="1" applyBorder="1" applyAlignment="1">
      <alignment horizontal="center"/>
    </xf>
    <xf numFmtId="0" fontId="174" fillId="0" borderId="1" xfId="0" applyFont="1" applyBorder="1" applyAlignment="1">
      <alignment horizontal="centerContinuous" vertical="center"/>
    </xf>
    <xf numFmtId="0" fontId="173" fillId="0" borderId="14" xfId="0" applyFont="1" applyBorder="1" applyAlignment="1">
      <alignment horizontal="center" vertical="center"/>
    </xf>
    <xf numFmtId="49" fontId="174" fillId="0" borderId="32" xfId="0" applyNumberFormat="1" applyFont="1" applyBorder="1" applyAlignment="1">
      <alignment horizontal="centerContinuous" vertical="center"/>
    </xf>
    <xf numFmtId="0" fontId="173" fillId="0" borderId="0" xfId="51" applyFont="1"/>
    <xf numFmtId="0" fontId="19" fillId="0" borderId="0" xfId="0" applyFont="1"/>
    <xf numFmtId="0" fontId="19" fillId="0" borderId="0" xfId="51" applyFont="1"/>
    <xf numFmtId="0" fontId="213" fillId="0" borderId="0" xfId="51" applyFont="1"/>
    <xf numFmtId="0" fontId="19" fillId="0" borderId="0" xfId="51" quotePrefix="1" applyFont="1"/>
    <xf numFmtId="0" fontId="199" fillId="0" borderId="0" xfId="0" applyFont="1" applyAlignment="1">
      <alignment vertical="center" wrapText="1"/>
    </xf>
    <xf numFmtId="0" fontId="188" fillId="0" borderId="0" xfId="0" applyFont="1"/>
    <xf numFmtId="0" fontId="199" fillId="0" borderId="0" xfId="0" applyFont="1"/>
    <xf numFmtId="2" fontId="159" fillId="0" borderId="29" xfId="188" applyNumberFormat="1" applyFont="1" applyBorder="1" applyAlignment="1">
      <alignment horizontal="right"/>
    </xf>
    <xf numFmtId="0" fontId="0" fillId="69" borderId="0" xfId="0" applyFill="1"/>
    <xf numFmtId="0" fontId="165" fillId="69" borderId="0" xfId="0" applyFont="1" applyFill="1"/>
    <xf numFmtId="0" fontId="166" fillId="69" borderId="0" xfId="0" applyFont="1" applyFill="1"/>
    <xf numFmtId="0" fontId="168" fillId="69" borderId="0" xfId="0" applyFont="1" applyFill="1" applyAlignment="1">
      <alignment vertical="center"/>
    </xf>
    <xf numFmtId="0" fontId="175" fillId="0" borderId="0" xfId="0" applyFont="1"/>
    <xf numFmtId="0" fontId="173" fillId="69" borderId="0" xfId="237" applyFont="1" applyFill="1"/>
    <xf numFmtId="0" fontId="173" fillId="0" borderId="0" xfId="237" applyFont="1"/>
    <xf numFmtId="2" fontId="185" fillId="69" borderId="0" xfId="237" applyNumberFormat="1" applyFont="1" applyFill="1"/>
    <xf numFmtId="0" fontId="189" fillId="69" borderId="0" xfId="237" applyFont="1" applyFill="1"/>
    <xf numFmtId="14" fontId="156" fillId="0" borderId="47" xfId="0" applyNumberFormat="1" applyFont="1" applyBorder="1" applyAlignment="1">
      <alignment horizontal="center" vertical="center" wrapText="1"/>
    </xf>
    <xf numFmtId="0" fontId="173" fillId="0" borderId="0" xfId="0" applyFont="1" applyAlignment="1">
      <alignment horizontal="right"/>
    </xf>
    <xf numFmtId="0" fontId="75" fillId="0" borderId="33" xfId="0" applyFont="1" applyBorder="1"/>
    <xf numFmtId="0" fontId="73" fillId="0" borderId="32" xfId="51" applyFont="1" applyBorder="1"/>
    <xf numFmtId="0" fontId="73" fillId="0" borderId="9" xfId="51" applyFont="1" applyBorder="1"/>
    <xf numFmtId="0" fontId="156" fillId="0" borderId="0" xfId="51" applyFont="1"/>
    <xf numFmtId="0" fontId="158" fillId="0" borderId="46" xfId="51" applyFont="1" applyBorder="1" applyAlignment="1">
      <alignment horizontal="left"/>
    </xf>
    <xf numFmtId="0" fontId="98" fillId="0" borderId="0" xfId="0" applyFont="1"/>
    <xf numFmtId="0" fontId="156" fillId="0" borderId="16" xfId="188" applyFont="1" applyBorder="1" applyAlignment="1">
      <alignment horizontal="center" vertical="center" wrapText="1"/>
    </xf>
    <xf numFmtId="0" fontId="156" fillId="0" borderId="17" xfId="188" applyFont="1" applyBorder="1" applyAlignment="1">
      <alignment horizontal="center" vertical="center" wrapText="1"/>
    </xf>
    <xf numFmtId="0" fontId="156" fillId="0" borderId="55" xfId="188" applyFont="1" applyBorder="1" applyAlignment="1">
      <alignment horizontal="center" vertical="center" wrapText="1"/>
    </xf>
    <xf numFmtId="0" fontId="157" fillId="0" borderId="27" xfId="188" applyFont="1" applyBorder="1" applyAlignment="1">
      <alignment horizontal="center" vertical="center" wrapText="1"/>
    </xf>
    <xf numFmtId="0" fontId="156" fillId="0" borderId="6" xfId="188" applyFont="1" applyBorder="1" applyAlignment="1">
      <alignment horizontal="center" vertical="center" wrapText="1"/>
    </xf>
    <xf numFmtId="0" fontId="156" fillId="0" borderId="44" xfId="188" applyFont="1" applyBorder="1" applyAlignment="1">
      <alignment horizontal="center" vertical="center" wrapText="1"/>
    </xf>
    <xf numFmtId="0" fontId="157" fillId="0" borderId="45" xfId="188" applyFont="1" applyBorder="1" applyAlignment="1">
      <alignment horizontal="center" vertical="center" wrapText="1"/>
    </xf>
    <xf numFmtId="0" fontId="158" fillId="0" borderId="0" xfId="188" applyFont="1"/>
    <xf numFmtId="3" fontId="156" fillId="0" borderId="44" xfId="188" applyNumberFormat="1" applyFont="1" applyBorder="1" applyAlignment="1">
      <alignment horizontal="center" vertical="center" wrapText="1"/>
    </xf>
    <xf numFmtId="3" fontId="158" fillId="0" borderId="0" xfId="188" applyNumberFormat="1" applyFont="1"/>
    <xf numFmtId="0" fontId="216" fillId="0" borderId="0" xfId="188" applyFont="1"/>
    <xf numFmtId="0" fontId="175" fillId="0" borderId="0" xfId="188" applyFont="1"/>
    <xf numFmtId="170" fontId="6" fillId="0" borderId="49" xfId="239" applyNumberFormat="1" applyFont="1" applyBorder="1" applyAlignment="1">
      <alignment horizontal="right"/>
    </xf>
    <xf numFmtId="170" fontId="6" fillId="0" borderId="52" xfId="239" applyNumberFormat="1" applyFont="1" applyBorder="1" applyAlignment="1">
      <alignment horizontal="right"/>
    </xf>
    <xf numFmtId="0" fontId="26" fillId="0" borderId="0" xfId="174"/>
    <xf numFmtId="180" fontId="26" fillId="0" borderId="0" xfId="174" applyNumberFormat="1"/>
    <xf numFmtId="0" fontId="151" fillId="67" borderId="32" xfId="174" applyFont="1" applyFill="1" applyBorder="1" applyAlignment="1">
      <alignment horizontal="left" vertical="center"/>
    </xf>
    <xf numFmtId="0" fontId="151" fillId="67" borderId="33" xfId="174" applyFont="1" applyFill="1" applyBorder="1" applyAlignment="1">
      <alignment horizontal="center" vertical="center"/>
    </xf>
    <xf numFmtId="0" fontId="151" fillId="67" borderId="9" xfId="174" applyFont="1" applyFill="1" applyBorder="1" applyAlignment="1">
      <alignment horizontal="center" vertical="center"/>
    </xf>
    <xf numFmtId="0" fontId="26" fillId="0" borderId="2" xfId="174" applyBorder="1" applyAlignment="1">
      <alignment vertical="center"/>
    </xf>
    <xf numFmtId="0" fontId="152" fillId="0" borderId="16" xfId="174" applyFont="1" applyBorder="1" applyAlignment="1">
      <alignment horizontal="center" vertical="center"/>
    </xf>
    <xf numFmtId="0" fontId="152" fillId="0" borderId="55" xfId="174" applyFont="1" applyBorder="1" applyAlignment="1">
      <alignment horizontal="center" vertical="center"/>
    </xf>
    <xf numFmtId="0" fontId="152" fillId="0" borderId="56" xfId="174" applyFont="1" applyBorder="1" applyAlignment="1">
      <alignment horizontal="center" vertical="center"/>
    </xf>
    <xf numFmtId="0" fontId="152" fillId="0" borderId="65" xfId="174" applyFont="1" applyBorder="1" applyAlignment="1">
      <alignment horizontal="center" vertical="center"/>
    </xf>
    <xf numFmtId="0" fontId="153" fillId="0" borderId="34" xfId="174" applyFont="1" applyBorder="1"/>
    <xf numFmtId="0" fontId="26" fillId="0" borderId="96" xfId="174" applyBorder="1"/>
    <xf numFmtId="0" fontId="26" fillId="0" borderId="97" xfId="174" applyBorder="1"/>
    <xf numFmtId="0" fontId="26" fillId="0" borderId="99" xfId="174" applyBorder="1"/>
    <xf numFmtId="0" fontId="152" fillId="67" borderId="100" xfId="174" applyFont="1" applyFill="1" applyBorder="1" applyAlignment="1">
      <alignment horizontal="right"/>
    </xf>
    <xf numFmtId="0" fontId="26" fillId="0" borderId="34" xfId="174" applyBorder="1" applyAlignment="1">
      <alignment horizontal="right"/>
    </xf>
    <xf numFmtId="0" fontId="154" fillId="0" borderId="34" xfId="174" applyFont="1" applyBorder="1" applyAlignment="1">
      <alignment horizontal="right"/>
    </xf>
    <xf numFmtId="1" fontId="154" fillId="0" borderId="10" xfId="174" applyNumberFormat="1" applyFont="1" applyBorder="1"/>
    <xf numFmtId="1" fontId="154" fillId="0" borderId="52" xfId="174" applyNumberFormat="1" applyFont="1" applyBorder="1"/>
    <xf numFmtId="1" fontId="154" fillId="0" borderId="49" xfId="174" applyNumberFormat="1" applyFont="1" applyBorder="1"/>
    <xf numFmtId="0" fontId="154" fillId="0" borderId="38" xfId="174" applyFont="1" applyBorder="1"/>
    <xf numFmtId="0" fontId="155" fillId="0" borderId="34" xfId="174" applyFont="1" applyBorder="1" applyAlignment="1">
      <alignment horizontal="right"/>
    </xf>
    <xf numFmtId="2" fontId="155" fillId="0" borderId="10" xfId="174" applyNumberFormat="1" applyFont="1" applyBorder="1"/>
    <xf numFmtId="2" fontId="155" fillId="0" borderId="52" xfId="174" applyNumberFormat="1" applyFont="1" applyBorder="1"/>
    <xf numFmtId="2" fontId="155" fillId="0" borderId="49" xfId="174" applyNumberFormat="1" applyFont="1" applyBorder="1"/>
    <xf numFmtId="2" fontId="155" fillId="0" borderId="37" xfId="174" applyNumberFormat="1" applyFont="1" applyBorder="1"/>
    <xf numFmtId="1" fontId="155" fillId="0" borderId="38" xfId="174" applyNumberFormat="1" applyFont="1" applyBorder="1"/>
    <xf numFmtId="0" fontId="26" fillId="0" borderId="112" xfId="174" applyBorder="1"/>
    <xf numFmtId="0" fontId="26" fillId="0" borderId="113" xfId="174" applyBorder="1"/>
    <xf numFmtId="0" fontId="26" fillId="0" borderId="103" xfId="174" applyBorder="1"/>
    <xf numFmtId="2" fontId="154" fillId="0" borderId="52" xfId="174" applyNumberFormat="1" applyFont="1" applyBorder="1"/>
    <xf numFmtId="0" fontId="155" fillId="0" borderId="50" xfId="174" applyFont="1" applyBorder="1" applyAlignment="1">
      <alignment horizontal="right"/>
    </xf>
    <xf numFmtId="2" fontId="155" fillId="0" borderId="26" xfId="174" applyNumberFormat="1" applyFont="1" applyBorder="1"/>
    <xf numFmtId="2" fontId="155" fillId="0" borderId="43" xfId="174" applyNumberFormat="1" applyFont="1" applyBorder="1"/>
    <xf numFmtId="2" fontId="155" fillId="0" borderId="114" xfId="174" applyNumberFormat="1" applyFont="1" applyBorder="1"/>
    <xf numFmtId="2" fontId="155" fillId="0" borderId="39" xfId="174" applyNumberFormat="1" applyFont="1" applyBorder="1"/>
    <xf numFmtId="1" fontId="155" fillId="0" borderId="40" xfId="174" applyNumberFormat="1" applyFont="1" applyBorder="1"/>
    <xf numFmtId="0" fontId="151" fillId="67" borderId="32" xfId="174" applyFont="1" applyFill="1" applyBorder="1" applyAlignment="1">
      <alignment horizontal="center" vertical="center"/>
    </xf>
    <xf numFmtId="0" fontId="26" fillId="0" borderId="52" xfId="174" applyBorder="1"/>
    <xf numFmtId="4" fontId="26" fillId="0" borderId="52" xfId="174" applyNumberFormat="1" applyBorder="1"/>
    <xf numFmtId="4" fontId="26" fillId="0" borderId="49" xfId="174" applyNumberFormat="1" applyBorder="1"/>
    <xf numFmtId="1" fontId="154" fillId="0" borderId="38" xfId="174" applyNumberFormat="1" applyFont="1" applyBorder="1"/>
    <xf numFmtId="0" fontId="152" fillId="67" borderId="96" xfId="174" applyFont="1" applyFill="1" applyBorder="1" applyAlignment="1">
      <alignment horizontal="right"/>
    </xf>
    <xf numFmtId="2" fontId="152" fillId="0" borderId="115" xfId="174" applyNumberFormat="1" applyFont="1" applyBorder="1"/>
    <xf numFmtId="0" fontId="152" fillId="0" borderId="116" xfId="174" applyFont="1" applyBorder="1"/>
    <xf numFmtId="2" fontId="152" fillId="0" borderId="116" xfId="174" applyNumberFormat="1" applyFont="1" applyBorder="1"/>
    <xf numFmtId="2" fontId="152" fillId="0" borderId="99" xfId="174" applyNumberFormat="1" applyFont="1" applyBorder="1"/>
    <xf numFmtId="0" fontId="43" fillId="0" borderId="34" xfId="174" applyFont="1" applyBorder="1" applyAlignment="1">
      <alignment horizontal="right"/>
    </xf>
    <xf numFmtId="4" fontId="43" fillId="0" borderId="10" xfId="174" applyNumberFormat="1" applyFont="1" applyBorder="1"/>
    <xf numFmtId="4" fontId="43" fillId="0" borderId="52" xfId="174" applyNumberFormat="1" applyFont="1" applyBorder="1"/>
    <xf numFmtId="4" fontId="43" fillId="0" borderId="49" xfId="174" applyNumberFormat="1" applyFont="1" applyBorder="1"/>
    <xf numFmtId="4" fontId="43" fillId="0" borderId="38" xfId="174" applyNumberFormat="1" applyFont="1" applyBorder="1"/>
    <xf numFmtId="0" fontId="127" fillId="59" borderId="0" xfId="0" applyFont="1" applyFill="1"/>
    <xf numFmtId="0" fontId="138" fillId="0" borderId="0" xfId="0" applyFont="1" applyAlignment="1">
      <alignment vertical="center"/>
    </xf>
    <xf numFmtId="0" fontId="139" fillId="0" borderId="0" xfId="0" applyFont="1"/>
    <xf numFmtId="0" fontId="139" fillId="0" borderId="0" xfId="0" applyFont="1" applyAlignment="1">
      <alignment horizontal="right"/>
    </xf>
    <xf numFmtId="177" fontId="140" fillId="0" borderId="0" xfId="0" applyNumberFormat="1" applyFont="1"/>
    <xf numFmtId="0" fontId="127" fillId="0" borderId="0" xfId="0" applyFont="1" applyAlignment="1">
      <alignment vertical="center"/>
    </xf>
    <xf numFmtId="2" fontId="152" fillId="0" borderId="109" xfId="235" applyNumberFormat="1" applyFont="1" applyBorder="1"/>
    <xf numFmtId="2" fontId="152" fillId="0" borderId="110" xfId="235" applyNumberFormat="1" applyFont="1" applyBorder="1"/>
    <xf numFmtId="2" fontId="152" fillId="0" borderId="111" xfId="235" applyNumberFormat="1" applyFont="1" applyBorder="1"/>
    <xf numFmtId="2" fontId="152" fillId="0" borderId="104" xfId="235" applyNumberFormat="1" applyFont="1" applyBorder="1"/>
    <xf numFmtId="0" fontId="129" fillId="0" borderId="0" xfId="0" applyFont="1"/>
    <xf numFmtId="2" fontId="43" fillId="0" borderId="10" xfId="235" applyNumberFormat="1" applyFont="1" applyBorder="1"/>
    <xf numFmtId="4" fontId="43" fillId="0" borderId="52" xfId="235" applyNumberFormat="1" applyFont="1" applyBorder="1"/>
    <xf numFmtId="4" fontId="43" fillId="0" borderId="49" xfId="235" applyNumberFormat="1" applyFont="1" applyBorder="1"/>
    <xf numFmtId="4" fontId="43" fillId="0" borderId="38" xfId="235" applyNumberFormat="1" applyFont="1" applyBorder="1"/>
    <xf numFmtId="176" fontId="154" fillId="0" borderId="10" xfId="235" applyNumberFormat="1" applyFont="1" applyBorder="1"/>
    <xf numFmtId="176" fontId="154" fillId="0" borderId="52" xfId="235" applyNumberFormat="1" applyFont="1" applyBorder="1"/>
    <xf numFmtId="176" fontId="129" fillId="0" borderId="52" xfId="235" applyNumberFormat="1" applyFont="1" applyBorder="1"/>
    <xf numFmtId="176" fontId="154" fillId="0" borderId="49" xfId="235" applyNumberFormat="1" applyFont="1" applyBorder="1"/>
    <xf numFmtId="176" fontId="129" fillId="0" borderId="49" xfId="235" applyNumberFormat="1" applyFont="1" applyBorder="1"/>
    <xf numFmtId="176" fontId="154" fillId="0" borderId="38" xfId="235" applyNumberFormat="1" applyFont="1" applyBorder="1"/>
    <xf numFmtId="0" fontId="130" fillId="0" borderId="0" xfId="0" applyFont="1"/>
    <xf numFmtId="14" fontId="174" fillId="0" borderId="46" xfId="0" applyNumberFormat="1" applyFont="1" applyBorder="1" applyAlignment="1">
      <alignment horizontal="center" vertical="center" wrapText="1"/>
    </xf>
    <xf numFmtId="14" fontId="174" fillId="0" borderId="47" xfId="0" applyNumberFormat="1" applyFont="1" applyBorder="1" applyAlignment="1">
      <alignment horizontal="center" vertical="center" wrapText="1"/>
    </xf>
    <xf numFmtId="0" fontId="173" fillId="0" borderId="14" xfId="0" applyFont="1" applyBorder="1"/>
    <xf numFmtId="0" fontId="173" fillId="0" borderId="20" xfId="0" applyFont="1" applyBorder="1"/>
    <xf numFmtId="3" fontId="173" fillId="0" borderId="46" xfId="0" applyNumberFormat="1" applyFont="1" applyBorder="1"/>
    <xf numFmtId="3" fontId="173" fillId="0" borderId="51" xfId="0" applyNumberFormat="1" applyFont="1" applyBorder="1"/>
    <xf numFmtId="0" fontId="174" fillId="0" borderId="14" xfId="0" applyFont="1" applyBorder="1"/>
    <xf numFmtId="0" fontId="174" fillId="0" borderId="20" xfId="0" applyFont="1" applyBorder="1"/>
    <xf numFmtId="0" fontId="179" fillId="0" borderId="0" xfId="0" applyFont="1" applyAlignment="1">
      <alignment vertical="center" wrapText="1"/>
    </xf>
    <xf numFmtId="0" fontId="174" fillId="0" borderId="32" xfId="0" applyFont="1" applyBorder="1" applyAlignment="1">
      <alignment horizontal="center" vertical="center" wrapText="1"/>
    </xf>
    <xf numFmtId="0" fontId="173" fillId="0" borderId="32" xfId="0" applyFont="1" applyBorder="1"/>
    <xf numFmtId="0" fontId="174" fillId="0" borderId="3" xfId="0" applyFont="1" applyBorder="1" applyAlignment="1">
      <alignment horizontal="left" vertical="center"/>
    </xf>
    <xf numFmtId="0" fontId="173" fillId="0" borderId="3" xfId="0" applyFont="1" applyBorder="1"/>
    <xf numFmtId="0" fontId="174" fillId="0" borderId="4" xfId="0" applyFont="1" applyBorder="1" applyAlignment="1">
      <alignment horizontal="center" vertical="center" wrapText="1"/>
    </xf>
    <xf numFmtId="0" fontId="174" fillId="0" borderId="31" xfId="0" applyFont="1" applyBorder="1" applyAlignment="1">
      <alignment horizontal="centerContinuous" vertical="center" wrapText="1"/>
    </xf>
    <xf numFmtId="0" fontId="174" fillId="0" borderId="35" xfId="0" applyFont="1" applyBorder="1" applyAlignment="1">
      <alignment horizontal="centerContinuous" vertical="center" wrapText="1"/>
    </xf>
    <xf numFmtId="0" fontId="187" fillId="0" borderId="36" xfId="0" applyFont="1" applyBorder="1" applyAlignment="1">
      <alignment horizontal="center" vertical="center" wrapText="1"/>
    </xf>
    <xf numFmtId="0" fontId="174" fillId="0" borderId="34" xfId="0" applyFont="1" applyBorder="1" applyAlignment="1">
      <alignment horizontal="center" vertical="center" wrapText="1"/>
    </xf>
    <xf numFmtId="0" fontId="174" fillId="0" borderId="44" xfId="0" applyFont="1" applyBorder="1" applyAlignment="1">
      <alignment horizontal="center" vertical="center" wrapText="1"/>
    </xf>
    <xf numFmtId="0" fontId="174" fillId="0" borderId="1" xfId="0" applyFont="1" applyBorder="1" applyAlignment="1">
      <alignment horizontal="center" vertical="center" wrapText="1"/>
    </xf>
    <xf numFmtId="0" fontId="174" fillId="0" borderId="9" xfId="0" applyFont="1" applyBorder="1" applyAlignment="1">
      <alignment horizontal="center" vertical="center" wrapText="1"/>
    </xf>
    <xf numFmtId="0" fontId="174" fillId="0" borderId="14" xfId="0" applyFont="1" applyBorder="1" applyAlignment="1">
      <alignment horizontal="center" vertical="center" wrapText="1"/>
    </xf>
    <xf numFmtId="0" fontId="187" fillId="0" borderId="13" xfId="0" applyFont="1" applyBorder="1" applyAlignment="1">
      <alignment horizontal="center" vertical="center" wrapText="1"/>
    </xf>
    <xf numFmtId="0" fontId="187" fillId="0" borderId="38" xfId="0" applyFont="1" applyBorder="1" applyAlignment="1">
      <alignment horizontal="center" vertical="center" wrapText="1"/>
    </xf>
    <xf numFmtId="0" fontId="174" fillId="0" borderId="10" xfId="0" applyFont="1" applyBorder="1" applyAlignment="1">
      <alignment horizontal="center" vertical="center" wrapText="1"/>
    </xf>
    <xf numFmtId="0" fontId="187" fillId="0" borderId="37" xfId="0" applyFont="1" applyBorder="1" applyAlignment="1">
      <alignment horizontal="center" vertical="center" wrapText="1"/>
    </xf>
    <xf numFmtId="0" fontId="174" fillId="0" borderId="50" xfId="0" applyFont="1" applyBorder="1" applyAlignment="1">
      <alignment horizontal="center" vertical="center" wrapText="1"/>
    </xf>
    <xf numFmtId="14" fontId="174" fillId="0" borderId="51" xfId="0" applyNumberFormat="1" applyFont="1" applyBorder="1" applyAlignment="1">
      <alignment horizontal="center" vertical="center" wrapText="1"/>
    </xf>
    <xf numFmtId="0" fontId="174" fillId="0" borderId="42" xfId="0" applyFont="1" applyBorder="1" applyAlignment="1">
      <alignment horizontal="center" vertical="center" wrapText="1"/>
    </xf>
    <xf numFmtId="0" fontId="187" fillId="0" borderId="39" xfId="0" applyFont="1" applyBorder="1" applyAlignment="1">
      <alignment horizontal="center" vertical="center" wrapText="1"/>
    </xf>
    <xf numFmtId="0" fontId="187" fillId="0" borderId="40" xfId="0" applyFont="1" applyBorder="1" applyAlignment="1">
      <alignment horizontal="center" vertical="center" wrapText="1"/>
    </xf>
    <xf numFmtId="14" fontId="187" fillId="0" borderId="39" xfId="0" applyNumberFormat="1" applyFont="1" applyBorder="1" applyAlignment="1">
      <alignment horizontal="center" vertical="center" wrapText="1"/>
    </xf>
    <xf numFmtId="0" fontId="174" fillId="0" borderId="2" xfId="0" applyFont="1" applyBorder="1" applyAlignment="1">
      <alignment horizontal="center"/>
    </xf>
    <xf numFmtId="0" fontId="174" fillId="0" borderId="3" xfId="0" applyFont="1" applyBorder="1" applyAlignment="1">
      <alignment horizontal="center"/>
    </xf>
    <xf numFmtId="0" fontId="174" fillId="0" borderId="3" xfId="0" applyFont="1" applyBorder="1" applyAlignment="1">
      <alignment horizontal="centerContinuous"/>
    </xf>
    <xf numFmtId="0" fontId="174" fillId="0" borderId="4" xfId="0" applyFont="1" applyBorder="1" applyAlignment="1">
      <alignment horizontal="centerContinuous"/>
    </xf>
    <xf numFmtId="0" fontId="187" fillId="0" borderId="65" xfId="0" applyFont="1" applyBorder="1"/>
    <xf numFmtId="2" fontId="174" fillId="0" borderId="17" xfId="0" applyNumberFormat="1" applyFont="1" applyBorder="1"/>
    <xf numFmtId="3" fontId="174" fillId="0" borderId="55" xfId="0" applyNumberFormat="1" applyFont="1" applyBorder="1"/>
    <xf numFmtId="3" fontId="174" fillId="63" borderId="55" xfId="0" applyNumberFormat="1" applyFont="1" applyFill="1" applyBorder="1"/>
    <xf numFmtId="165" fontId="187" fillId="0" borderId="55" xfId="0" applyNumberFormat="1" applyFont="1" applyBorder="1"/>
    <xf numFmtId="165" fontId="174" fillId="0" borderId="55" xfId="0" applyNumberFormat="1" applyFont="1" applyBorder="1"/>
    <xf numFmtId="165" fontId="187" fillId="0" borderId="27" xfId="0" applyNumberFormat="1" applyFont="1" applyBorder="1"/>
    <xf numFmtId="0" fontId="173" fillId="0" borderId="81" xfId="0" applyFont="1" applyBorder="1"/>
    <xf numFmtId="2" fontId="173" fillId="0" borderId="15" xfId="0" quotePrefix="1" applyNumberFormat="1" applyFont="1" applyBorder="1"/>
    <xf numFmtId="3" fontId="173" fillId="0" borderId="12" xfId="0" applyNumberFormat="1" applyFont="1" applyBorder="1"/>
    <xf numFmtId="3" fontId="173" fillId="63" borderId="12" xfId="0" applyNumberFormat="1" applyFont="1" applyFill="1" applyBorder="1"/>
    <xf numFmtId="165" fontId="199" fillId="0" borderId="53" xfId="0" applyNumberFormat="1" applyFont="1" applyBorder="1"/>
    <xf numFmtId="165" fontId="173" fillId="0" borderId="14" xfId="0" applyNumberFormat="1" applyFont="1" applyBorder="1"/>
    <xf numFmtId="165" fontId="199" fillId="0" borderId="12" xfId="0" applyNumberFormat="1" applyFont="1" applyBorder="1"/>
    <xf numFmtId="165" fontId="199" fillId="0" borderId="12" xfId="0" quotePrefix="1" applyNumberFormat="1" applyFont="1" applyBorder="1"/>
    <xf numFmtId="165" fontId="199" fillId="0" borderId="28" xfId="0" applyNumberFormat="1" applyFont="1" applyBorder="1"/>
    <xf numFmtId="0" fontId="173" fillId="0" borderId="79" xfId="0" applyFont="1" applyBorder="1"/>
    <xf numFmtId="2" fontId="173" fillId="0" borderId="21" xfId="0" applyNumberFormat="1" applyFont="1" applyBorder="1"/>
    <xf numFmtId="3" fontId="173" fillId="63" borderId="46" xfId="0" applyNumberFormat="1" applyFont="1" applyFill="1" applyBorder="1"/>
    <xf numFmtId="165" fontId="199" fillId="0" borderId="47" xfId="0" applyNumberFormat="1" applyFont="1" applyBorder="1"/>
    <xf numFmtId="165" fontId="173" fillId="0" borderId="20" xfId="0" applyNumberFormat="1" applyFont="1" applyBorder="1"/>
    <xf numFmtId="165" fontId="199" fillId="0" borderId="46" xfId="0" applyNumberFormat="1" applyFont="1" applyBorder="1"/>
    <xf numFmtId="165" fontId="199" fillId="0" borderId="29" xfId="0" applyNumberFormat="1" applyFont="1" applyBorder="1"/>
    <xf numFmtId="2" fontId="173" fillId="0" borderId="21" xfId="0" quotePrefix="1" applyNumberFormat="1" applyFont="1" applyBorder="1"/>
    <xf numFmtId="0" fontId="173" fillId="0" borderId="80" xfId="0" applyFont="1" applyBorder="1"/>
    <xf numFmtId="2" fontId="173" fillId="0" borderId="23" xfId="0" applyNumberFormat="1" applyFont="1" applyBorder="1"/>
    <xf numFmtId="3" fontId="173" fillId="63" borderId="51" xfId="0" applyNumberFormat="1" applyFont="1" applyFill="1" applyBorder="1"/>
    <xf numFmtId="165" fontId="199" fillId="0" borderId="60" xfId="0" applyNumberFormat="1" applyFont="1" applyBorder="1"/>
    <xf numFmtId="165" fontId="173" fillId="0" borderId="22" xfId="0" applyNumberFormat="1" applyFont="1" applyBorder="1"/>
    <xf numFmtId="165" fontId="199" fillId="0" borderId="51" xfId="0" applyNumberFormat="1" applyFont="1" applyBorder="1"/>
    <xf numFmtId="165" fontId="199" fillId="0" borderId="30" xfId="0" applyNumberFormat="1" applyFont="1" applyBorder="1"/>
    <xf numFmtId="0" fontId="174" fillId="63" borderId="3" xfId="0" applyFont="1" applyFill="1" applyBorder="1" applyAlignment="1">
      <alignment horizontal="center"/>
    </xf>
    <xf numFmtId="2" fontId="187" fillId="0" borderId="17" xfId="0" applyNumberFormat="1" applyFont="1" applyBorder="1"/>
    <xf numFmtId="3" fontId="187" fillId="0" borderId="55" xfId="0" applyNumberFormat="1" applyFont="1" applyBorder="1"/>
    <xf numFmtId="3" fontId="187" fillId="63" borderId="55" xfId="0" applyNumberFormat="1" applyFont="1" applyFill="1" applyBorder="1"/>
    <xf numFmtId="2" fontId="173" fillId="0" borderId="15" xfId="0" applyNumberFormat="1" applyFont="1" applyBorder="1"/>
    <xf numFmtId="165" fontId="199" fillId="0" borderId="28" xfId="0" quotePrefix="1" applyNumberFormat="1" applyFont="1" applyBorder="1"/>
    <xf numFmtId="165" fontId="199" fillId="0" borderId="46" xfId="0" quotePrefix="1" applyNumberFormat="1" applyFont="1" applyBorder="1"/>
    <xf numFmtId="165" fontId="199" fillId="0" borderId="29" xfId="0" quotePrefix="1" applyNumberFormat="1" applyFont="1" applyBorder="1"/>
    <xf numFmtId="0" fontId="199" fillId="0" borderId="10" xfId="0" applyFont="1" applyBorder="1"/>
    <xf numFmtId="0" fontId="174" fillId="0" borderId="0" xfId="0" applyFont="1" applyAlignment="1">
      <alignment horizontal="left"/>
    </xf>
    <xf numFmtId="0" fontId="173" fillId="0" borderId="0" xfId="0" applyFont="1" applyAlignment="1">
      <alignment horizontal="left"/>
    </xf>
    <xf numFmtId="0" fontId="174" fillId="0" borderId="36" xfId="0" applyFont="1" applyBorder="1" applyAlignment="1">
      <alignment horizontal="left"/>
    </xf>
    <xf numFmtId="0" fontId="174" fillId="0" borderId="78" xfId="0" applyFont="1" applyBorder="1" applyAlignment="1">
      <alignment horizontal="left"/>
    </xf>
    <xf numFmtId="0" fontId="174" fillId="0" borderId="79" xfId="0" applyFont="1" applyBorder="1" applyAlignment="1">
      <alignment horizontal="left"/>
    </xf>
    <xf numFmtId="0" fontId="174" fillId="0" borderId="80" xfId="0" applyFont="1" applyBorder="1" applyAlignment="1">
      <alignment horizontal="left"/>
    </xf>
    <xf numFmtId="0" fontId="174" fillId="0" borderId="0" xfId="0" applyFont="1" applyAlignment="1">
      <alignment horizontal="center"/>
    </xf>
    <xf numFmtId="0" fontId="187" fillId="0" borderId="36" xfId="0" applyFont="1" applyBorder="1"/>
    <xf numFmtId="0" fontId="199" fillId="0" borderId="9" xfId="0" applyFont="1" applyBorder="1"/>
    <xf numFmtId="0" fontId="187" fillId="59" borderId="20" xfId="0" applyFont="1" applyFill="1" applyBorder="1" applyAlignment="1">
      <alignment horizontal="right"/>
    </xf>
    <xf numFmtId="0" fontId="187" fillId="59" borderId="25" xfId="0" applyFont="1" applyFill="1" applyBorder="1" applyAlignment="1">
      <alignment horizontal="right"/>
    </xf>
    <xf numFmtId="165" fontId="173" fillId="59" borderId="48" xfId="0" applyNumberFormat="1" applyFont="1" applyFill="1" applyBorder="1"/>
    <xf numFmtId="165" fontId="173" fillId="59" borderId="62" xfId="0" applyNumberFormat="1" applyFont="1" applyFill="1" applyBorder="1"/>
    <xf numFmtId="0" fontId="187" fillId="59" borderId="22" xfId="0" applyFont="1" applyFill="1" applyBorder="1" applyAlignment="1">
      <alignment horizontal="right"/>
    </xf>
    <xf numFmtId="165" fontId="173" fillId="59" borderId="51" xfId="0" applyNumberFormat="1" applyFont="1" applyFill="1" applyBorder="1"/>
    <xf numFmtId="165" fontId="173" fillId="59" borderId="30" xfId="0" applyNumberFormat="1" applyFont="1" applyFill="1" applyBorder="1"/>
    <xf numFmtId="0" fontId="174" fillId="0" borderId="0" xfId="0" applyFont="1"/>
    <xf numFmtId="0" fontId="212" fillId="0" borderId="0" xfId="0" applyFont="1"/>
    <xf numFmtId="165" fontId="173" fillId="59" borderId="46" xfId="0" applyNumberFormat="1" applyFont="1" applyFill="1" applyBorder="1" applyAlignment="1">
      <alignment horizontal="right"/>
    </xf>
    <xf numFmtId="165" fontId="173" fillId="59" borderId="29" xfId="0" applyNumberFormat="1" applyFont="1" applyFill="1" applyBorder="1" applyAlignment="1">
      <alignment horizontal="right"/>
    </xf>
    <xf numFmtId="0" fontId="174" fillId="0" borderId="57" xfId="0" applyFont="1" applyBorder="1" applyAlignment="1">
      <alignment horizontal="centerContinuous" vertical="center"/>
    </xf>
    <xf numFmtId="0" fontId="187" fillId="0" borderId="45" xfId="0" applyFont="1" applyBorder="1" applyAlignment="1">
      <alignment horizontal="centerContinuous" vertical="center" wrapText="1"/>
    </xf>
    <xf numFmtId="14" fontId="174" fillId="0" borderId="46" xfId="0" applyNumberFormat="1" applyFont="1" applyBorder="1" applyAlignment="1">
      <alignment vertical="center" wrapText="1"/>
    </xf>
    <xf numFmtId="49" fontId="174" fillId="0" borderId="31" xfId="0" applyNumberFormat="1" applyFont="1" applyBorder="1" applyAlignment="1">
      <alignment horizontal="centerContinuous" vertical="center"/>
    </xf>
    <xf numFmtId="0" fontId="173" fillId="0" borderId="22" xfId="0" applyFont="1" applyBorder="1" applyAlignment="1">
      <alignment wrapText="1"/>
    </xf>
    <xf numFmtId="0" fontId="173" fillId="0" borderId="20" xfId="0" applyFont="1" applyBorder="1" applyAlignment="1">
      <alignment wrapText="1"/>
    </xf>
    <xf numFmtId="0" fontId="174" fillId="0" borderId="57" xfId="0" applyFont="1" applyBorder="1" applyAlignment="1">
      <alignment horizontal="centerContinuous" vertical="top" wrapText="1"/>
    </xf>
    <xf numFmtId="0" fontId="174" fillId="0" borderId="82" xfId="0" applyFont="1" applyBorder="1" applyAlignment="1">
      <alignment horizontal="centerContinuous" vertical="center" wrapText="1"/>
    </xf>
    <xf numFmtId="0" fontId="187" fillId="0" borderId="57" xfId="0" applyFont="1" applyBorder="1" applyAlignment="1">
      <alignment horizontal="centerContinuous" vertical="center" wrapText="1"/>
    </xf>
    <xf numFmtId="0" fontId="187" fillId="0" borderId="35" xfId="0" applyFont="1" applyBorder="1" applyAlignment="1">
      <alignment horizontal="centerContinuous" vertical="center" wrapText="1"/>
    </xf>
    <xf numFmtId="0" fontId="187" fillId="0" borderId="9" xfId="0" applyFont="1" applyBorder="1" applyAlignment="1">
      <alignment horizontal="centerContinuous" vertical="center" wrapText="1"/>
    </xf>
    <xf numFmtId="0" fontId="174" fillId="60" borderId="117" xfId="0" applyFont="1" applyFill="1" applyBorder="1" applyAlignment="1">
      <alignment horizontal="center" vertical="center"/>
    </xf>
    <xf numFmtId="0" fontId="174" fillId="60" borderId="43" xfId="0" applyFont="1" applyFill="1" applyBorder="1" applyAlignment="1">
      <alignment horizontal="center" vertical="center"/>
    </xf>
    <xf numFmtId="0" fontId="174" fillId="60" borderId="114" xfId="0" applyFont="1" applyFill="1" applyBorder="1" applyAlignment="1">
      <alignment horizontal="center" vertical="center" wrapText="1"/>
    </xf>
    <xf numFmtId="0" fontId="187" fillId="60" borderId="51" xfId="0" applyFont="1" applyFill="1" applyBorder="1" applyAlignment="1">
      <alignment horizontal="center" vertical="center"/>
    </xf>
    <xf numFmtId="0" fontId="187" fillId="60" borderId="30" xfId="0" applyFont="1" applyFill="1" applyBorder="1" applyAlignment="1">
      <alignment horizontal="center" vertical="center" wrapText="1"/>
    </xf>
    <xf numFmtId="0" fontId="187" fillId="0" borderId="16" xfId="0" applyFont="1" applyBorder="1" applyAlignment="1">
      <alignment vertical="center"/>
    </xf>
    <xf numFmtId="0" fontId="173" fillId="0" borderId="18" xfId="0" applyFont="1" applyBorder="1" applyAlignment="1">
      <alignment vertical="center"/>
    </xf>
    <xf numFmtId="0" fontId="173" fillId="0" borderId="20" xfId="0" applyFont="1" applyBorder="1" applyAlignment="1">
      <alignment vertical="center"/>
    </xf>
    <xf numFmtId="0" fontId="173" fillId="0" borderId="26" xfId="0" applyFont="1" applyBorder="1" applyAlignment="1">
      <alignment vertical="center"/>
    </xf>
    <xf numFmtId="49" fontId="173" fillId="0" borderId="33" xfId="0" applyNumberFormat="1" applyFont="1" applyBorder="1" applyAlignment="1">
      <alignment horizontal="centerContinuous" vertical="center" wrapText="1"/>
    </xf>
    <xf numFmtId="49" fontId="199" fillId="0" borderId="9" xfId="0" applyNumberFormat="1" applyFont="1" applyBorder="1" applyAlignment="1">
      <alignment horizontal="centerContinuous" vertical="center" wrapText="1"/>
    </xf>
    <xf numFmtId="0" fontId="173" fillId="0" borderId="25" xfId="0" applyFont="1" applyBorder="1" applyAlignment="1">
      <alignment wrapText="1"/>
    </xf>
    <xf numFmtId="0" fontId="174" fillId="0" borderId="5" xfId="0" applyFont="1" applyBorder="1" applyAlignment="1">
      <alignment horizontal="centerContinuous" vertical="top" wrapText="1"/>
    </xf>
    <xf numFmtId="0" fontId="174" fillId="0" borderId="44" xfId="0" applyFont="1" applyBorder="1" applyAlignment="1">
      <alignment horizontal="centerContinuous" vertical="center" wrapText="1"/>
    </xf>
    <xf numFmtId="0" fontId="174" fillId="0" borderId="45" xfId="0" applyFont="1" applyBorder="1" applyAlignment="1">
      <alignment horizontal="centerContinuous" vertical="center" wrapText="1"/>
    </xf>
    <xf numFmtId="0" fontId="187" fillId="0" borderId="5" xfId="0" applyFont="1" applyBorder="1" applyAlignment="1">
      <alignment horizontal="centerContinuous" vertical="center" wrapText="1"/>
    </xf>
    <xf numFmtId="0" fontId="187" fillId="0" borderId="44" xfId="0" applyFont="1" applyBorder="1" applyAlignment="1">
      <alignment horizontal="centerContinuous" vertical="center" wrapText="1"/>
    </xf>
    <xf numFmtId="0" fontId="174" fillId="60" borderId="18" xfId="0" applyFont="1" applyFill="1" applyBorder="1" applyAlignment="1">
      <alignment horizontal="center" vertical="center"/>
    </xf>
    <xf numFmtId="0" fontId="174" fillId="60" borderId="1" xfId="0" applyFont="1" applyFill="1" applyBorder="1" applyAlignment="1">
      <alignment horizontal="center" vertical="center"/>
    </xf>
    <xf numFmtId="0" fontId="174" fillId="60" borderId="7" xfId="0" applyFont="1" applyFill="1" applyBorder="1" applyAlignment="1">
      <alignment horizontal="center" vertical="center" wrapText="1"/>
    </xf>
    <xf numFmtId="0" fontId="187" fillId="60" borderId="18" xfId="0" applyFont="1" applyFill="1" applyBorder="1" applyAlignment="1">
      <alignment horizontal="center" vertical="center"/>
    </xf>
    <xf numFmtId="0" fontId="187" fillId="60" borderId="1" xfId="0" applyFont="1" applyFill="1" applyBorder="1" applyAlignment="1">
      <alignment horizontal="center" vertical="center"/>
    </xf>
    <xf numFmtId="0" fontId="187" fillId="60" borderId="7" xfId="0" applyFont="1" applyFill="1" applyBorder="1" applyAlignment="1">
      <alignment horizontal="center" vertical="center" wrapText="1"/>
    </xf>
    <xf numFmtId="0" fontId="174" fillId="0" borderId="78" xfId="0" applyFont="1" applyBorder="1" applyAlignment="1">
      <alignment vertical="center" wrapText="1"/>
    </xf>
    <xf numFmtId="0" fontId="202" fillId="0" borderId="82" xfId="0" applyFont="1" applyBorder="1" applyAlignment="1">
      <alignment horizontal="center" vertical="center" wrapText="1"/>
    </xf>
    <xf numFmtId="0" fontId="174" fillId="0" borderId="80" xfId="0" applyFont="1" applyBorder="1" applyAlignment="1">
      <alignment vertical="center" wrapText="1"/>
    </xf>
    <xf numFmtId="0" fontId="202" fillId="0" borderId="95" xfId="0" applyFont="1" applyBorder="1" applyAlignment="1">
      <alignment horizontal="center" vertical="center" wrapText="1"/>
    </xf>
    <xf numFmtId="0" fontId="174" fillId="0" borderId="40" xfId="0" applyFont="1" applyBorder="1" applyAlignment="1">
      <alignment vertical="center" wrapText="1"/>
    </xf>
    <xf numFmtId="0" fontId="173" fillId="0" borderId="41" xfId="0" applyFont="1" applyBorder="1" applyAlignment="1">
      <alignment horizontal="center" vertical="center" wrapText="1"/>
    </xf>
    <xf numFmtId="0" fontId="197" fillId="0" borderId="0" xfId="188" applyFont="1" applyAlignment="1">
      <alignment vertical="center" wrapText="1"/>
    </xf>
    <xf numFmtId="0" fontId="197" fillId="0" borderId="0" xfId="188" applyFont="1" applyAlignment="1">
      <alignment vertical="center"/>
    </xf>
    <xf numFmtId="3" fontId="195" fillId="0" borderId="0" xfId="188" applyNumberFormat="1" applyFont="1"/>
    <xf numFmtId="49" fontId="197" fillId="0" borderId="0" xfId="188" applyNumberFormat="1" applyFont="1" applyAlignment="1">
      <alignment vertical="center"/>
    </xf>
    <xf numFmtId="49" fontId="197" fillId="0" borderId="0" xfId="188" applyNumberFormat="1" applyFont="1"/>
    <xf numFmtId="3" fontId="175" fillId="59" borderId="22" xfId="0" applyNumberFormat="1" applyFont="1" applyFill="1" applyBorder="1"/>
    <xf numFmtId="165" fontId="188" fillId="59" borderId="22" xfId="0" quotePrefix="1" applyNumberFormat="1" applyFont="1" applyFill="1" applyBorder="1" applyAlignment="1">
      <alignment horizontal="center"/>
    </xf>
    <xf numFmtId="165" fontId="188" fillId="59" borderId="30" xfId="0" quotePrefix="1" applyNumberFormat="1" applyFont="1" applyFill="1" applyBorder="1" applyAlignment="1">
      <alignment horizontal="center"/>
    </xf>
    <xf numFmtId="0" fontId="201" fillId="59" borderId="65" xfId="188" applyFont="1" applyFill="1" applyBorder="1" applyAlignment="1">
      <alignment horizontal="center" vertical="center" wrapText="1"/>
    </xf>
    <xf numFmtId="0" fontId="201" fillId="59" borderId="4" xfId="188" applyFont="1" applyFill="1" applyBorder="1" applyAlignment="1">
      <alignment horizontal="center" vertical="center" wrapText="1"/>
    </xf>
    <xf numFmtId="2" fontId="159" fillId="0" borderId="7" xfId="188" applyNumberFormat="1" applyFont="1" applyBorder="1" applyAlignment="1">
      <alignment horizontal="right"/>
    </xf>
    <xf numFmtId="0" fontId="156" fillId="0" borderId="5" xfId="0" applyFont="1" applyBorder="1" applyAlignment="1">
      <alignment horizontal="center"/>
    </xf>
    <xf numFmtId="165" fontId="188" fillId="63" borderId="4" xfId="0" applyNumberFormat="1" applyFont="1" applyFill="1" applyBorder="1"/>
    <xf numFmtId="3" fontId="165" fillId="0" borderId="10" xfId="0" quotePrefix="1" applyNumberFormat="1" applyFont="1" applyBorder="1" applyAlignment="1">
      <alignment horizontal="right"/>
    </xf>
    <xf numFmtId="3" fontId="165" fillId="0" borderId="37" xfId="0" quotePrefix="1" applyNumberFormat="1" applyFont="1" applyBorder="1" applyAlignment="1">
      <alignment horizontal="right"/>
    </xf>
    <xf numFmtId="3" fontId="165" fillId="0" borderId="20" xfId="0" quotePrefix="1" applyNumberFormat="1" applyFont="1" applyBorder="1" applyAlignment="1">
      <alignment horizontal="right"/>
    </xf>
    <xf numFmtId="3" fontId="165" fillId="0" borderId="29" xfId="0" quotePrefix="1" applyNumberFormat="1" applyFont="1" applyBorder="1" applyAlignment="1">
      <alignment horizontal="right"/>
    </xf>
    <xf numFmtId="165" fontId="188" fillId="63" borderId="58" xfId="0" applyNumberFormat="1" applyFont="1" applyFill="1" applyBorder="1"/>
    <xf numFmtId="3" fontId="165" fillId="0" borderId="10" xfId="0" applyNumberFormat="1" applyFont="1" applyBorder="1"/>
    <xf numFmtId="3" fontId="165" fillId="0" borderId="37" xfId="0" applyNumberFormat="1" applyFont="1" applyBorder="1"/>
    <xf numFmtId="165" fontId="188" fillId="63" borderId="42" xfId="0" applyNumberFormat="1" applyFont="1" applyFill="1" applyBorder="1"/>
    <xf numFmtId="0" fontId="174" fillId="59" borderId="16" xfId="0" applyFont="1" applyFill="1" applyBorder="1"/>
    <xf numFmtId="3" fontId="175" fillId="59" borderId="16" xfId="0" applyNumberFormat="1" applyFont="1" applyFill="1" applyBorder="1"/>
    <xf numFmtId="3" fontId="175" fillId="59" borderId="27" xfId="0" applyNumberFormat="1" applyFont="1" applyFill="1" applyBorder="1"/>
    <xf numFmtId="0" fontId="156" fillId="0" borderId="0" xfId="51" applyFont="1" applyAlignment="1">
      <alignment vertical="center"/>
    </xf>
    <xf numFmtId="14" fontId="174" fillId="0" borderId="51" xfId="0" applyNumberFormat="1" applyFont="1" applyBorder="1" applyAlignment="1">
      <alignment vertical="center" wrapText="1"/>
    </xf>
    <xf numFmtId="170" fontId="6" fillId="0" borderId="0" xfId="239" applyNumberFormat="1" applyFont="1" applyAlignment="1">
      <alignment horizontal="right"/>
    </xf>
    <xf numFmtId="170" fontId="6" fillId="0" borderId="37" xfId="239" applyNumberFormat="1" applyFont="1" applyBorder="1" applyAlignment="1">
      <alignment horizontal="right"/>
    </xf>
    <xf numFmtId="165" fontId="188" fillId="63" borderId="9" xfId="0" quotePrefix="1" applyNumberFormat="1" applyFont="1" applyFill="1" applyBorder="1" applyAlignment="1">
      <alignment horizontal="right"/>
    </xf>
    <xf numFmtId="0" fontId="219" fillId="0" borderId="0" xfId="0" applyFont="1"/>
    <xf numFmtId="0" fontId="193" fillId="0" borderId="0" xfId="51" applyFont="1"/>
    <xf numFmtId="0" fontId="220" fillId="0" borderId="0" xfId="0" applyFont="1"/>
    <xf numFmtId="0" fontId="11" fillId="0" borderId="10" xfId="0" applyFont="1" applyBorder="1"/>
    <xf numFmtId="0" fontId="11" fillId="0" borderId="10" xfId="0" applyFont="1" applyBorder="1" applyAlignment="1">
      <alignment horizontal="left"/>
    </xf>
    <xf numFmtId="0" fontId="120" fillId="0" borderId="0" xfId="0" applyFont="1"/>
    <xf numFmtId="0" fontId="221" fillId="0" borderId="0" xfId="51" applyFont="1"/>
    <xf numFmtId="0" fontId="51" fillId="0" borderId="32" xfId="0" applyFont="1" applyBorder="1" applyAlignment="1">
      <alignment horizontal="center"/>
    </xf>
    <xf numFmtId="0" fontId="51" fillId="0" borderId="33" xfId="0" applyFont="1" applyBorder="1" applyAlignment="1">
      <alignment horizontal="center"/>
    </xf>
    <xf numFmtId="0" fontId="51" fillId="0" borderId="9" xfId="0" applyFont="1" applyBorder="1" applyAlignment="1">
      <alignment horizontal="center"/>
    </xf>
    <xf numFmtId="0" fontId="165" fillId="0" borderId="0" xfId="104" applyFont="1"/>
    <xf numFmtId="0" fontId="222" fillId="68" borderId="0" xfId="104" applyFont="1" applyFill="1"/>
    <xf numFmtId="0" fontId="165" fillId="68" borderId="0" xfId="104" applyFont="1" applyFill="1"/>
    <xf numFmtId="0" fontId="174" fillId="4" borderId="0" xfId="104" applyFont="1" applyFill="1"/>
    <xf numFmtId="0" fontId="165" fillId="4" borderId="0" xfId="104" applyFont="1" applyFill="1"/>
    <xf numFmtId="0" fontId="195" fillId="4" borderId="0" xfId="104" applyFont="1" applyFill="1"/>
    <xf numFmtId="2" fontId="165" fillId="4" borderId="0" xfId="104" applyNumberFormat="1" applyFont="1" applyFill="1"/>
    <xf numFmtId="0" fontId="174" fillId="4" borderId="0" xfId="104" applyFont="1" applyFill="1" applyAlignment="1">
      <alignment horizontal="center"/>
    </xf>
    <xf numFmtId="0" fontId="175" fillId="4" borderId="32" xfId="104" applyFont="1" applyFill="1" applyBorder="1"/>
    <xf numFmtId="0" fontId="175" fillId="4" borderId="33" xfId="104" applyFont="1" applyFill="1" applyBorder="1" applyAlignment="1">
      <alignment horizontal="center"/>
    </xf>
    <xf numFmtId="0" fontId="175" fillId="4" borderId="9" xfId="104" applyFont="1" applyFill="1" applyBorder="1" applyAlignment="1">
      <alignment horizontal="center"/>
    </xf>
    <xf numFmtId="0" fontId="175" fillId="4" borderId="2" xfId="104" applyFont="1" applyFill="1" applyBorder="1"/>
    <xf numFmtId="0" fontId="188" fillId="4" borderId="45" xfId="104" applyFont="1" applyFill="1" applyBorder="1" applyAlignment="1">
      <alignment horizontal="center"/>
    </xf>
    <xf numFmtId="0" fontId="175" fillId="4" borderId="16" xfId="104" applyFont="1" applyFill="1" applyBorder="1"/>
    <xf numFmtId="2" fontId="175" fillId="4" borderId="55" xfId="104" applyNumberFormat="1" applyFont="1" applyFill="1" applyBorder="1"/>
    <xf numFmtId="2" fontId="175" fillId="4" borderId="55" xfId="104" applyNumberFormat="1" applyFont="1" applyFill="1" applyBorder="1" applyAlignment="1">
      <alignment horizontal="center"/>
    </xf>
    <xf numFmtId="2" fontId="224" fillId="4" borderId="55" xfId="104" applyNumberFormat="1" applyFont="1" applyFill="1" applyBorder="1"/>
    <xf numFmtId="2" fontId="175" fillId="4" borderId="27" xfId="104" applyNumberFormat="1" applyFont="1" applyFill="1" applyBorder="1"/>
    <xf numFmtId="0" fontId="165" fillId="4" borderId="2" xfId="104" applyFont="1" applyFill="1" applyBorder="1"/>
    <xf numFmtId="2" fontId="175" fillId="4" borderId="65" xfId="104" applyNumberFormat="1" applyFont="1" applyFill="1" applyBorder="1" applyAlignment="1">
      <alignment horizontal="center"/>
    </xf>
    <xf numFmtId="0" fontId="165" fillId="4" borderId="14" xfId="104" applyFont="1" applyFill="1" applyBorder="1"/>
    <xf numFmtId="2" fontId="165" fillId="4" borderId="12" xfId="104" applyNumberFormat="1" applyFont="1" applyFill="1" applyBorder="1"/>
    <xf numFmtId="2" fontId="165" fillId="4" borderId="12" xfId="104" applyNumberFormat="1" applyFont="1" applyFill="1" applyBorder="1" applyAlignment="1">
      <alignment horizontal="center"/>
    </xf>
    <xf numFmtId="2" fontId="165" fillId="4" borderId="12" xfId="104" applyNumberFormat="1" applyFont="1" applyFill="1" applyBorder="1" applyAlignment="1">
      <alignment horizontal="right"/>
    </xf>
    <xf numFmtId="2" fontId="225" fillId="4" borderId="12" xfId="104" applyNumberFormat="1" applyFont="1" applyFill="1" applyBorder="1"/>
    <xf numFmtId="2" fontId="165" fillId="4" borderId="28" xfId="104" applyNumberFormat="1" applyFont="1" applyFill="1" applyBorder="1"/>
    <xf numFmtId="0" fontId="165" fillId="4" borderId="34" xfId="104" applyFont="1" applyFill="1" applyBorder="1"/>
    <xf numFmtId="2" fontId="165" fillId="4" borderId="81" xfId="104" applyNumberFormat="1" applyFont="1" applyFill="1" applyBorder="1" applyAlignment="1">
      <alignment horizontal="center"/>
    </xf>
    <xf numFmtId="0" fontId="165" fillId="4" borderId="20" xfId="104" applyFont="1" applyFill="1" applyBorder="1"/>
    <xf numFmtId="2" fontId="165" fillId="4" borderId="46" xfId="104" applyNumberFormat="1" applyFont="1" applyFill="1" applyBorder="1"/>
    <xf numFmtId="2" fontId="165" fillId="4" borderId="46" xfId="104" applyNumberFormat="1" applyFont="1" applyFill="1" applyBorder="1" applyAlignment="1">
      <alignment horizontal="center"/>
    </xf>
    <xf numFmtId="2" fontId="165" fillId="4" borderId="29" xfId="104" applyNumberFormat="1" applyFont="1" applyFill="1" applyBorder="1"/>
    <xf numFmtId="2" fontId="165" fillId="4" borderId="79" xfId="104" applyNumberFormat="1" applyFont="1" applyFill="1" applyBorder="1"/>
    <xf numFmtId="2" fontId="165" fillId="4" borderId="46" xfId="104" quotePrefix="1" applyNumberFormat="1" applyFont="1" applyFill="1" applyBorder="1" applyAlignment="1">
      <alignment horizontal="center"/>
    </xf>
    <xf numFmtId="0" fontId="165" fillId="4" borderId="22" xfId="104" applyFont="1" applyFill="1" applyBorder="1"/>
    <xf numFmtId="2" fontId="165" fillId="4" borderId="51" xfId="104" applyNumberFormat="1" applyFont="1" applyFill="1" applyBorder="1" applyAlignment="1">
      <alignment horizontal="center"/>
    </xf>
    <xf numFmtId="2" fontId="165" fillId="4" borderId="51" xfId="104" applyNumberFormat="1" applyFont="1" applyFill="1" applyBorder="1"/>
    <xf numFmtId="2" fontId="165" fillId="4" borderId="30" xfId="104" applyNumberFormat="1" applyFont="1" applyFill="1" applyBorder="1"/>
    <xf numFmtId="0" fontId="165" fillId="4" borderId="50" xfId="104" applyFont="1" applyFill="1" applyBorder="1"/>
    <xf numFmtId="2" fontId="165" fillId="4" borderId="80" xfId="104" applyNumberFormat="1" applyFont="1" applyFill="1" applyBorder="1"/>
    <xf numFmtId="2" fontId="175" fillId="4" borderId="55" xfId="104" applyNumberFormat="1" applyFont="1" applyFill="1" applyBorder="1" applyAlignment="1">
      <alignment horizontal="right"/>
    </xf>
    <xf numFmtId="0" fontId="165" fillId="4" borderId="18" xfId="104" applyFont="1" applyFill="1" applyBorder="1"/>
    <xf numFmtId="2" fontId="165" fillId="4" borderId="1" xfId="104" applyNumberFormat="1" applyFont="1" applyFill="1" applyBorder="1" applyAlignment="1">
      <alignment horizontal="right"/>
    </xf>
    <xf numFmtId="2" fontId="165" fillId="4" borderId="1" xfId="104" applyNumberFormat="1" applyFont="1" applyFill="1" applyBorder="1"/>
    <xf numFmtId="2" fontId="225" fillId="4" borderId="1" xfId="104" applyNumberFormat="1" applyFont="1" applyFill="1" applyBorder="1"/>
    <xf numFmtId="2" fontId="165" fillId="4" borderId="7" xfId="104" applyNumberFormat="1" applyFont="1" applyFill="1" applyBorder="1"/>
    <xf numFmtId="2" fontId="165" fillId="4" borderId="46" xfId="104" applyNumberFormat="1" applyFont="1" applyFill="1" applyBorder="1" applyAlignment="1">
      <alignment horizontal="right"/>
    </xf>
    <xf numFmtId="2" fontId="165" fillId="4" borderId="46" xfId="104" quotePrefix="1" applyNumberFormat="1" applyFont="1" applyFill="1" applyBorder="1" applyAlignment="1">
      <alignment horizontal="right"/>
    </xf>
    <xf numFmtId="2" fontId="165" fillId="4" borderId="51" xfId="104" applyNumberFormat="1" applyFont="1" applyFill="1" applyBorder="1" applyAlignment="1">
      <alignment horizontal="right"/>
    </xf>
    <xf numFmtId="0" fontId="165" fillId="59" borderId="0" xfId="104" applyFont="1" applyFill="1"/>
    <xf numFmtId="2" fontId="165" fillId="59" borderId="0" xfId="104" applyNumberFormat="1" applyFont="1" applyFill="1" applyAlignment="1">
      <alignment horizontal="right"/>
    </xf>
    <xf numFmtId="2" fontId="165" fillId="59" borderId="0" xfId="104" applyNumberFormat="1" applyFont="1" applyFill="1"/>
    <xf numFmtId="0" fontId="226" fillId="68" borderId="0" xfId="104" applyFont="1" applyFill="1"/>
    <xf numFmtId="2" fontId="225" fillId="59" borderId="0" xfId="104" applyNumberFormat="1" applyFont="1" applyFill="1"/>
    <xf numFmtId="0" fontId="195" fillId="59" borderId="0" xfId="104" applyFont="1" applyFill="1"/>
    <xf numFmtId="0" fontId="174" fillId="36" borderId="0" xfId="104" applyFont="1" applyFill="1"/>
    <xf numFmtId="0" fontId="165" fillId="36" borderId="0" xfId="104" applyFont="1" applyFill="1"/>
    <xf numFmtId="0" fontId="195" fillId="36" borderId="0" xfId="104" applyFont="1" applyFill="1"/>
    <xf numFmtId="0" fontId="175" fillId="36" borderId="32" xfId="104" applyFont="1" applyFill="1" applyBorder="1"/>
    <xf numFmtId="0" fontId="175" fillId="36" borderId="33" xfId="104" applyFont="1" applyFill="1" applyBorder="1" applyAlignment="1">
      <alignment horizontal="center"/>
    </xf>
    <xf numFmtId="0" fontId="175" fillId="36" borderId="9" xfId="104" applyFont="1" applyFill="1" applyBorder="1" applyAlignment="1">
      <alignment horizontal="center"/>
    </xf>
    <xf numFmtId="0" fontId="175" fillId="36" borderId="2" xfId="104" applyFont="1" applyFill="1" applyBorder="1"/>
    <xf numFmtId="0" fontId="188" fillId="36" borderId="45" xfId="104" applyFont="1" applyFill="1" applyBorder="1" applyAlignment="1">
      <alignment horizontal="center"/>
    </xf>
    <xf numFmtId="0" fontId="165" fillId="36" borderId="2" xfId="104" applyFont="1" applyFill="1" applyBorder="1"/>
    <xf numFmtId="2" fontId="165" fillId="36" borderId="16" xfId="104" applyNumberFormat="1" applyFont="1" applyFill="1" applyBorder="1"/>
    <xf numFmtId="2" fontId="165" fillId="36" borderId="55" xfId="104" applyNumberFormat="1" applyFont="1" applyFill="1" applyBorder="1"/>
    <xf numFmtId="2" fontId="165" fillId="36" borderId="27" xfId="104" applyNumberFormat="1" applyFont="1" applyFill="1" applyBorder="1"/>
    <xf numFmtId="0" fontId="165" fillId="36" borderId="32" xfId="104" applyFont="1" applyFill="1" applyBorder="1"/>
    <xf numFmtId="2" fontId="165" fillId="36" borderId="65" xfId="104" applyNumberFormat="1" applyFont="1" applyFill="1" applyBorder="1"/>
    <xf numFmtId="0" fontId="165" fillId="36" borderId="49" xfId="104" applyFont="1" applyFill="1" applyBorder="1"/>
    <xf numFmtId="0" fontId="165" fillId="36" borderId="78" xfId="104" applyFont="1" applyFill="1" applyBorder="1"/>
    <xf numFmtId="0" fontId="165" fillId="36" borderId="79" xfId="104" applyFont="1" applyFill="1" applyBorder="1"/>
    <xf numFmtId="0" fontId="165" fillId="36" borderId="53" xfId="104" applyFont="1" applyFill="1" applyBorder="1"/>
    <xf numFmtId="0" fontId="165" fillId="36" borderId="80" xfId="104" applyFont="1" applyFill="1" applyBorder="1"/>
    <xf numFmtId="165" fontId="165" fillId="0" borderId="0" xfId="104" applyNumberFormat="1" applyFont="1"/>
    <xf numFmtId="0" fontId="195" fillId="0" borderId="0" xfId="104" applyFont="1"/>
    <xf numFmtId="0" fontId="174" fillId="2" borderId="0" xfId="104" applyFont="1" applyFill="1"/>
    <xf numFmtId="0" fontId="165" fillId="2" borderId="0" xfId="104" applyFont="1" applyFill="1"/>
    <xf numFmtId="0" fontId="195" fillId="2" borderId="0" xfId="104" applyFont="1" applyFill="1"/>
    <xf numFmtId="0" fontId="175" fillId="2" borderId="2" xfId="104" applyFont="1" applyFill="1" applyBorder="1"/>
    <xf numFmtId="0" fontId="175" fillId="2" borderId="33" xfId="104" applyFont="1" applyFill="1" applyBorder="1" applyAlignment="1">
      <alignment horizontal="center"/>
    </xf>
    <xf numFmtId="0" fontId="175" fillId="2" borderId="9" xfId="104" applyFont="1" applyFill="1" applyBorder="1" applyAlignment="1">
      <alignment horizontal="center"/>
    </xf>
    <xf numFmtId="0" fontId="165" fillId="2" borderId="32" xfId="104" applyFont="1" applyFill="1" applyBorder="1"/>
    <xf numFmtId="2" fontId="165" fillId="2" borderId="16" xfId="104" applyNumberFormat="1" applyFont="1" applyFill="1" applyBorder="1" applyAlignment="1">
      <alignment horizontal="center"/>
    </xf>
    <xf numFmtId="2" fontId="165" fillId="2" borderId="65" xfId="104" applyNumberFormat="1" applyFont="1" applyFill="1" applyBorder="1" applyAlignment="1">
      <alignment horizontal="center"/>
    </xf>
    <xf numFmtId="0" fontId="165" fillId="2" borderId="16" xfId="104" applyFont="1" applyFill="1" applyBorder="1"/>
    <xf numFmtId="2" fontId="165" fillId="2" borderId="55" xfId="104" applyNumberFormat="1" applyFont="1" applyFill="1" applyBorder="1" applyAlignment="1">
      <alignment horizontal="center"/>
    </xf>
    <xf numFmtId="0" fontId="165" fillId="2" borderId="78" xfId="104" applyFont="1" applyFill="1" applyBorder="1"/>
    <xf numFmtId="2" fontId="165" fillId="2" borderId="15" xfId="104" applyNumberFormat="1" applyFont="1" applyFill="1" applyBorder="1" applyAlignment="1">
      <alignment horizontal="center"/>
    </xf>
    <xf numFmtId="2" fontId="165" fillId="2" borderId="14" xfId="104" applyNumberFormat="1" applyFont="1" applyFill="1" applyBorder="1" applyAlignment="1">
      <alignment horizontal="center"/>
    </xf>
    <xf numFmtId="0" fontId="165" fillId="2" borderId="18" xfId="104" applyFont="1" applyFill="1" applyBorder="1"/>
    <xf numFmtId="2" fontId="165" fillId="2" borderId="12" xfId="104" applyNumberFormat="1" applyFont="1" applyFill="1" applyBorder="1" applyAlignment="1">
      <alignment horizontal="center"/>
    </xf>
    <xf numFmtId="0" fontId="165" fillId="2" borderId="79" xfId="104" applyFont="1" applyFill="1" applyBorder="1"/>
    <xf numFmtId="2" fontId="165" fillId="2" borderId="21" xfId="104" applyNumberFormat="1" applyFont="1" applyFill="1" applyBorder="1" applyAlignment="1">
      <alignment horizontal="center"/>
    </xf>
    <xf numFmtId="2" fontId="165" fillId="2" borderId="20" xfId="104" applyNumberFormat="1" applyFont="1" applyFill="1" applyBorder="1" applyAlignment="1">
      <alignment horizontal="center"/>
    </xf>
    <xf numFmtId="0" fontId="165" fillId="2" borderId="20" xfId="104" applyFont="1" applyFill="1" applyBorder="1"/>
    <xf numFmtId="2" fontId="165" fillId="2" borderId="46" xfId="104" applyNumberFormat="1" applyFont="1" applyFill="1" applyBorder="1" applyAlignment="1">
      <alignment horizontal="center"/>
    </xf>
    <xf numFmtId="0" fontId="165" fillId="2" borderId="80" xfId="104" applyFont="1" applyFill="1" applyBorder="1"/>
    <xf numFmtId="2" fontId="165" fillId="2" borderId="22" xfId="104" applyNumberFormat="1" applyFont="1" applyFill="1" applyBorder="1" applyAlignment="1">
      <alignment horizontal="center"/>
    </xf>
    <xf numFmtId="0" fontId="165" fillId="2" borderId="22" xfId="104" applyFont="1" applyFill="1" applyBorder="1"/>
    <xf numFmtId="2" fontId="165" fillId="2" borderId="51" xfId="104" applyNumberFormat="1" applyFont="1" applyFill="1" applyBorder="1" applyAlignment="1">
      <alignment horizontal="center"/>
    </xf>
    <xf numFmtId="2" fontId="165" fillId="2" borderId="1" xfId="104" applyNumberFormat="1" applyFont="1" applyFill="1" applyBorder="1" applyAlignment="1">
      <alignment horizontal="center"/>
    </xf>
    <xf numFmtId="2" fontId="165" fillId="2" borderId="7" xfId="104" applyNumberFormat="1" applyFont="1" applyFill="1" applyBorder="1" applyAlignment="1">
      <alignment horizontal="center"/>
    </xf>
    <xf numFmtId="2" fontId="165" fillId="2" borderId="29" xfId="104" applyNumberFormat="1" applyFont="1" applyFill="1" applyBorder="1" applyAlignment="1">
      <alignment horizontal="center"/>
    </xf>
    <xf numFmtId="2" fontId="165" fillId="2" borderId="30" xfId="104" applyNumberFormat="1" applyFont="1" applyFill="1" applyBorder="1" applyAlignment="1">
      <alignment horizontal="center"/>
    </xf>
    <xf numFmtId="0" fontId="224" fillId="0" borderId="0" xfId="104" applyFont="1"/>
    <xf numFmtId="0" fontId="228" fillId="0" borderId="16" xfId="104" applyFont="1" applyBorder="1"/>
    <xf numFmtId="169" fontId="228" fillId="0" borderId="27" xfId="104" applyNumberFormat="1" applyFont="1" applyBorder="1"/>
    <xf numFmtId="0" fontId="229" fillId="0" borderId="14" xfId="104" applyFont="1" applyBorder="1"/>
    <xf numFmtId="169" fontId="229" fillId="0" borderId="28" xfId="104" applyNumberFormat="1" applyFont="1" applyBorder="1"/>
    <xf numFmtId="0" fontId="229" fillId="0" borderId="20" xfId="104" applyFont="1" applyBorder="1"/>
    <xf numFmtId="169" fontId="229" fillId="0" borderId="29" xfId="104" applyNumberFormat="1" applyFont="1" applyBorder="1"/>
    <xf numFmtId="0" fontId="229" fillId="0" borderId="22" xfId="104" applyFont="1" applyBorder="1"/>
    <xf numFmtId="169" fontId="229" fillId="0" borderId="30" xfId="104" applyNumberFormat="1" applyFont="1" applyBorder="1"/>
    <xf numFmtId="0" fontId="229" fillId="0" borderId="0" xfId="104" applyFont="1"/>
    <xf numFmtId="0" fontId="229" fillId="0" borderId="18" xfId="104" applyFont="1" applyBorder="1"/>
    <xf numFmtId="0" fontId="175" fillId="0" borderId="0" xfId="104" applyFont="1" applyAlignment="1">
      <alignment horizontal="center"/>
    </xf>
    <xf numFmtId="2" fontId="175" fillId="0" borderId="0" xfId="104" applyNumberFormat="1" applyFont="1"/>
    <xf numFmtId="2" fontId="224" fillId="0" borderId="0" xfId="104" applyNumberFormat="1" applyFont="1"/>
    <xf numFmtId="2" fontId="165" fillId="0" borderId="0" xfId="104" applyNumberFormat="1" applyFont="1"/>
    <xf numFmtId="2" fontId="225" fillId="0" borderId="0" xfId="104" applyNumberFormat="1" applyFont="1"/>
    <xf numFmtId="0" fontId="156" fillId="59" borderId="5" xfId="188" applyFont="1" applyFill="1" applyBorder="1" applyAlignment="1">
      <alignment horizontal="center" vertical="center" wrapText="1"/>
    </xf>
    <xf numFmtId="0" fontId="108" fillId="0" borderId="118" xfId="0" applyFont="1" applyBorder="1" applyAlignment="1">
      <alignment horizontal="left" indent="1"/>
    </xf>
    <xf numFmtId="3" fontId="0" fillId="0" borderId="25" xfId="0" applyNumberFormat="1" applyBorder="1"/>
    <xf numFmtId="3" fontId="0" fillId="0" borderId="48" xfId="0" applyNumberFormat="1" applyBorder="1"/>
    <xf numFmtId="3" fontId="0" fillId="0" borderId="48" xfId="0" quotePrefix="1" applyNumberFormat="1" applyBorder="1"/>
    <xf numFmtId="3" fontId="0" fillId="0" borderId="62" xfId="0" applyNumberFormat="1" applyBorder="1"/>
    <xf numFmtId="3" fontId="0" fillId="0" borderId="24" xfId="0" applyNumberFormat="1" applyBorder="1"/>
    <xf numFmtId="3" fontId="174" fillId="59" borderId="55" xfId="0" applyNumberFormat="1" applyFont="1" applyFill="1" applyBorder="1" applyAlignment="1">
      <alignment vertical="center"/>
    </xf>
    <xf numFmtId="3" fontId="174" fillId="59" borderId="56" xfId="0" applyNumberFormat="1" applyFont="1" applyFill="1" applyBorder="1" applyAlignment="1">
      <alignment horizontal="right" vertical="center"/>
    </xf>
    <xf numFmtId="165" fontId="187" fillId="59" borderId="55" xfId="0" applyNumberFormat="1" applyFont="1" applyFill="1" applyBorder="1" applyAlignment="1">
      <alignment horizontal="center" vertical="center"/>
    </xf>
    <xf numFmtId="165" fontId="187" fillId="59" borderId="27" xfId="0" quotePrefix="1" applyNumberFormat="1" applyFont="1" applyFill="1" applyBorder="1" applyAlignment="1">
      <alignment horizontal="center" vertical="center"/>
    </xf>
    <xf numFmtId="3" fontId="173" fillId="0" borderId="1" xfId="0" quotePrefix="1" applyNumberFormat="1" applyFont="1" applyBorder="1" applyAlignment="1">
      <alignment horizontal="right" vertical="center"/>
    </xf>
    <xf numFmtId="165" fontId="187" fillId="0" borderId="1" xfId="0" quotePrefix="1" applyNumberFormat="1" applyFont="1" applyBorder="1" applyAlignment="1">
      <alignment horizontal="center" vertical="center"/>
    </xf>
    <xf numFmtId="165" fontId="187" fillId="0" borderId="7" xfId="0" quotePrefix="1" applyNumberFormat="1" applyFont="1" applyBorder="1" applyAlignment="1">
      <alignment horizontal="center" vertical="center"/>
    </xf>
    <xf numFmtId="3" fontId="173" fillId="0" borderId="46" xfId="0" applyNumberFormat="1" applyFont="1" applyBorder="1" applyAlignment="1">
      <alignment horizontal="right" vertical="center"/>
    </xf>
    <xf numFmtId="165" fontId="187" fillId="0" borderId="46" xfId="0" quotePrefix="1" applyNumberFormat="1" applyFont="1" applyBorder="1" applyAlignment="1">
      <alignment horizontal="center" vertical="center"/>
    </xf>
    <xf numFmtId="3" fontId="173" fillId="0" borderId="43" xfId="0" quotePrefix="1" applyNumberFormat="1" applyFont="1" applyBorder="1" applyAlignment="1">
      <alignment horizontal="right" vertical="center"/>
    </xf>
    <xf numFmtId="3" fontId="173" fillId="0" borderId="51" xfId="0" quotePrefix="1" applyNumberFormat="1" applyFont="1" applyBorder="1" applyAlignment="1">
      <alignment horizontal="right" vertical="center"/>
    </xf>
    <xf numFmtId="0" fontId="231" fillId="0" borderId="0" xfId="241" applyFont="1" applyAlignment="1">
      <alignment vertical="center"/>
    </xf>
    <xf numFmtId="0" fontId="230" fillId="0" borderId="0" xfId="241"/>
    <xf numFmtId="0" fontId="232" fillId="0" borderId="0" xfId="241" applyFont="1" applyAlignment="1">
      <alignment horizontal="justify" vertical="center"/>
    </xf>
    <xf numFmtId="0" fontId="232" fillId="0" borderId="0" xfId="241" applyFont="1"/>
    <xf numFmtId="0" fontId="233" fillId="0" borderId="0" xfId="241" applyFont="1" applyAlignment="1">
      <alignment horizontal="justify" vertical="center" wrapText="1"/>
    </xf>
    <xf numFmtId="0" fontId="161" fillId="0" borderId="0" xfId="241" applyFont="1" applyAlignment="1">
      <alignment horizontal="justify" vertical="center" wrapText="1"/>
    </xf>
    <xf numFmtId="0" fontId="161" fillId="0" borderId="0" xfId="241" applyFont="1" applyAlignment="1">
      <alignment horizontal="left" vertical="center" wrapText="1"/>
    </xf>
    <xf numFmtId="0" fontId="237" fillId="0" borderId="0" xfId="241" applyFont="1" applyAlignment="1">
      <alignment vertical="center" wrapText="1"/>
    </xf>
    <xf numFmtId="0" fontId="161" fillId="0" borderId="0" xfId="241" applyFont="1" applyAlignment="1">
      <alignment vertical="center" wrapText="1"/>
    </xf>
    <xf numFmtId="0" fontId="156" fillId="0" borderId="0" xfId="239" applyFont="1"/>
    <xf numFmtId="0" fontId="158" fillId="0" borderId="0" xfId="239" applyFont="1"/>
    <xf numFmtId="14" fontId="240" fillId="65" borderId="51" xfId="234" applyNumberFormat="1" applyFont="1" applyFill="1" applyBorder="1" applyAlignment="1">
      <alignment horizontal="center" vertical="center"/>
    </xf>
    <xf numFmtId="14" fontId="240" fillId="66" borderId="51" xfId="234" applyNumberFormat="1" applyFont="1" applyFill="1" applyBorder="1" applyAlignment="1">
      <alignment horizontal="center" vertical="center"/>
    </xf>
    <xf numFmtId="0" fontId="241" fillId="0" borderId="18" xfId="234" applyFont="1" applyBorder="1"/>
    <xf numFmtId="0" fontId="241" fillId="0" borderId="20" xfId="234" applyFont="1" applyBorder="1"/>
    <xf numFmtId="0" fontId="241" fillId="0" borderId="22" xfId="234" applyFont="1" applyBorder="1"/>
    <xf numFmtId="0" fontId="241" fillId="0" borderId="16" xfId="234" applyFont="1" applyBorder="1"/>
    <xf numFmtId="4" fontId="241" fillId="65" borderId="55" xfId="234" applyNumberFormat="1" applyFont="1" applyFill="1" applyBorder="1" applyAlignment="1">
      <alignment horizontal="right"/>
    </xf>
    <xf numFmtId="4" fontId="241" fillId="66" borderId="55" xfId="234" applyNumberFormat="1" applyFont="1" applyFill="1" applyBorder="1" applyAlignment="1">
      <alignment horizontal="right"/>
    </xf>
    <xf numFmtId="165" fontId="242" fillId="0" borderId="27" xfId="234" quotePrefix="1" applyNumberFormat="1" applyFont="1" applyBorder="1" applyAlignment="1">
      <alignment horizontal="right"/>
    </xf>
    <xf numFmtId="165" fontId="73" fillId="0" borderId="64" xfId="51" applyNumberFormat="1" applyFont="1" applyBorder="1"/>
    <xf numFmtId="0" fontId="73" fillId="0" borderId="50" xfId="51" applyFont="1" applyBorder="1"/>
    <xf numFmtId="3" fontId="174" fillId="0" borderId="51" xfId="0" quotePrefix="1" applyNumberFormat="1" applyFont="1" applyBorder="1" applyAlignment="1">
      <alignment horizontal="center" vertical="center"/>
    </xf>
    <xf numFmtId="3" fontId="174" fillId="0" borderId="30" xfId="0" quotePrefix="1" applyNumberFormat="1" applyFont="1" applyBorder="1" applyAlignment="1">
      <alignment horizontal="center" vertical="center"/>
    </xf>
    <xf numFmtId="165" fontId="187" fillId="59" borderId="55" xfId="0" quotePrefix="1" applyNumberFormat="1" applyFont="1" applyFill="1" applyBorder="1" applyAlignment="1">
      <alignment horizontal="center" vertical="center"/>
    </xf>
    <xf numFmtId="165" fontId="187" fillId="0" borderId="29" xfId="0" quotePrefix="1" applyNumberFormat="1" applyFont="1" applyBorder="1" applyAlignment="1">
      <alignment horizontal="center" vertical="center"/>
    </xf>
    <xf numFmtId="0" fontId="247" fillId="0" borderId="0" xfId="0" applyFont="1" applyAlignment="1">
      <alignment vertical="center"/>
    </xf>
    <xf numFmtId="165" fontId="73" fillId="0" borderId="41" xfId="51" applyNumberFormat="1" applyFont="1" applyBorder="1"/>
    <xf numFmtId="165" fontId="73" fillId="0" borderId="42" xfId="51" applyNumberFormat="1" applyFont="1" applyBorder="1"/>
    <xf numFmtId="14" fontId="156" fillId="2" borderId="22" xfId="0" applyNumberFormat="1" applyFont="1" applyFill="1" applyBorder="1" applyAlignment="1">
      <alignment horizontal="center" vertical="center" wrapText="1"/>
    </xf>
    <xf numFmtId="14" fontId="156" fillId="0" borderId="51" xfId="0" applyNumberFormat="1" applyFont="1" applyBorder="1" applyAlignment="1">
      <alignment horizontal="center" vertical="center" wrapText="1"/>
    </xf>
    <xf numFmtId="0" fontId="248" fillId="0" borderId="23" xfId="0" applyFont="1" applyBorder="1" applyAlignment="1">
      <alignment horizontal="center" vertical="center" wrapText="1"/>
    </xf>
    <xf numFmtId="0" fontId="248" fillId="0" borderId="30" xfId="0" applyFont="1" applyBorder="1" applyAlignment="1">
      <alignment horizontal="center" vertical="center" wrapText="1"/>
    </xf>
    <xf numFmtId="165" fontId="188" fillId="63" borderId="42" xfId="0" applyNumberFormat="1" applyFont="1" applyFill="1" applyBorder="1" applyAlignment="1">
      <alignment horizontal="right"/>
    </xf>
    <xf numFmtId="165" fontId="188" fillId="59" borderId="51" xfId="0" quotePrefix="1" applyNumberFormat="1" applyFont="1" applyFill="1" applyBorder="1" applyAlignment="1">
      <alignment horizontal="center"/>
    </xf>
    <xf numFmtId="3" fontId="175" fillId="59" borderId="51" xfId="0" applyNumberFormat="1" applyFont="1" applyFill="1" applyBorder="1" applyAlignment="1">
      <alignment horizontal="right"/>
    </xf>
    <xf numFmtId="14" fontId="245" fillId="0" borderId="46" xfId="0" applyNumberFormat="1" applyFont="1" applyBorder="1" applyAlignment="1">
      <alignment vertical="center" wrapText="1"/>
    </xf>
    <xf numFmtId="0" fontId="250" fillId="0" borderId="28" xfId="0" applyFont="1" applyBorder="1" applyAlignment="1">
      <alignment horizontal="center" vertical="center" wrapText="1"/>
    </xf>
    <xf numFmtId="49" fontId="251" fillId="0" borderId="82" xfId="0" applyNumberFormat="1" applyFont="1" applyBorder="1" applyAlignment="1">
      <alignment horizontal="centerContinuous" vertical="center" wrapText="1"/>
    </xf>
    <xf numFmtId="49" fontId="252" fillId="0" borderId="82" xfId="0" applyNumberFormat="1" applyFont="1" applyBorder="1" applyAlignment="1">
      <alignment horizontal="centerContinuous" vertical="center" wrapText="1"/>
    </xf>
    <xf numFmtId="49" fontId="252" fillId="0" borderId="7" xfId="0" applyNumberFormat="1" applyFont="1" applyBorder="1" applyAlignment="1">
      <alignment horizontal="centerContinuous" vertical="center" wrapText="1"/>
    </xf>
    <xf numFmtId="165" fontId="254" fillId="0" borderId="29" xfId="0" applyNumberFormat="1" applyFont="1" applyBorder="1"/>
    <xf numFmtId="165" fontId="255" fillId="0" borderId="29" xfId="0" applyNumberFormat="1" applyFont="1" applyBorder="1"/>
    <xf numFmtId="165" fontId="255" fillId="0" borderId="30" xfId="0" applyNumberFormat="1" applyFont="1" applyBorder="1"/>
    <xf numFmtId="165" fontId="254" fillId="0" borderId="28" xfId="0" applyNumberFormat="1" applyFont="1" applyBorder="1"/>
    <xf numFmtId="165" fontId="252" fillId="0" borderId="7" xfId="0" applyNumberFormat="1" applyFont="1" applyBorder="1" applyAlignment="1">
      <alignment horizontal="centerContinuous" vertical="center" wrapText="1"/>
    </xf>
    <xf numFmtId="0" fontId="185" fillId="69" borderId="0" xfId="237" applyFont="1" applyFill="1" applyAlignment="1">
      <alignment horizontal="left"/>
    </xf>
    <xf numFmtId="0" fontId="173" fillId="0" borderId="0" xfId="41" applyFont="1"/>
    <xf numFmtId="3" fontId="173" fillId="0" borderId="46" xfId="0" applyNumberFormat="1" applyFont="1" applyBorder="1" applyAlignment="1">
      <alignment horizontal="left" vertical="center"/>
    </xf>
    <xf numFmtId="2" fontId="156" fillId="2" borderId="22" xfId="0" quotePrefix="1" applyNumberFormat="1" applyFont="1" applyFill="1" applyBorder="1" applyAlignment="1">
      <alignment horizontal="left" vertical="center" wrapText="1"/>
    </xf>
    <xf numFmtId="2" fontId="158" fillId="0" borderId="43" xfId="0" quotePrefix="1" applyNumberFormat="1" applyFont="1" applyBorder="1" applyAlignment="1">
      <alignment horizontal="left" vertical="center" wrapText="1"/>
    </xf>
    <xf numFmtId="0" fontId="256" fillId="0" borderId="0" xfId="51" applyFont="1"/>
    <xf numFmtId="0" fontId="257" fillId="0" borderId="0" xfId="51" applyFont="1"/>
    <xf numFmtId="14" fontId="245" fillId="0" borderId="12" xfId="0" applyNumberFormat="1" applyFont="1" applyBorder="1" applyAlignment="1">
      <alignment horizontal="center" vertical="center" wrapText="1"/>
    </xf>
    <xf numFmtId="14" fontId="245" fillId="0" borderId="15" xfId="0" applyNumberFormat="1" applyFont="1" applyBorder="1" applyAlignment="1">
      <alignment horizontal="center" vertical="center" wrapText="1"/>
    </xf>
    <xf numFmtId="0" fontId="250" fillId="0" borderId="37" xfId="0" applyFont="1" applyBorder="1" applyAlignment="1">
      <alignment horizontal="center" vertical="center" wrapText="1"/>
    </xf>
    <xf numFmtId="49" fontId="251" fillId="0" borderId="19" xfId="0" applyNumberFormat="1" applyFont="1" applyBorder="1" applyAlignment="1">
      <alignment horizontal="centerContinuous" vertical="center" wrapText="1"/>
    </xf>
    <xf numFmtId="49" fontId="252" fillId="0" borderId="19" xfId="0" applyNumberFormat="1" applyFont="1" applyBorder="1" applyAlignment="1">
      <alignment horizontal="centerContinuous" vertical="center" wrapText="1"/>
    </xf>
    <xf numFmtId="3" fontId="253" fillId="0" borderId="46" xfId="0" applyNumberFormat="1" applyFont="1" applyBorder="1" applyAlignment="1">
      <alignment horizontal="right"/>
    </xf>
    <xf numFmtId="165" fontId="254" fillId="4" borderId="29" xfId="0" applyNumberFormat="1" applyFont="1" applyFill="1" applyBorder="1" applyAlignment="1">
      <alignment horizontal="right"/>
    </xf>
    <xf numFmtId="2" fontId="253" fillId="0" borderId="46" xfId="0" applyNumberFormat="1" applyFont="1" applyBorder="1"/>
    <xf numFmtId="2" fontId="253" fillId="0" borderId="21" xfId="0" applyNumberFormat="1" applyFont="1" applyBorder="1"/>
    <xf numFmtId="165" fontId="254" fillId="0" borderId="21" xfId="0" quotePrefix="1" applyNumberFormat="1" applyFont="1" applyBorder="1" applyAlignment="1">
      <alignment horizontal="center"/>
    </xf>
    <xf numFmtId="3" fontId="246" fillId="0" borderId="46" xfId="0" applyNumberFormat="1" applyFont="1" applyBorder="1" applyAlignment="1">
      <alignment horizontal="right"/>
    </xf>
    <xf numFmtId="165" fontId="255" fillId="4" borderId="29" xfId="0" applyNumberFormat="1" applyFont="1" applyFill="1" applyBorder="1" applyAlignment="1">
      <alignment horizontal="right"/>
    </xf>
    <xf numFmtId="2" fontId="246" fillId="0" borderId="46" xfId="0" applyNumberFormat="1" applyFont="1" applyBorder="1"/>
    <xf numFmtId="2" fontId="246" fillId="0" borderId="21" xfId="0" applyNumberFormat="1" applyFont="1" applyBorder="1"/>
    <xf numFmtId="165" fontId="255" fillId="0" borderId="21" xfId="0" applyNumberFormat="1" applyFont="1" applyBorder="1"/>
    <xf numFmtId="3" fontId="246" fillId="0" borderId="51" xfId="0" applyNumberFormat="1" applyFont="1" applyBorder="1" applyAlignment="1">
      <alignment horizontal="right"/>
    </xf>
    <xf numFmtId="165" fontId="255" fillId="4" borderId="30" xfId="0" applyNumberFormat="1" applyFont="1" applyFill="1" applyBorder="1" applyAlignment="1">
      <alignment horizontal="right"/>
    </xf>
    <xf numFmtId="2" fontId="246" fillId="0" borderId="51" xfId="0" applyNumberFormat="1" applyFont="1" applyBorder="1"/>
    <xf numFmtId="2" fontId="246" fillId="0" borderId="23" xfId="0" applyNumberFormat="1" applyFont="1" applyBorder="1"/>
    <xf numFmtId="165" fontId="255" fillId="0" borderId="23" xfId="0" applyNumberFormat="1" applyFont="1" applyBorder="1"/>
    <xf numFmtId="3" fontId="253" fillId="0" borderId="12" xfId="0" applyNumberFormat="1" applyFont="1" applyBorder="1" applyAlignment="1">
      <alignment horizontal="right"/>
    </xf>
    <xf numFmtId="165" fontId="254" fillId="4" borderId="28" xfId="0" applyNumberFormat="1" applyFont="1" applyFill="1" applyBorder="1" applyAlignment="1">
      <alignment horizontal="right"/>
    </xf>
    <xf numFmtId="2" fontId="253" fillId="0" borderId="12" xfId="0" applyNumberFormat="1" applyFont="1" applyBorder="1"/>
    <xf numFmtId="2" fontId="253" fillId="0" borderId="15" xfId="0" applyNumberFormat="1" applyFont="1" applyBorder="1"/>
    <xf numFmtId="165" fontId="254" fillId="0" borderId="15" xfId="0" quotePrefix="1" applyNumberFormat="1" applyFont="1" applyBorder="1" applyAlignment="1">
      <alignment horizontal="center"/>
    </xf>
    <xf numFmtId="167" fontId="251" fillId="0" borderId="82" xfId="0" applyNumberFormat="1" applyFont="1" applyBorder="1" applyAlignment="1">
      <alignment horizontal="right" vertical="center" wrapText="1"/>
    </xf>
    <xf numFmtId="2" fontId="252" fillId="0" borderId="82" xfId="0" applyNumberFormat="1" applyFont="1" applyBorder="1" applyAlignment="1">
      <alignment horizontal="right" vertical="center" wrapText="1"/>
    </xf>
    <xf numFmtId="2" fontId="251" fillId="0" borderId="19" xfId="0" applyNumberFormat="1" applyFont="1" applyBorder="1" applyAlignment="1">
      <alignment horizontal="centerContinuous" vertical="center" wrapText="1"/>
    </xf>
    <xf numFmtId="165" fontId="252" fillId="0" borderId="19" xfId="0" applyNumberFormat="1" applyFont="1" applyBorder="1" applyAlignment="1">
      <alignment horizontal="centerContinuous" vertical="center" wrapText="1"/>
    </xf>
    <xf numFmtId="167" fontId="253" fillId="0" borderId="46" xfId="0" applyNumberFormat="1" applyFont="1" applyBorder="1" applyAlignment="1">
      <alignment horizontal="right"/>
    </xf>
    <xf numFmtId="3" fontId="246" fillId="0" borderId="46" xfId="0" applyNumberFormat="1" applyFont="1" applyBorder="1" applyAlignment="1">
      <alignment horizontal="left"/>
    </xf>
    <xf numFmtId="4" fontId="241" fillId="65" borderId="1" xfId="234" applyNumberFormat="1" applyFont="1" applyFill="1" applyBorder="1"/>
    <xf numFmtId="4" fontId="241" fillId="65" borderId="46" xfId="234" applyNumberFormat="1" applyFont="1" applyFill="1" applyBorder="1"/>
    <xf numFmtId="4" fontId="241" fillId="66" borderId="48" xfId="234" applyNumberFormat="1" applyFont="1" applyFill="1" applyBorder="1"/>
    <xf numFmtId="4" fontId="241" fillId="65" borderId="51" xfId="234" applyNumberFormat="1" applyFont="1" applyFill="1" applyBorder="1"/>
    <xf numFmtId="4" fontId="241" fillId="66" borderId="51" xfId="234" applyNumberFormat="1" applyFont="1" applyFill="1" applyBorder="1"/>
    <xf numFmtId="165" fontId="258" fillId="0" borderId="59" xfId="234" quotePrefix="1" applyNumberFormat="1" applyFont="1" applyBorder="1"/>
    <xf numFmtId="0" fontId="259" fillId="0" borderId="0" xfId="41" applyFont="1"/>
    <xf numFmtId="3" fontId="173" fillId="0" borderId="1" xfId="0" applyNumberFormat="1" applyFont="1" applyBorder="1" applyAlignment="1">
      <alignment vertical="center"/>
    </xf>
    <xf numFmtId="3" fontId="173" fillId="0" borderId="46" xfId="0" applyNumberFormat="1" applyFont="1" applyBorder="1" applyAlignment="1">
      <alignment vertical="center"/>
    </xf>
    <xf numFmtId="3" fontId="165" fillId="0" borderId="26" xfId="0" applyNumberFormat="1" applyFont="1" applyBorder="1" applyAlignment="1">
      <alignment horizontal="right"/>
    </xf>
    <xf numFmtId="3" fontId="173" fillId="0" borderId="51" xfId="0" applyNumberFormat="1" applyFont="1" applyBorder="1" applyAlignment="1">
      <alignment vertical="center"/>
    </xf>
    <xf numFmtId="165" fontId="159" fillId="0" borderId="19" xfId="0" quotePrefix="1" applyNumberFormat="1" applyFont="1" applyBorder="1" applyAlignment="1">
      <alignment horizontal="center" vertical="center" wrapText="1"/>
    </xf>
    <xf numFmtId="165" fontId="159" fillId="0" borderId="23" xfId="0" applyNumberFormat="1" applyFont="1" applyBorder="1" applyAlignment="1">
      <alignment horizontal="center" vertical="center" wrapText="1"/>
    </xf>
    <xf numFmtId="165" fontId="159" fillId="0" borderId="30" xfId="0" applyNumberFormat="1" applyFont="1" applyBorder="1" applyAlignment="1">
      <alignment horizontal="center" vertical="center" wrapText="1"/>
    </xf>
    <xf numFmtId="165" fontId="159" fillId="0" borderId="23" xfId="0" quotePrefix="1" applyNumberFormat="1" applyFont="1" applyBorder="1" applyAlignment="1">
      <alignment horizontal="center" vertical="center" wrapText="1"/>
    </xf>
    <xf numFmtId="165" fontId="159" fillId="0" borderId="30" xfId="0" quotePrefix="1" applyNumberFormat="1" applyFont="1" applyBorder="1" applyAlignment="1">
      <alignment horizontal="center" vertical="center" wrapText="1"/>
    </xf>
    <xf numFmtId="165" fontId="255" fillId="4" borderId="29" xfId="0" quotePrefix="1" applyNumberFormat="1" applyFont="1" applyFill="1" applyBorder="1" applyAlignment="1">
      <alignment horizontal="right"/>
    </xf>
    <xf numFmtId="167" fontId="174" fillId="0" borderId="51" xfId="0" quotePrefix="1" applyNumberFormat="1" applyFont="1" applyBorder="1" applyAlignment="1">
      <alignment horizontal="center" vertical="center"/>
    </xf>
    <xf numFmtId="3" fontId="165" fillId="0" borderId="39" xfId="0" applyNumberFormat="1" applyFont="1" applyBorder="1" applyAlignment="1">
      <alignment horizontal="right"/>
    </xf>
    <xf numFmtId="3" fontId="165" fillId="0" borderId="10" xfId="0" quotePrefix="1" applyNumberFormat="1" applyFont="1" applyBorder="1" applyAlignment="1">
      <alignment horizontal="left"/>
    </xf>
    <xf numFmtId="3" fontId="165" fillId="0" borderId="37" xfId="0" quotePrefix="1" applyNumberFormat="1" applyFont="1" applyBorder="1" applyAlignment="1">
      <alignment horizontal="left"/>
    </xf>
    <xf numFmtId="3" fontId="165" fillId="0" borderId="20" xfId="0" quotePrefix="1" applyNumberFormat="1" applyFont="1" applyBorder="1" applyAlignment="1">
      <alignment horizontal="left"/>
    </xf>
    <xf numFmtId="3" fontId="165" fillId="0" borderId="29" xfId="0" quotePrefix="1" applyNumberFormat="1" applyFont="1" applyBorder="1" applyAlignment="1">
      <alignment horizontal="left"/>
    </xf>
    <xf numFmtId="0" fontId="260" fillId="0" borderId="0" xfId="0" applyFont="1" applyAlignment="1">
      <alignment horizontal="left"/>
    </xf>
    <xf numFmtId="0" fontId="261" fillId="0" borderId="0" xfId="0" applyFont="1"/>
    <xf numFmtId="165" fontId="159" fillId="0" borderId="7" xfId="0" quotePrefix="1" applyNumberFormat="1" applyFont="1" applyBorder="1" applyAlignment="1">
      <alignment horizontal="center" vertical="center" wrapText="1"/>
    </xf>
    <xf numFmtId="2" fontId="156" fillId="2" borderId="18" xfId="0" quotePrefix="1" applyNumberFormat="1" applyFont="1" applyFill="1" applyBorder="1" applyAlignment="1">
      <alignment horizontal="left" vertical="center" wrapText="1"/>
    </xf>
    <xf numFmtId="3" fontId="175" fillId="59" borderId="30" xfId="0" quotePrefix="1" applyNumberFormat="1" applyFont="1" applyFill="1" applyBorder="1" applyAlignment="1">
      <alignment horizontal="right"/>
    </xf>
    <xf numFmtId="165" fontId="188" fillId="63" borderId="58" xfId="0" quotePrefix="1" applyNumberFormat="1" applyFont="1" applyFill="1" applyBorder="1" applyAlignment="1">
      <alignment horizontal="right"/>
    </xf>
    <xf numFmtId="0" fontId="249" fillId="4" borderId="30" xfId="0" applyFont="1" applyFill="1" applyBorder="1" applyAlignment="1">
      <alignment horizontal="center" vertical="center" wrapText="1"/>
    </xf>
    <xf numFmtId="0" fontId="262" fillId="0" borderId="0" xfId="41" applyFont="1"/>
    <xf numFmtId="0" fontId="263" fillId="0" borderId="3" xfId="41" applyFont="1" applyBorder="1" applyAlignment="1">
      <alignment horizontal="centerContinuous"/>
    </xf>
    <xf numFmtId="0" fontId="263" fillId="0" borderId="4" xfId="41" applyFont="1" applyBorder="1" applyAlignment="1">
      <alignment horizontal="centerContinuous"/>
    </xf>
    <xf numFmtId="0" fontId="264" fillId="0" borderId="1" xfId="41" applyFont="1" applyBorder="1" applyAlignment="1">
      <alignment horizontal="centerContinuous" vertical="center"/>
    </xf>
    <xf numFmtId="0" fontId="264" fillId="0" borderId="7" xfId="41" applyFont="1" applyBorder="1" applyAlignment="1">
      <alignment horizontal="centerContinuous" vertical="center" wrapText="1"/>
    </xf>
    <xf numFmtId="0" fontId="264" fillId="0" borderId="8" xfId="41" applyFont="1" applyBorder="1" applyAlignment="1">
      <alignment horizontal="centerContinuous" vertical="center"/>
    </xf>
    <xf numFmtId="0" fontId="264" fillId="0" borderId="8" xfId="41" applyFont="1" applyBorder="1" applyAlignment="1">
      <alignment horizontal="centerContinuous" vertical="center" wrapText="1"/>
    </xf>
    <xf numFmtId="0" fontId="264" fillId="0" borderId="9" xfId="41" applyFont="1" applyBorder="1" applyAlignment="1">
      <alignment horizontal="centerContinuous" vertical="center" wrapText="1"/>
    </xf>
    <xf numFmtId="0" fontId="264" fillId="0" borderId="12" xfId="41" applyFont="1" applyBorder="1" applyAlignment="1">
      <alignment horizontal="centerContinuous" vertical="center"/>
    </xf>
    <xf numFmtId="0" fontId="264" fillId="2" borderId="52" xfId="41" applyFont="1" applyFill="1" applyBorder="1" applyAlignment="1">
      <alignment horizontal="centerContinuous" vertical="center"/>
    </xf>
    <xf numFmtId="0" fontId="264" fillId="2" borderId="12" xfId="41" applyFont="1" applyFill="1" applyBorder="1" applyAlignment="1">
      <alignment horizontal="centerContinuous" vertical="center"/>
    </xf>
    <xf numFmtId="0" fontId="264" fillId="0" borderId="0" xfId="41" applyFont="1" applyAlignment="1">
      <alignment horizontal="center" vertical="center" wrapText="1"/>
    </xf>
    <xf numFmtId="0" fontId="264" fillId="0" borderId="52" xfId="41" applyFont="1" applyBorder="1" applyAlignment="1">
      <alignment horizontal="centerContinuous" vertical="center"/>
    </xf>
    <xf numFmtId="0" fontId="264" fillId="0" borderId="54" xfId="41" applyFont="1" applyBorder="1" applyAlignment="1">
      <alignment horizontal="centerContinuous" vertical="center" wrapText="1"/>
    </xf>
    <xf numFmtId="0" fontId="264" fillId="0" borderId="13" xfId="41" applyFont="1" applyBorder="1" applyAlignment="1">
      <alignment horizontal="centerContinuous" vertical="center" wrapText="1"/>
    </xf>
    <xf numFmtId="14" fontId="264" fillId="0" borderId="46" xfId="41" applyNumberFormat="1" applyFont="1" applyBorder="1" applyAlignment="1">
      <alignment horizontal="center" vertical="center" wrapText="1"/>
    </xf>
    <xf numFmtId="14" fontId="264" fillId="0" borderId="47" xfId="41" applyNumberFormat="1" applyFont="1" applyBorder="1" applyAlignment="1">
      <alignment horizontal="center" vertical="center" wrapText="1"/>
    </xf>
    <xf numFmtId="14" fontId="264" fillId="2" borderId="51" xfId="41" applyNumberFormat="1" applyFont="1" applyFill="1" applyBorder="1" applyAlignment="1">
      <alignment horizontal="center" vertical="center" wrapText="1"/>
    </xf>
    <xf numFmtId="14" fontId="264" fillId="2" borderId="21" xfId="41" applyNumberFormat="1" applyFont="1" applyFill="1" applyBorder="1" applyAlignment="1">
      <alignment horizontal="center" vertical="center" wrapText="1"/>
    </xf>
    <xf numFmtId="0" fontId="264" fillId="0" borderId="13" xfId="41" applyFont="1" applyBorder="1" applyAlignment="1">
      <alignment horizontal="center" vertical="center" wrapText="1"/>
    </xf>
    <xf numFmtId="14" fontId="264" fillId="0" borderId="53" xfId="41" applyNumberFormat="1" applyFont="1" applyBorder="1" applyAlignment="1">
      <alignment horizontal="center" vertical="center" wrapText="1"/>
    </xf>
    <xf numFmtId="0" fontId="264" fillId="0" borderId="12" xfId="41" applyFont="1" applyBorder="1" applyAlignment="1">
      <alignment horizontal="center" vertical="center" wrapText="1"/>
    </xf>
    <xf numFmtId="14" fontId="264" fillId="0" borderId="12" xfId="41" applyNumberFormat="1" applyFont="1" applyBorder="1" applyAlignment="1">
      <alignment horizontal="center" vertical="center" wrapText="1"/>
    </xf>
    <xf numFmtId="14" fontId="264" fillId="0" borderId="29" xfId="41" applyNumberFormat="1" applyFont="1" applyBorder="1" applyAlignment="1">
      <alignment horizontal="center" vertical="center" wrapText="1"/>
    </xf>
    <xf numFmtId="3" fontId="264" fillId="0" borderId="55" xfId="41" applyNumberFormat="1" applyFont="1" applyBorder="1"/>
    <xf numFmtId="3" fontId="264" fillId="2" borderId="43" xfId="41" applyNumberFormat="1" applyFont="1" applyFill="1" applyBorder="1"/>
    <xf numFmtId="3" fontId="264" fillId="2" borderId="55" xfId="41" applyNumberFormat="1" applyFont="1" applyFill="1" applyBorder="1"/>
    <xf numFmtId="2" fontId="264" fillId="0" borderId="4" xfId="41" applyNumberFormat="1" applyFont="1" applyBorder="1"/>
    <xf numFmtId="165" fontId="264" fillId="0" borderId="56" xfId="41" applyNumberFormat="1" applyFont="1" applyBorder="1"/>
    <xf numFmtId="165" fontId="264" fillId="0" borderId="3" xfId="41" applyNumberFormat="1" applyFont="1" applyBorder="1"/>
    <xf numFmtId="165" fontId="264" fillId="0" borderId="27" xfId="41" applyNumberFormat="1" applyFont="1" applyBorder="1"/>
    <xf numFmtId="3" fontId="264" fillId="0" borderId="3" xfId="41" applyNumberFormat="1" applyFont="1" applyBorder="1"/>
    <xf numFmtId="2" fontId="264" fillId="0" borderId="3" xfId="41" applyNumberFormat="1" applyFont="1" applyBorder="1"/>
    <xf numFmtId="165" fontId="264" fillId="0" borderId="4" xfId="41" applyNumberFormat="1" applyFont="1" applyBorder="1"/>
    <xf numFmtId="3" fontId="262" fillId="0" borderId="1" xfId="41" applyNumberFormat="1" applyFont="1" applyBorder="1"/>
    <xf numFmtId="3" fontId="262" fillId="2" borderId="1" xfId="41" applyNumberFormat="1" applyFont="1" applyFill="1" applyBorder="1"/>
    <xf numFmtId="2" fontId="262" fillId="0" borderId="35" xfId="41" applyNumberFormat="1" applyFont="1" applyBorder="1"/>
    <xf numFmtId="165" fontId="262" fillId="0" borderId="57" xfId="41" applyNumberFormat="1" applyFont="1" applyBorder="1"/>
    <xf numFmtId="165" fontId="262" fillId="0" borderId="7" xfId="41" applyNumberFormat="1" applyFont="1" applyBorder="1"/>
    <xf numFmtId="3" fontId="262" fillId="0" borderId="12" xfId="41" applyNumberFormat="1" applyFont="1" applyBorder="1"/>
    <xf numFmtId="3" fontId="262" fillId="2" borderId="12" xfId="41" applyNumberFormat="1" applyFont="1" applyFill="1" applyBorder="1"/>
    <xf numFmtId="2" fontId="262" fillId="0" borderId="13" xfId="41" applyNumberFormat="1" applyFont="1" applyBorder="1"/>
    <xf numFmtId="165" fontId="262" fillId="0" borderId="53" xfId="41" applyNumberFormat="1" applyFont="1" applyBorder="1"/>
    <xf numFmtId="165" fontId="262" fillId="0" borderId="28" xfId="41" applyNumberFormat="1" applyFont="1" applyBorder="1"/>
    <xf numFmtId="3" fontId="262" fillId="0" borderId="46" xfId="41" applyNumberFormat="1" applyFont="1" applyBorder="1"/>
    <xf numFmtId="3" fontId="262" fillId="2" borderId="46" xfId="41" applyNumberFormat="1" applyFont="1" applyFill="1" applyBorder="1"/>
    <xf numFmtId="2" fontId="262" fillId="0" borderId="58" xfId="41" applyNumberFormat="1" applyFont="1" applyBorder="1"/>
    <xf numFmtId="165" fontId="262" fillId="0" borderId="47" xfId="41" applyNumberFormat="1" applyFont="1" applyBorder="1"/>
    <xf numFmtId="165" fontId="262" fillId="0" borderId="29" xfId="41" applyNumberFormat="1" applyFont="1" applyBorder="1"/>
    <xf numFmtId="3" fontId="262" fillId="0" borderId="51" xfId="41" applyNumberFormat="1" applyFont="1" applyBorder="1"/>
    <xf numFmtId="3" fontId="262" fillId="2" borderId="51" xfId="41" applyNumberFormat="1" applyFont="1" applyFill="1" applyBorder="1"/>
    <xf numFmtId="2" fontId="262" fillId="0" borderId="59" xfId="41" applyNumberFormat="1" applyFont="1" applyBorder="1"/>
    <xf numFmtId="165" fontId="262" fillId="0" borderId="60" xfId="41" applyNumberFormat="1" applyFont="1" applyBorder="1"/>
    <xf numFmtId="165" fontId="262" fillId="0" borderId="30" xfId="41" applyNumberFormat="1" applyFont="1" applyBorder="1"/>
    <xf numFmtId="3" fontId="264" fillId="0" borderId="12" xfId="41" applyNumberFormat="1" applyFont="1" applyBorder="1"/>
    <xf numFmtId="3" fontId="264" fillId="2" borderId="12" xfId="41" applyNumberFormat="1" applyFont="1" applyFill="1" applyBorder="1"/>
    <xf numFmtId="2" fontId="264" fillId="0" borderId="13" xfId="41" applyNumberFormat="1" applyFont="1" applyBorder="1"/>
    <xf numFmtId="165" fontId="264" fillId="0" borderId="53" xfId="41" applyNumberFormat="1" applyFont="1" applyBorder="1"/>
    <xf numFmtId="165" fontId="264" fillId="0" borderId="49" xfId="41" applyNumberFormat="1" applyFont="1" applyBorder="1"/>
    <xf numFmtId="165" fontId="264" fillId="0" borderId="37" xfId="41" applyNumberFormat="1" applyFont="1" applyBorder="1"/>
    <xf numFmtId="165" fontId="262" fillId="0" borderId="61" xfId="41" applyNumberFormat="1" applyFont="1" applyBorder="1"/>
    <xf numFmtId="165" fontId="262" fillId="0" borderId="62" xfId="41" applyNumberFormat="1" applyFont="1" applyBorder="1"/>
    <xf numFmtId="3" fontId="264" fillId="0" borderId="46" xfId="41" applyNumberFormat="1" applyFont="1" applyBorder="1"/>
    <xf numFmtId="3" fontId="264" fillId="2" borderId="46" xfId="41" applyNumberFormat="1" applyFont="1" applyFill="1" applyBorder="1"/>
    <xf numFmtId="2" fontId="264" fillId="0" borderId="58" xfId="41" applyNumberFormat="1" applyFont="1" applyBorder="1"/>
    <xf numFmtId="165" fontId="264" fillId="0" borderId="47" xfId="41" applyNumberFormat="1" applyFont="1" applyBorder="1"/>
    <xf numFmtId="165" fontId="264" fillId="0" borderId="61" xfId="41" applyNumberFormat="1" applyFont="1" applyBorder="1"/>
    <xf numFmtId="165" fontId="264" fillId="0" borderId="62" xfId="41" applyNumberFormat="1" applyFont="1" applyBorder="1"/>
    <xf numFmtId="3" fontId="262" fillId="0" borderId="48" xfId="41" applyNumberFormat="1" applyFont="1" applyBorder="1"/>
    <xf numFmtId="3" fontId="262" fillId="2" borderId="48" xfId="41" applyNumberFormat="1" applyFont="1" applyFill="1" applyBorder="1"/>
    <xf numFmtId="2" fontId="262" fillId="0" borderId="63" xfId="41" applyNumberFormat="1" applyFont="1" applyBorder="1"/>
    <xf numFmtId="3" fontId="262" fillId="0" borderId="3" xfId="41" applyNumberFormat="1" applyFont="1" applyBorder="1"/>
    <xf numFmtId="2" fontId="262" fillId="0" borderId="3" xfId="41" applyNumberFormat="1" applyFont="1" applyBorder="1"/>
    <xf numFmtId="165" fontId="262" fillId="0" borderId="3" xfId="41" applyNumberFormat="1" applyFont="1" applyBorder="1"/>
    <xf numFmtId="165" fontId="262" fillId="0" borderId="4" xfId="41" applyNumberFormat="1" applyFont="1" applyBorder="1"/>
    <xf numFmtId="3" fontId="262" fillId="0" borderId="52" xfId="41" applyNumberFormat="1" applyFont="1" applyBorder="1"/>
    <xf numFmtId="3" fontId="262" fillId="2" borderId="52" xfId="41" applyNumberFormat="1" applyFont="1" applyFill="1" applyBorder="1"/>
    <xf numFmtId="2" fontId="262" fillId="0" borderId="64" xfId="41" applyNumberFormat="1" applyFont="1" applyBorder="1"/>
    <xf numFmtId="165" fontId="262" fillId="0" borderId="49" xfId="41" applyNumberFormat="1" applyFont="1" applyBorder="1"/>
    <xf numFmtId="165" fontId="262" fillId="0" borderId="37" xfId="41" applyNumberFormat="1" applyFont="1" applyBorder="1"/>
    <xf numFmtId="4" fontId="262" fillId="0" borderId="0" xfId="41" applyNumberFormat="1" applyFont="1"/>
    <xf numFmtId="0" fontId="262" fillId="0" borderId="41" xfId="41" applyFont="1" applyBorder="1"/>
    <xf numFmtId="165" fontId="258" fillId="0" borderId="13" xfId="234" quotePrefix="1" applyNumberFormat="1" applyFont="1" applyBorder="1"/>
    <xf numFmtId="3" fontId="174" fillId="0" borderId="7" xfId="0" quotePrefix="1" applyNumberFormat="1" applyFont="1" applyBorder="1" applyAlignment="1">
      <alignment horizontal="center" vertical="center"/>
    </xf>
    <xf numFmtId="2" fontId="158" fillId="0" borderId="1" xfId="0" applyNumberFormat="1" applyFont="1" applyBorder="1" applyAlignment="1">
      <alignment horizontal="left" vertical="center" wrapText="1"/>
    </xf>
    <xf numFmtId="2" fontId="158" fillId="0" borderId="51" xfId="0" applyNumberFormat="1" applyFont="1" applyBorder="1" applyAlignment="1">
      <alignment horizontal="left" vertical="center" wrapText="1"/>
    </xf>
    <xf numFmtId="0" fontId="8" fillId="0" borderId="35" xfId="0" applyFont="1" applyBorder="1" applyAlignment="1">
      <alignment horizontal="center" vertical="center" wrapText="1"/>
    </xf>
    <xf numFmtId="0" fontId="175" fillId="0" borderId="31" xfId="0" applyFont="1" applyBorder="1" applyAlignment="1">
      <alignment horizontal="right" vertical="center" wrapText="1"/>
    </xf>
    <xf numFmtId="0" fontId="243" fillId="0" borderId="0" xfId="51" applyFont="1" applyAlignment="1">
      <alignment horizontal="center"/>
    </xf>
    <xf numFmtId="0" fontId="244" fillId="0" borderId="0" xfId="51" applyFont="1" applyAlignment="1">
      <alignment horizontal="center"/>
    </xf>
    <xf numFmtId="165" fontId="73" fillId="0" borderId="0" xfId="51" applyNumberFormat="1" applyFont="1"/>
    <xf numFmtId="0" fontId="160" fillId="0" borderId="0" xfId="239" applyFont="1" applyAlignment="1">
      <alignment horizontal="left" vertical="center"/>
    </xf>
    <xf numFmtId="0" fontId="185" fillId="0" borderId="0" xfId="0" applyFont="1" applyAlignment="1">
      <alignment vertical="center" wrapText="1"/>
    </xf>
    <xf numFmtId="0" fontId="159" fillId="0" borderId="0" xfId="0" applyFont="1" applyAlignment="1">
      <alignment horizontal="left" vertical="center" wrapText="1"/>
    </xf>
    <xf numFmtId="0" fontId="156" fillId="0" borderId="82" xfId="0" applyFont="1" applyBorder="1" applyAlignment="1">
      <alignment horizontal="center" vertical="center" wrapText="1"/>
    </xf>
    <xf numFmtId="0" fontId="156" fillId="0" borderId="19" xfId="0" applyFont="1" applyBorder="1" applyAlignment="1">
      <alignment horizontal="center" vertical="center" wrapText="1"/>
    </xf>
    <xf numFmtId="0" fontId="156" fillId="0" borderId="57" xfId="0" applyFont="1" applyBorder="1" applyAlignment="1">
      <alignment horizontal="center" vertical="center" wrapText="1"/>
    </xf>
    <xf numFmtId="0" fontId="156" fillId="0" borderId="35" xfId="0" applyFont="1" applyBorder="1" applyAlignment="1">
      <alignment horizontal="center" vertical="center" wrapText="1"/>
    </xf>
    <xf numFmtId="0" fontId="156" fillId="0" borderId="2" xfId="0" applyFont="1" applyBorder="1" applyAlignment="1">
      <alignment horizontal="center" vertical="center"/>
    </xf>
    <xf numFmtId="0" fontId="156" fillId="0" borderId="3" xfId="0" applyFont="1" applyBorder="1" applyAlignment="1">
      <alignment horizontal="center" vertical="center"/>
    </xf>
    <xf numFmtId="0" fontId="156" fillId="0" borderId="4" xfId="0" applyFont="1" applyBorder="1" applyAlignment="1">
      <alignment horizontal="center" vertical="center"/>
    </xf>
    <xf numFmtId="0" fontId="163" fillId="0" borderId="44" xfId="0" applyFont="1" applyBorder="1" applyAlignment="1">
      <alignment horizontal="center" vertical="center" wrapText="1"/>
    </xf>
    <xf numFmtId="0" fontId="163" fillId="0" borderId="12" xfId="0" applyFont="1" applyBorder="1" applyAlignment="1">
      <alignment horizontal="center" vertical="center" wrapText="1"/>
    </xf>
    <xf numFmtId="0" fontId="185" fillId="0" borderId="41" xfId="0" applyFont="1" applyBorder="1" applyAlignment="1">
      <alignment vertical="center" wrapText="1"/>
    </xf>
    <xf numFmtId="0" fontId="217" fillId="0" borderId="33" xfId="0" applyFont="1" applyBorder="1" applyAlignment="1">
      <alignment horizontal="left"/>
    </xf>
    <xf numFmtId="0" fontId="174" fillId="0" borderId="2" xfId="0" applyFont="1" applyBorder="1" applyAlignment="1">
      <alignment horizontal="left"/>
    </xf>
    <xf numFmtId="0" fontId="174" fillId="0" borderId="3" xfId="0" applyFont="1" applyBorder="1" applyAlignment="1">
      <alignment horizontal="left"/>
    </xf>
    <xf numFmtId="0" fontId="174" fillId="0" borderId="4" xfId="0" applyFont="1" applyBorder="1" applyAlignment="1">
      <alignment horizontal="left"/>
    </xf>
    <xf numFmtId="0" fontId="173" fillId="0" borderId="76" xfId="0" applyFont="1" applyBorder="1" applyAlignment="1">
      <alignment horizontal="left"/>
    </xf>
    <xf numFmtId="0" fontId="173" fillId="0" borderId="93" xfId="0" applyFont="1" applyBorder="1" applyAlignment="1">
      <alignment horizontal="left"/>
    </xf>
    <xf numFmtId="0" fontId="173" fillId="0" borderId="58" xfId="0" applyFont="1" applyBorder="1" applyAlignment="1">
      <alignment horizontal="left"/>
    </xf>
    <xf numFmtId="0" fontId="173" fillId="0" borderId="31" xfId="0" applyFont="1" applyBorder="1" applyAlignment="1">
      <alignment horizontal="left"/>
    </xf>
    <xf numFmtId="0" fontId="173" fillId="0" borderId="82" xfId="0" applyFont="1" applyBorder="1" applyAlignment="1">
      <alignment horizontal="left"/>
    </xf>
    <xf numFmtId="0" fontId="173" fillId="0" borderId="35" xfId="0" applyFont="1" applyBorder="1" applyAlignment="1">
      <alignment horizontal="left"/>
    </xf>
    <xf numFmtId="0" fontId="173" fillId="0" borderId="77" xfId="0" applyFont="1" applyBorder="1" applyAlignment="1">
      <alignment horizontal="left"/>
    </xf>
    <xf numFmtId="0" fontId="173" fillId="0" borderId="95" xfId="0" applyFont="1" applyBorder="1" applyAlignment="1">
      <alignment horizontal="left"/>
    </xf>
    <xf numFmtId="0" fontId="173" fillId="0" borderId="59" xfId="0" applyFont="1" applyBorder="1" applyAlignment="1">
      <alignment horizontal="left"/>
    </xf>
    <xf numFmtId="0" fontId="156" fillId="0" borderId="2" xfId="0" applyFont="1" applyBorder="1" applyAlignment="1">
      <alignment horizontal="center"/>
    </xf>
    <xf numFmtId="0" fontId="156" fillId="0" borderId="3" xfId="0" applyFont="1" applyBorder="1" applyAlignment="1">
      <alignment horizontal="center"/>
    </xf>
    <xf numFmtId="0" fontId="156" fillId="0" borderId="4" xfId="0" applyFont="1" applyBorder="1" applyAlignment="1">
      <alignment horizontal="center"/>
    </xf>
    <xf numFmtId="0" fontId="264" fillId="0" borderId="32" xfId="41" applyFont="1" applyBorder="1" applyAlignment="1">
      <alignment horizontal="center" vertical="center" wrapText="1"/>
    </xf>
    <xf numFmtId="0" fontId="264" fillId="0" borderId="6" xfId="41" applyFont="1" applyBorder="1" applyAlignment="1">
      <alignment horizontal="center" vertical="center" wrapText="1"/>
    </xf>
    <xf numFmtId="0" fontId="264" fillId="0" borderId="66" xfId="41" applyFont="1" applyBorder="1" applyAlignment="1">
      <alignment horizontal="center" vertical="center" wrapText="1"/>
    </xf>
    <xf numFmtId="0" fontId="264" fillId="0" borderId="54" xfId="41" applyFont="1" applyBorder="1" applyAlignment="1">
      <alignment horizontal="center" vertical="center" wrapText="1"/>
    </xf>
    <xf numFmtId="0" fontId="161" fillId="0" borderId="0" xfId="51" applyFont="1" applyAlignment="1">
      <alignment horizontal="left" wrapText="1"/>
    </xf>
    <xf numFmtId="0" fontId="185" fillId="0" borderId="41" xfId="51" applyFont="1" applyBorder="1" applyAlignment="1">
      <alignment vertical="center" wrapText="1"/>
    </xf>
    <xf numFmtId="0" fontId="174" fillId="0" borderId="57" xfId="0" applyFont="1" applyBorder="1" applyAlignment="1">
      <alignment horizontal="center" vertical="center" wrapText="1"/>
    </xf>
    <xf numFmtId="0" fontId="173" fillId="0" borderId="82" xfId="0" applyFont="1" applyBorder="1" applyAlignment="1">
      <alignment horizontal="center" vertical="center" wrapText="1"/>
    </xf>
    <xf numFmtId="0" fontId="173" fillId="0" borderId="35" xfId="0" applyFont="1" applyBorder="1" applyAlignment="1">
      <alignment horizontal="center" vertical="center" wrapText="1"/>
    </xf>
    <xf numFmtId="0" fontId="161" fillId="0" borderId="0" xfId="51" applyFont="1" applyAlignment="1">
      <alignment horizontal="left"/>
    </xf>
    <xf numFmtId="0" fontId="158" fillId="0" borderId="47" xfId="51" applyFont="1" applyBorder="1" applyAlignment="1">
      <alignment horizontal="left"/>
    </xf>
    <xf numFmtId="0" fontId="158" fillId="0" borderId="93" xfId="51" applyFont="1" applyBorder="1" applyAlignment="1">
      <alignment horizontal="left"/>
    </xf>
    <xf numFmtId="0" fontId="158" fillId="0" borderId="21" xfId="51" applyFont="1" applyBorder="1" applyAlignment="1">
      <alignment horizontal="left"/>
    </xf>
    <xf numFmtId="0" fontId="174" fillId="0" borderId="5" xfId="0" applyFont="1" applyBorder="1" applyAlignment="1">
      <alignment horizontal="center" vertical="center"/>
    </xf>
    <xf numFmtId="0" fontId="174" fillId="0" borderId="26" xfId="0" applyFont="1" applyBorder="1" applyAlignment="1">
      <alignment horizontal="center" vertical="center"/>
    </xf>
    <xf numFmtId="0" fontId="156" fillId="0" borderId="0" xfId="51" applyFont="1" applyAlignment="1">
      <alignment vertical="center" wrapText="1"/>
    </xf>
    <xf numFmtId="0" fontId="187" fillId="59" borderId="45" xfId="0" applyFont="1" applyFill="1" applyBorder="1" applyAlignment="1">
      <alignment horizontal="center" vertical="center" wrapText="1"/>
    </xf>
    <xf numFmtId="0" fontId="187" fillId="59" borderId="39" xfId="0" applyFont="1" applyFill="1" applyBorder="1" applyAlignment="1">
      <alignment horizontal="center" vertical="center" wrapText="1"/>
    </xf>
    <xf numFmtId="0" fontId="174" fillId="0" borderId="32" xfId="0" applyFont="1" applyBorder="1" applyAlignment="1">
      <alignment horizontal="center" vertical="center"/>
    </xf>
    <xf numFmtId="0" fontId="174" fillId="0" borderId="50" xfId="0" applyFont="1" applyBorder="1" applyAlignment="1">
      <alignment horizontal="center" vertical="center"/>
    </xf>
    <xf numFmtId="0" fontId="201" fillId="0" borderId="36" xfId="0" applyFont="1" applyBorder="1" applyAlignment="1">
      <alignment horizontal="center" vertical="center" wrapText="1"/>
    </xf>
    <xf numFmtId="0" fontId="201" fillId="0" borderId="40" xfId="0" applyFont="1" applyBorder="1" applyAlignment="1">
      <alignment horizontal="center" vertical="center" wrapText="1"/>
    </xf>
    <xf numFmtId="0" fontId="215" fillId="0" borderId="31" xfId="0" applyFont="1" applyBorder="1" applyAlignment="1">
      <alignment horizontal="center" vertical="center" wrapText="1"/>
    </xf>
    <xf numFmtId="0" fontId="215" fillId="0" borderId="35" xfId="0" applyFont="1" applyBorder="1" applyAlignment="1">
      <alignment horizontal="center" vertical="center" wrapText="1"/>
    </xf>
    <xf numFmtId="0" fontId="185" fillId="0" borderId="0" xfId="0" applyFont="1" applyAlignment="1">
      <alignment horizontal="left" vertical="center" wrapText="1"/>
    </xf>
    <xf numFmtId="0" fontId="201" fillId="0" borderId="31" xfId="0" applyFont="1" applyBorder="1" applyAlignment="1">
      <alignment horizontal="center" vertical="center" wrapText="1"/>
    </xf>
    <xf numFmtId="0" fontId="201" fillId="0" borderId="82" xfId="0" applyFont="1" applyBorder="1" applyAlignment="1">
      <alignment horizontal="center" vertical="center" wrapText="1"/>
    </xf>
    <xf numFmtId="0" fontId="201" fillId="0" borderId="35" xfId="0" applyFont="1" applyBorder="1" applyAlignment="1">
      <alignment horizontal="center" vertical="center" wrapText="1"/>
    </xf>
    <xf numFmtId="0" fontId="240" fillId="0" borderId="5" xfId="234" applyFont="1" applyBorder="1" applyAlignment="1">
      <alignment horizontal="center" vertical="center"/>
    </xf>
    <xf numFmtId="0" fontId="240" fillId="0" borderId="22" xfId="234" applyFont="1" applyBorder="1" applyAlignment="1">
      <alignment horizontal="center" vertical="center"/>
    </xf>
    <xf numFmtId="0" fontId="240" fillId="0" borderId="57" xfId="234" applyFont="1" applyBorder="1" applyAlignment="1">
      <alignment horizontal="center" vertical="center"/>
    </xf>
    <xf numFmtId="0" fontId="240" fillId="0" borderId="1" xfId="234" applyFont="1" applyBorder="1" applyAlignment="1">
      <alignment horizontal="center" vertical="center"/>
    </xf>
    <xf numFmtId="0" fontId="240" fillId="0" borderId="45" xfId="234" applyFont="1" applyBorder="1" applyAlignment="1">
      <alignment horizontal="center" vertical="center" wrapText="1"/>
    </xf>
    <xf numFmtId="0" fontId="240" fillId="0" borderId="30" xfId="234" applyFont="1" applyBorder="1" applyAlignment="1">
      <alignment horizontal="center" vertical="center" wrapText="1"/>
    </xf>
    <xf numFmtId="0" fontId="240" fillId="0" borderId="32" xfId="234" applyFont="1" applyBorder="1" applyAlignment="1">
      <alignment horizontal="left"/>
    </xf>
    <xf numFmtId="0" fontId="240" fillId="0" borderId="33" xfId="234" applyFont="1" applyBorder="1" applyAlignment="1">
      <alignment horizontal="left"/>
    </xf>
    <xf numFmtId="0" fontId="240" fillId="0" borderId="9" xfId="234" applyFont="1" applyBorder="1" applyAlignment="1">
      <alignment horizontal="left"/>
    </xf>
    <xf numFmtId="0" fontId="240" fillId="0" borderId="2" xfId="234" applyFont="1" applyBorder="1" applyAlignment="1">
      <alignment horizontal="left"/>
    </xf>
    <xf numFmtId="0" fontId="150" fillId="67" borderId="0" xfId="174" applyFont="1" applyFill="1" applyAlignment="1">
      <alignment horizontal="center"/>
    </xf>
    <xf numFmtId="0" fontId="206" fillId="0" borderId="0" xfId="188" applyFont="1" applyAlignment="1">
      <alignment horizontal="center"/>
    </xf>
    <xf numFmtId="0" fontId="174" fillId="0" borderId="41" xfId="188" applyFont="1" applyBorder="1" applyAlignment="1">
      <alignment horizontal="justify" wrapText="1"/>
    </xf>
    <xf numFmtId="0" fontId="201" fillId="59" borderId="36" xfId="188" applyFont="1" applyFill="1" applyBorder="1" applyAlignment="1">
      <alignment horizontal="center" wrapText="1"/>
    </xf>
    <xf numFmtId="0" fontId="201" fillId="59" borderId="38" xfId="188" applyFont="1" applyFill="1" applyBorder="1" applyAlignment="1">
      <alignment horizontal="center" wrapText="1"/>
    </xf>
    <xf numFmtId="0" fontId="160" fillId="59" borderId="2" xfId="188" applyFont="1" applyFill="1" applyBorder="1" applyAlignment="1">
      <alignment horizontal="center" wrapText="1"/>
    </xf>
    <xf numFmtId="0" fontId="160" fillId="59" borderId="3" xfId="188" applyFont="1" applyFill="1" applyBorder="1" applyAlignment="1">
      <alignment horizontal="center" wrapText="1"/>
    </xf>
    <xf numFmtId="0" fontId="160" fillId="59" borderId="4" xfId="188" applyFont="1" applyFill="1" applyBorder="1" applyAlignment="1">
      <alignment horizontal="center" wrapText="1"/>
    </xf>
    <xf numFmtId="0" fontId="160" fillId="59" borderId="36" xfId="188" applyFont="1" applyFill="1" applyBorder="1" applyAlignment="1">
      <alignment horizontal="center" vertical="center" wrapText="1"/>
    </xf>
    <xf numFmtId="0" fontId="160" fillId="59" borderId="38" xfId="188" applyFont="1" applyFill="1" applyBorder="1" applyAlignment="1">
      <alignment horizontal="center" vertical="center" wrapText="1"/>
    </xf>
    <xf numFmtId="0" fontId="201" fillId="59" borderId="36" xfId="188" applyFont="1" applyFill="1" applyBorder="1" applyAlignment="1">
      <alignment horizontal="center" vertical="center" wrapText="1"/>
    </xf>
    <xf numFmtId="0" fontId="201" fillId="59" borderId="38" xfId="188" applyFont="1" applyFill="1" applyBorder="1" applyAlignment="1">
      <alignment horizontal="center" vertical="center" wrapText="1"/>
    </xf>
    <xf numFmtId="0" fontId="201" fillId="0" borderId="36" xfId="188" applyFont="1" applyBorder="1" applyAlignment="1">
      <alignment horizontal="center" wrapText="1"/>
    </xf>
    <xf numFmtId="0" fontId="201" fillId="0" borderId="40" xfId="188" applyFont="1" applyBorder="1" applyAlignment="1">
      <alignment horizontal="center" wrapText="1"/>
    </xf>
    <xf numFmtId="0" fontId="160" fillId="59" borderId="40" xfId="188" applyFont="1" applyFill="1" applyBorder="1" applyAlignment="1">
      <alignment horizontal="center" vertical="center" wrapText="1"/>
    </xf>
    <xf numFmtId="0" fontId="201" fillId="59" borderId="83" xfId="188" applyFont="1" applyFill="1" applyBorder="1" applyAlignment="1">
      <alignment horizontal="center" vertical="center" wrapText="1"/>
    </xf>
    <xf numFmtId="0" fontId="209" fillId="0" borderId="0" xfId="188" applyFont="1" applyAlignment="1">
      <alignment horizontal="left" vertical="center" wrapText="1"/>
    </xf>
    <xf numFmtId="0" fontId="186" fillId="0" borderId="0" xfId="188" applyFont="1" applyAlignment="1">
      <alignment horizontal="left" vertical="center" wrapText="1"/>
    </xf>
    <xf numFmtId="0" fontId="197" fillId="0" borderId="41" xfId="188" applyFont="1" applyBorder="1" applyAlignment="1">
      <alignment horizontal="center" vertical="center" wrapText="1"/>
    </xf>
    <xf numFmtId="0" fontId="186" fillId="0" borderId="0" xfId="188" applyFont="1" applyAlignment="1">
      <alignment horizontal="center" vertical="center" wrapText="1"/>
    </xf>
    <xf numFmtId="0" fontId="211" fillId="0" borderId="41" xfId="188" applyFont="1" applyBorder="1" applyAlignment="1">
      <alignment horizontal="center" vertical="center" wrapText="1"/>
    </xf>
    <xf numFmtId="0" fontId="66" fillId="0" borderId="0" xfId="188" applyFont="1" applyAlignment="1">
      <alignment horizontal="center"/>
    </xf>
    <xf numFmtId="0" fontId="21" fillId="0" borderId="36" xfId="188" applyFont="1" applyBorder="1" applyAlignment="1">
      <alignment horizontal="center" wrapText="1"/>
    </xf>
    <xf numFmtId="0" fontId="21" fillId="0" borderId="40" xfId="188" applyFont="1" applyBorder="1" applyAlignment="1">
      <alignment horizontal="center" wrapText="1"/>
    </xf>
    <xf numFmtId="0" fontId="77" fillId="59" borderId="2" xfId="188" applyFont="1" applyFill="1" applyBorder="1" applyAlignment="1">
      <alignment horizontal="center" wrapText="1"/>
    </xf>
    <xf numFmtId="0" fontId="77" fillId="59" borderId="3" xfId="188" applyFont="1" applyFill="1" applyBorder="1" applyAlignment="1">
      <alignment horizontal="center" wrapText="1"/>
    </xf>
    <xf numFmtId="0" fontId="77" fillId="59" borderId="4" xfId="188" applyFont="1" applyFill="1" applyBorder="1" applyAlignment="1">
      <alignment horizontal="center" wrapText="1"/>
    </xf>
    <xf numFmtId="0" fontId="77" fillId="59" borderId="36" xfId="188" applyFont="1" applyFill="1" applyBorder="1" applyAlignment="1">
      <alignment horizontal="center" vertical="center" wrapText="1"/>
    </xf>
    <xf numFmtId="0" fontId="77" fillId="59" borderId="40" xfId="188" applyFont="1" applyFill="1" applyBorder="1" applyAlignment="1">
      <alignment horizontal="center" vertical="center" wrapText="1"/>
    </xf>
    <xf numFmtId="0" fontId="21" fillId="59" borderId="36" xfId="188" applyFont="1" applyFill="1" applyBorder="1" applyAlignment="1">
      <alignment horizontal="center" vertical="center" wrapText="1"/>
    </xf>
    <xf numFmtId="0" fontId="21" fillId="59" borderId="83" xfId="188" applyFont="1" applyFill="1" applyBorder="1" applyAlignment="1">
      <alignment horizontal="center" vertical="center" wrapText="1"/>
    </xf>
    <xf numFmtId="0" fontId="12" fillId="0" borderId="41" xfId="188" applyFont="1" applyBorder="1" applyAlignment="1">
      <alignment horizontal="justify" wrapText="1"/>
    </xf>
    <xf numFmtId="0" fontId="21" fillId="59" borderId="36" xfId="188" applyFont="1" applyFill="1" applyBorder="1" applyAlignment="1">
      <alignment horizontal="center" wrapText="1"/>
    </xf>
    <xf numFmtId="0" fontId="21" fillId="59" borderId="38" xfId="188" applyFont="1" applyFill="1" applyBorder="1" applyAlignment="1">
      <alignment horizontal="center" wrapText="1"/>
    </xf>
    <xf numFmtId="0" fontId="77" fillId="59" borderId="38" xfId="188" applyFont="1" applyFill="1" applyBorder="1" applyAlignment="1">
      <alignment horizontal="center" vertical="center" wrapText="1"/>
    </xf>
    <xf numFmtId="0" fontId="21" fillId="59" borderId="38" xfId="188" applyFont="1" applyFill="1" applyBorder="1" applyAlignment="1">
      <alignment horizontal="center" vertical="center" wrapText="1"/>
    </xf>
    <xf numFmtId="0" fontId="67" fillId="0" borderId="0" xfId="188" applyFont="1" applyAlignment="1">
      <alignment horizontal="left" vertical="center" wrapText="1"/>
    </xf>
    <xf numFmtId="0" fontId="105" fillId="0" borderId="0" xfId="188" applyFont="1" applyAlignment="1">
      <alignment horizontal="center" vertical="center" wrapText="1"/>
    </xf>
    <xf numFmtId="0" fontId="69" fillId="0" borderId="41" xfId="188" applyFont="1" applyBorder="1" applyAlignment="1">
      <alignment horizontal="center" vertical="center" wrapText="1"/>
    </xf>
    <xf numFmtId="0" fontId="105" fillId="0" borderId="0" xfId="188" applyFont="1" applyAlignment="1">
      <alignment horizontal="left" vertical="center" wrapText="1"/>
    </xf>
    <xf numFmtId="0" fontId="21" fillId="59" borderId="83" xfId="188" applyFont="1" applyFill="1" applyBorder="1" applyAlignment="1">
      <alignment horizontal="center" wrapText="1"/>
    </xf>
    <xf numFmtId="0" fontId="74" fillId="0" borderId="0" xfId="188" applyFont="1" applyAlignment="1">
      <alignment horizontal="left" wrapText="1"/>
    </xf>
    <xf numFmtId="0" fontId="100" fillId="0" borderId="0" xfId="188" applyFont="1" applyAlignment="1">
      <alignment horizontal="left" vertical="center" wrapText="1"/>
    </xf>
    <xf numFmtId="0" fontId="20" fillId="0" borderId="0" xfId="0" applyFont="1" applyAlignment="1">
      <alignment horizontal="center"/>
    </xf>
    <xf numFmtId="0" fontId="20" fillId="0" borderId="64" xfId="0" applyFont="1" applyBorder="1" applyAlignment="1">
      <alignment horizontal="center"/>
    </xf>
    <xf numFmtId="0" fontId="19" fillId="0" borderId="25" xfId="0" applyFont="1" applyBorder="1" applyAlignment="1">
      <alignment horizontal="center" vertical="center"/>
    </xf>
    <xf numFmtId="0" fontId="19" fillId="0" borderId="10" xfId="0" applyFont="1" applyBorder="1" applyAlignment="1">
      <alignment horizontal="center" vertical="center"/>
    </xf>
    <xf numFmtId="0" fontId="6" fillId="0" borderId="48"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47" xfId="0" applyFont="1" applyBorder="1" applyAlignment="1">
      <alignment horizontal="center" vertical="center"/>
    </xf>
    <xf numFmtId="0" fontId="6" fillId="0" borderId="93" xfId="0" applyFont="1" applyBorder="1" applyAlignment="1">
      <alignment horizontal="center" vertical="center"/>
    </xf>
    <xf numFmtId="0" fontId="6" fillId="0" borderId="21" xfId="0" applyFont="1" applyBorder="1" applyAlignment="1">
      <alignment horizontal="center" vertical="center"/>
    </xf>
    <xf numFmtId="0" fontId="6" fillId="0" borderId="48" xfId="0" applyFont="1" applyBorder="1" applyAlignment="1">
      <alignment horizontal="center" vertical="center"/>
    </xf>
    <xf numFmtId="0" fontId="6" fillId="0" borderId="52" xfId="0" applyFont="1" applyBorder="1" applyAlignment="1">
      <alignment horizontal="center" vertical="center"/>
    </xf>
    <xf numFmtId="0" fontId="6" fillId="0" borderId="12" xfId="0" applyFont="1" applyBorder="1" applyAlignment="1">
      <alignment horizontal="center" vertical="center"/>
    </xf>
    <xf numFmtId="0" fontId="6" fillId="0" borderId="62"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61" xfId="0" applyFont="1" applyBorder="1" applyAlignment="1">
      <alignment horizontal="center" vertical="center"/>
    </xf>
    <xf numFmtId="0" fontId="6" fillId="0" borderId="94" xfId="0" applyFont="1" applyBorder="1" applyAlignment="1">
      <alignment horizontal="center" vertical="center"/>
    </xf>
    <xf numFmtId="0" fontId="6" fillId="0" borderId="63" xfId="0" applyFont="1" applyBorder="1" applyAlignment="1">
      <alignment horizontal="center" vertical="center"/>
    </xf>
    <xf numFmtId="0" fontId="6" fillId="0" borderId="57" xfId="0" applyFont="1" applyBorder="1" applyAlignment="1">
      <alignment horizontal="center" vertical="center"/>
    </xf>
    <xf numFmtId="0" fontId="6" fillId="0" borderId="82" xfId="0" applyFont="1" applyBorder="1" applyAlignment="1">
      <alignment horizontal="center" vertical="center"/>
    </xf>
    <xf numFmtId="0" fontId="6" fillId="0" borderId="35" xfId="0" applyFont="1" applyBorder="1" applyAlignment="1">
      <alignment horizontal="center" vertical="center"/>
    </xf>
    <xf numFmtId="0" fontId="6" fillId="0" borderId="12" xfId="0" applyFont="1" applyBorder="1" applyAlignment="1">
      <alignment horizontal="center" vertical="center" wrapText="1"/>
    </xf>
    <xf numFmtId="0" fontId="12" fillId="0" borderId="0" xfId="0" applyFont="1" applyAlignment="1">
      <alignment horizontal="center"/>
    </xf>
    <xf numFmtId="0" fontId="12" fillId="0" borderId="64" xfId="0" applyFont="1" applyBorder="1" applyAlignment="1">
      <alignment horizontal="center"/>
    </xf>
    <xf numFmtId="0" fontId="51" fillId="0" borderId="0" xfId="0" applyFont="1" applyAlignment="1">
      <alignment horizontal="center"/>
    </xf>
    <xf numFmtId="0" fontId="6" fillId="0" borderId="5" xfId="0" applyFont="1" applyBorder="1" applyAlignment="1">
      <alignment horizontal="center" vertical="center"/>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6" fillId="0" borderId="44" xfId="0" applyFont="1" applyBorder="1" applyAlignment="1">
      <alignment horizontal="center" vertical="center" wrapText="1"/>
    </xf>
    <xf numFmtId="0" fontId="6" fillId="0" borderId="19" xfId="0" applyFont="1" applyBorder="1" applyAlignment="1">
      <alignment horizontal="center" vertical="center"/>
    </xf>
    <xf numFmtId="0" fontId="51" fillId="0" borderId="32" xfId="0" applyFont="1" applyBorder="1" applyAlignment="1">
      <alignment horizontal="center"/>
    </xf>
    <xf numFmtId="0" fontId="51" fillId="0" borderId="33" xfId="0" applyFont="1" applyBorder="1" applyAlignment="1">
      <alignment horizontal="center"/>
    </xf>
    <xf numFmtId="0" fontId="51" fillId="0" borderId="9" xfId="0" applyFont="1" applyBorder="1" applyAlignment="1">
      <alignment horizontal="center"/>
    </xf>
    <xf numFmtId="0" fontId="6" fillId="0" borderId="25" xfId="0" applyFont="1" applyBorder="1" applyAlignment="1">
      <alignment horizontal="center" vertical="center"/>
    </xf>
    <xf numFmtId="0" fontId="6" fillId="0" borderId="58" xfId="0" applyFont="1" applyBorder="1" applyAlignment="1">
      <alignment horizontal="center" vertical="center"/>
    </xf>
    <xf numFmtId="0" fontId="6" fillId="0" borderId="37" xfId="0" applyFont="1" applyBorder="1" applyAlignment="1">
      <alignment horizontal="center" vertical="center" wrapText="1"/>
    </xf>
    <xf numFmtId="0" fontId="6" fillId="0" borderId="26" xfId="0" applyFont="1" applyBorder="1" applyAlignment="1">
      <alignment horizontal="center" vertical="center"/>
    </xf>
    <xf numFmtId="0" fontId="6" fillId="0" borderId="43" xfId="0" applyFont="1" applyBorder="1" applyAlignment="1">
      <alignment horizontal="center" vertical="center" wrapText="1"/>
    </xf>
    <xf numFmtId="0" fontId="6" fillId="0" borderId="8" xfId="0" applyFont="1" applyBorder="1" applyAlignment="1">
      <alignment horizontal="center" vertical="center"/>
    </xf>
    <xf numFmtId="0" fontId="6" fillId="0" borderId="33" xfId="0" applyFont="1" applyBorder="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6" fillId="0" borderId="6" xfId="0" applyFont="1" applyBorder="1" applyAlignment="1">
      <alignment horizontal="center" vertical="center" wrapText="1"/>
    </xf>
    <xf numFmtId="0" fontId="19" fillId="0" borderId="14" xfId="0" applyFont="1" applyBorder="1" applyAlignment="1">
      <alignment horizontal="center" vertical="center"/>
    </xf>
    <xf numFmtId="0" fontId="6" fillId="0" borderId="43" xfId="0" applyFont="1" applyBorder="1" applyAlignment="1">
      <alignment horizontal="center" vertical="center"/>
    </xf>
    <xf numFmtId="0" fontId="6" fillId="0" borderId="39" xfId="0" applyFont="1" applyBorder="1" applyAlignment="1">
      <alignment horizontal="center" vertical="center" wrapText="1"/>
    </xf>
    <xf numFmtId="0" fontId="174" fillId="0" borderId="0" xfId="0" applyFont="1" applyAlignment="1">
      <alignment horizontal="center"/>
    </xf>
    <xf numFmtId="0" fontId="222" fillId="0" borderId="0" xfId="104" applyFont="1" applyAlignment="1">
      <alignment horizontal="left" vertical="center" wrapText="1"/>
    </xf>
    <xf numFmtId="0" fontId="16" fillId="0" borderId="0" xfId="0" applyFont="1" applyAlignment="1">
      <alignment horizontal="center"/>
    </xf>
    <xf numFmtId="0" fontId="156" fillId="0" borderId="0" xfId="0" applyFont="1" applyAlignment="1">
      <alignment horizontal="center"/>
    </xf>
    <xf numFmtId="0" fontId="265" fillId="0" borderId="0" xfId="41" applyFont="1" applyAlignment="1">
      <alignment vertical="center"/>
    </xf>
    <xf numFmtId="0" fontId="165" fillId="0" borderId="0" xfId="41" applyFont="1" applyAlignment="1">
      <alignment vertical="center"/>
    </xf>
    <xf numFmtId="0" fontId="156" fillId="0" borderId="0" xfId="41" applyFont="1" applyAlignment="1">
      <alignment vertical="center"/>
    </xf>
    <xf numFmtId="0" fontId="266" fillId="0" borderId="0" xfId="0" applyFont="1"/>
    <xf numFmtId="0" fontId="165" fillId="0" borderId="0" xfId="41" applyFont="1"/>
    <xf numFmtId="0" fontId="1" fillId="0" borderId="0" xfId="41" applyFont="1"/>
    <xf numFmtId="0" fontId="158" fillId="0" borderId="0" xfId="41" quotePrefix="1" applyFont="1" applyAlignment="1">
      <alignment vertical="center"/>
    </xf>
    <xf numFmtId="0" fontId="267" fillId="0" borderId="0" xfId="41" applyFont="1" applyAlignment="1">
      <alignment vertical="center"/>
    </xf>
    <xf numFmtId="0" fontId="268" fillId="0" borderId="2" xfId="41" applyFont="1" applyBorder="1" applyAlignment="1">
      <alignment horizontal="centerContinuous"/>
    </xf>
    <xf numFmtId="0" fontId="192" fillId="0" borderId="3" xfId="41" applyFont="1" applyBorder="1" applyAlignment="1">
      <alignment horizontal="centerContinuous"/>
    </xf>
    <xf numFmtId="0" fontId="192" fillId="0" borderId="4" xfId="41" applyFont="1" applyBorder="1" applyAlignment="1">
      <alignment horizontal="centerContinuous"/>
    </xf>
    <xf numFmtId="0" fontId="175" fillId="0" borderId="5" xfId="41" applyFont="1" applyBorder="1" applyAlignment="1">
      <alignment horizontal="center" vertical="center" wrapText="1"/>
    </xf>
    <xf numFmtId="0" fontId="175" fillId="0" borderId="6" xfId="41" applyFont="1" applyBorder="1" applyAlignment="1">
      <alignment horizontal="center" vertical="center" wrapText="1"/>
    </xf>
    <xf numFmtId="0" fontId="175" fillId="0" borderId="1" xfId="41" applyFont="1" applyBorder="1" applyAlignment="1">
      <alignment horizontal="centerContinuous" vertical="center"/>
    </xf>
    <xf numFmtId="0" fontId="175" fillId="0" borderId="7" xfId="41" applyFont="1" applyBorder="1" applyAlignment="1">
      <alignment horizontal="centerContinuous" vertical="center" wrapText="1"/>
    </xf>
    <xf numFmtId="0" fontId="175" fillId="0" borderId="32" xfId="41" applyFont="1" applyBorder="1" applyAlignment="1">
      <alignment horizontal="center" vertical="center" wrapText="1"/>
    </xf>
    <xf numFmtId="0" fontId="175" fillId="0" borderId="6" xfId="41" applyFont="1" applyBorder="1" applyAlignment="1">
      <alignment horizontal="center" vertical="center" wrapText="1"/>
    </xf>
    <xf numFmtId="0" fontId="175" fillId="0" borderId="8" xfId="41" applyFont="1" applyBorder="1" applyAlignment="1">
      <alignment horizontal="centerContinuous" vertical="center"/>
    </xf>
    <xf numFmtId="0" fontId="175" fillId="0" borderId="8" xfId="41" applyFont="1" applyBorder="1" applyAlignment="1">
      <alignment horizontal="centerContinuous" vertical="center" wrapText="1"/>
    </xf>
    <xf numFmtId="0" fontId="175" fillId="0" borderId="9" xfId="41" applyFont="1" applyBorder="1" applyAlignment="1">
      <alignment horizontal="centerContinuous" vertical="center" wrapText="1"/>
    </xf>
    <xf numFmtId="0" fontId="156" fillId="0" borderId="10" xfId="41" applyFont="1" applyBorder="1" applyAlignment="1">
      <alignment horizontal="center" vertical="center" wrapText="1"/>
    </xf>
    <xf numFmtId="0" fontId="156" fillId="0" borderId="11" xfId="41" applyFont="1" applyBorder="1" applyAlignment="1">
      <alignment horizontal="center" vertical="center" wrapText="1"/>
    </xf>
    <xf numFmtId="0" fontId="175" fillId="0" borderId="12" xfId="41" applyFont="1" applyBorder="1" applyAlignment="1">
      <alignment horizontal="centerContinuous" vertical="center"/>
    </xf>
    <xf numFmtId="0" fontId="175" fillId="2" borderId="52" xfId="41" applyFont="1" applyFill="1" applyBorder="1" applyAlignment="1">
      <alignment horizontal="centerContinuous" vertical="center"/>
    </xf>
    <xf numFmtId="0" fontId="175" fillId="2" borderId="12" xfId="41" applyFont="1" applyFill="1" applyBorder="1" applyAlignment="1">
      <alignment horizontal="centerContinuous" vertical="center"/>
    </xf>
    <xf numFmtId="0" fontId="175" fillId="0" borderId="0" xfId="41" applyFont="1" applyAlignment="1">
      <alignment horizontal="center" vertical="center" wrapText="1"/>
    </xf>
    <xf numFmtId="0" fontId="175" fillId="0" borderId="66" xfId="41" applyFont="1" applyBorder="1" applyAlignment="1">
      <alignment horizontal="center" vertical="center" wrapText="1"/>
    </xf>
    <xf numFmtId="0" fontId="175" fillId="0" borderId="54" xfId="41" applyFont="1" applyBorder="1" applyAlignment="1">
      <alignment horizontal="center" vertical="center" wrapText="1"/>
    </xf>
    <xf numFmtId="0" fontId="175" fillId="0" borderId="52" xfId="41" applyFont="1" applyBorder="1" applyAlignment="1">
      <alignment horizontal="centerContinuous" vertical="center"/>
    </xf>
    <xf numFmtId="0" fontId="175" fillId="0" borderId="54" xfId="41" applyFont="1" applyBorder="1" applyAlignment="1">
      <alignment horizontal="centerContinuous" vertical="center" wrapText="1"/>
    </xf>
    <xf numFmtId="0" fontId="175" fillId="0" borderId="13" xfId="41" applyFont="1" applyBorder="1" applyAlignment="1">
      <alignment horizontal="centerContinuous" vertical="center" wrapText="1"/>
    </xf>
    <xf numFmtId="0" fontId="156" fillId="0" borderId="14" xfId="41" applyFont="1" applyBorder="1" applyAlignment="1">
      <alignment horizontal="center" vertical="center"/>
    </xf>
    <xf numFmtId="0" fontId="156" fillId="0" borderId="15" xfId="41" applyFont="1" applyBorder="1" applyAlignment="1">
      <alignment horizontal="center" vertical="center"/>
    </xf>
    <xf numFmtId="0" fontId="174" fillId="0" borderId="16" xfId="41" applyFont="1" applyBorder="1"/>
    <xf numFmtId="0" fontId="174" fillId="0" borderId="17" xfId="41" applyFont="1" applyBorder="1" applyAlignment="1">
      <alignment horizontal="center"/>
    </xf>
    <xf numFmtId="0" fontId="174" fillId="0" borderId="2" xfId="41" applyFont="1" applyBorder="1"/>
    <xf numFmtId="0" fontId="174" fillId="0" borderId="3" xfId="41" applyFont="1" applyBorder="1" applyAlignment="1">
      <alignment horizontal="center"/>
    </xf>
    <xf numFmtId="0" fontId="173" fillId="0" borderId="18" xfId="41" applyFont="1" applyBorder="1"/>
    <xf numFmtId="0" fontId="173" fillId="0" borderId="19" xfId="41" applyFont="1" applyBorder="1" applyAlignment="1">
      <alignment horizontal="center"/>
    </xf>
    <xf numFmtId="0" fontId="173" fillId="0" borderId="14" xfId="41" applyFont="1" applyBorder="1"/>
    <xf numFmtId="0" fontId="173" fillId="0" borderId="15" xfId="41" applyFont="1" applyBorder="1" applyAlignment="1">
      <alignment horizontal="center"/>
    </xf>
    <xf numFmtId="0" fontId="173" fillId="0" borderId="20" xfId="41" applyFont="1" applyBorder="1"/>
    <xf numFmtId="0" fontId="173" fillId="0" borderId="21" xfId="41" applyFont="1" applyBorder="1" applyAlignment="1">
      <alignment horizontal="center"/>
    </xf>
    <xf numFmtId="0" fontId="173" fillId="0" borderId="22" xfId="41" applyFont="1" applyBorder="1"/>
    <xf numFmtId="0" fontId="173" fillId="0" borderId="23" xfId="41" applyFont="1" applyBorder="1" applyAlignment="1">
      <alignment horizontal="center"/>
    </xf>
    <xf numFmtId="0" fontId="174" fillId="0" borderId="3" xfId="41" applyFont="1" applyBorder="1"/>
    <xf numFmtId="0" fontId="174" fillId="0" borderId="14" xfId="41" applyFont="1" applyBorder="1"/>
    <xf numFmtId="0" fontId="174" fillId="0" borderId="15" xfId="41" applyFont="1" applyBorder="1"/>
    <xf numFmtId="0" fontId="173" fillId="0" borderId="21" xfId="41" applyFont="1" applyBorder="1"/>
    <xf numFmtId="0" fontId="174" fillId="0" borderId="21" xfId="41" applyFont="1" applyBorder="1"/>
    <xf numFmtId="0" fontId="173" fillId="0" borderId="10" xfId="41" applyFont="1" applyBorder="1"/>
    <xf numFmtId="0" fontId="173" fillId="0" borderId="24" xfId="41" applyFont="1" applyBorder="1"/>
    <xf numFmtId="0" fontId="173" fillId="0" borderId="2" xfId="41" applyFont="1" applyBorder="1"/>
    <xf numFmtId="0" fontId="173" fillId="0" borderId="3" xfId="41" applyFont="1" applyBorder="1"/>
    <xf numFmtId="0" fontId="173" fillId="0" borderId="11" xfId="41" applyFont="1" applyBorder="1"/>
    <xf numFmtId="0" fontId="174" fillId="0" borderId="20" xfId="41" applyFont="1" applyBorder="1"/>
    <xf numFmtId="0" fontId="173" fillId="0" borderId="25" xfId="41" applyFont="1" applyBorder="1"/>
    <xf numFmtId="0" fontId="173" fillId="0" borderId="26" xfId="41" applyFont="1" applyBorder="1"/>
    <xf numFmtId="0" fontId="173" fillId="0" borderId="23" xfId="41" applyFont="1" applyBorder="1"/>
    <xf numFmtId="2" fontId="262" fillId="0" borderId="58" xfId="41" quotePrefix="1" applyNumberFormat="1" applyFont="1" applyBorder="1"/>
    <xf numFmtId="0" fontId="267" fillId="59" borderId="0" xfId="41" applyFont="1" applyFill="1" applyAlignment="1">
      <alignment vertical="center"/>
    </xf>
    <xf numFmtId="4" fontId="241" fillId="66" borderId="1" xfId="234" applyNumberFormat="1" applyFont="1" applyFill="1" applyBorder="1" applyAlignment="1">
      <alignment horizontal="left"/>
    </xf>
    <xf numFmtId="0" fontId="113" fillId="62" borderId="41" xfId="96" applyFont="1" applyFill="1" applyBorder="1" applyAlignment="1" applyProtection="1">
      <alignment horizontal="center" vertical="center"/>
      <protection locked="0"/>
    </xf>
    <xf numFmtId="0" fontId="113" fillId="62" borderId="33" xfId="96" applyFont="1" applyFill="1" applyBorder="1" applyAlignment="1" applyProtection="1">
      <alignment horizontal="center" vertical="center"/>
      <protection locked="0"/>
    </xf>
    <xf numFmtId="0" fontId="122" fillId="62" borderId="0" xfId="96" applyFont="1" applyFill="1" applyAlignment="1">
      <alignment horizontal="center" vertical="center"/>
    </xf>
    <xf numFmtId="178" fontId="131" fillId="0" borderId="0" xfId="96" applyNumberFormat="1" applyFont="1" applyAlignment="1">
      <alignment horizontal="right" vertical="center"/>
    </xf>
    <xf numFmtId="0" fontId="112" fillId="59" borderId="2" xfId="96" applyFont="1" applyFill="1" applyBorder="1" applyAlignment="1" applyProtection="1">
      <alignment horizontal="center" vertical="center"/>
      <protection locked="0"/>
    </xf>
    <xf numFmtId="0" fontId="71" fillId="0" borderId="0" xfId="100"/>
    <xf numFmtId="0" fontId="134" fillId="64" borderId="0" xfId="96" applyFont="1" applyFill="1" applyAlignment="1" applyProtection="1">
      <alignment horizontal="left" vertical="center" indent="1"/>
      <protection locked="0"/>
    </xf>
    <xf numFmtId="2" fontId="135" fillId="64" borderId="0" xfId="96" applyNumberFormat="1" applyFont="1" applyFill="1" applyAlignment="1" applyProtection="1">
      <alignment vertical="center"/>
      <protection locked="0"/>
    </xf>
    <xf numFmtId="2" fontId="135" fillId="64" borderId="0" xfId="96" applyNumberFormat="1" applyFont="1" applyFill="1" applyAlignment="1">
      <alignment vertical="center"/>
    </xf>
    <xf numFmtId="0" fontId="136" fillId="64" borderId="0" xfId="96" applyFont="1" applyFill="1" applyAlignment="1" applyProtection="1">
      <alignment horizontal="right" vertical="center" indent="1"/>
      <protection locked="0"/>
    </xf>
    <xf numFmtId="0" fontId="26" fillId="0" borderId="0" xfId="96"/>
    <xf numFmtId="0" fontId="127" fillId="71" borderId="0" xfId="96" applyFont="1" applyFill="1"/>
    <xf numFmtId="0" fontId="127" fillId="0" borderId="0" xfId="96" applyFont="1"/>
    <xf numFmtId="0" fontId="134" fillId="59" borderId="0" xfId="96" applyFont="1" applyFill="1" applyAlignment="1" applyProtection="1">
      <alignment horizontal="left" vertical="center" indent="1"/>
      <protection locked="0"/>
    </xf>
    <xf numFmtId="2" fontId="135" fillId="59" borderId="0" xfId="96" applyNumberFormat="1" applyFont="1" applyFill="1" applyAlignment="1" applyProtection="1">
      <alignment vertical="center"/>
      <protection locked="0"/>
    </xf>
    <xf numFmtId="2" fontId="135" fillId="59" borderId="0" xfId="96" applyNumberFormat="1" applyFont="1" applyFill="1" applyAlignment="1">
      <alignment vertical="center"/>
    </xf>
    <xf numFmtId="0" fontId="136" fillId="59" borderId="0" xfId="96" applyFont="1" applyFill="1" applyAlignment="1" applyProtection="1">
      <alignment horizontal="right" vertical="center" indent="1"/>
      <protection locked="0"/>
    </xf>
    <xf numFmtId="16" fontId="137" fillId="0" borderId="0" xfId="96" applyNumberFormat="1" applyFont="1" applyAlignment="1">
      <alignment horizontal="right" vertical="top"/>
    </xf>
    <xf numFmtId="0" fontId="26" fillId="59" borderId="0" xfId="96" applyFill="1"/>
    <xf numFmtId="0" fontId="127" fillId="59" borderId="0" xfId="96" applyFont="1" applyFill="1"/>
    <xf numFmtId="0" fontId="141" fillId="59" borderId="0" xfId="96" applyFont="1" applyFill="1"/>
    <xf numFmtId="0" fontId="142" fillId="0" borderId="0" xfId="96" applyFont="1" applyAlignment="1">
      <alignment vertical="center"/>
    </xf>
    <xf numFmtId="2" fontId="143" fillId="0" borderId="0" xfId="96" applyNumberFormat="1" applyFont="1" applyAlignment="1" applyProtection="1">
      <alignment vertical="center"/>
      <protection locked="0"/>
    </xf>
    <xf numFmtId="2" fontId="135" fillId="0" borderId="0" xfId="96" applyNumberFormat="1" applyFont="1" applyAlignment="1" applyProtection="1">
      <alignment vertical="center"/>
      <protection locked="0"/>
    </xf>
    <xf numFmtId="2" fontId="135" fillId="0" borderId="0" xfId="96" applyNumberFormat="1" applyFont="1" applyAlignment="1">
      <alignment vertical="center"/>
    </xf>
    <xf numFmtId="0" fontId="144" fillId="0" borderId="0" xfId="96" applyFont="1"/>
    <xf numFmtId="0" fontId="59" fillId="0" borderId="0" xfId="97"/>
    <xf numFmtId="0" fontId="137" fillId="0" borderId="0" xfId="96" applyFont="1" applyAlignment="1">
      <alignment horizontal="right" vertical="top"/>
    </xf>
    <xf numFmtId="0" fontId="122" fillId="0" borderId="0" xfId="97" applyFont="1"/>
    <xf numFmtId="0" fontId="109" fillId="0" borderId="0" xfId="97" applyFont="1"/>
    <xf numFmtId="0" fontId="26" fillId="0" borderId="0" xfId="96" applyAlignment="1">
      <alignment vertical="center"/>
    </xf>
    <xf numFmtId="0" fontId="145" fillId="0" borderId="0" xfId="96" applyFont="1" applyAlignment="1">
      <alignment horizontal="right"/>
    </xf>
    <xf numFmtId="179" fontId="131" fillId="0" borderId="0" xfId="96" applyNumberFormat="1" applyFont="1" applyAlignment="1">
      <alignment horizontal="right"/>
    </xf>
    <xf numFmtId="0" fontId="145" fillId="0" borderId="0" xfId="96" applyFont="1" applyAlignment="1">
      <alignment horizontal="right" vertical="top"/>
    </xf>
    <xf numFmtId="179" fontId="131" fillId="0" borderId="0" xfId="96" applyNumberFormat="1" applyFont="1" applyAlignment="1">
      <alignment horizontal="right" vertical="top"/>
    </xf>
    <xf numFmtId="0" fontId="122" fillId="62" borderId="0" xfId="96" applyFont="1" applyFill="1" applyAlignment="1">
      <alignment horizontal="center" vertical="center"/>
    </xf>
    <xf numFmtId="0" fontId="109" fillId="0" borderId="0" xfId="96" applyFont="1" applyAlignment="1">
      <alignment vertical="center"/>
    </xf>
    <xf numFmtId="0" fontId="109" fillId="59" borderId="0" xfId="96" applyFont="1" applyFill="1" applyAlignment="1">
      <alignment horizontal="center" vertical="center"/>
    </xf>
    <xf numFmtId="0" fontId="109" fillId="59" borderId="0" xfId="96" applyFont="1" applyFill="1" applyAlignment="1">
      <alignment vertical="center"/>
    </xf>
    <xf numFmtId="0" fontId="111" fillId="59" borderId="0" xfId="96" applyFont="1" applyFill="1" applyAlignment="1">
      <alignment vertical="center"/>
    </xf>
    <xf numFmtId="0" fontId="110" fillId="62" borderId="0" xfId="96" quotePrefix="1" applyFont="1" applyFill="1" applyAlignment="1">
      <alignment horizontal="center" vertical="center"/>
    </xf>
    <xf numFmtId="0" fontId="113" fillId="62" borderId="0" xfId="96" applyFont="1" applyFill="1" applyAlignment="1" applyProtection="1">
      <alignment horizontal="center" vertical="center"/>
      <protection locked="0"/>
    </xf>
    <xf numFmtId="0" fontId="113" fillId="62" borderId="0" xfId="96" applyFont="1" applyFill="1" applyAlignment="1" applyProtection="1">
      <alignment horizontal="center"/>
      <protection locked="0"/>
    </xf>
    <xf numFmtId="0" fontId="114" fillId="62" borderId="0" xfId="96" applyFont="1" applyFill="1" applyAlignment="1" applyProtection="1">
      <alignment horizontal="center"/>
      <protection locked="0"/>
    </xf>
    <xf numFmtId="0" fontId="113" fillId="62" borderId="0" xfId="96" applyFont="1" applyFill="1" applyAlignment="1">
      <alignment horizontal="center" vertical="center"/>
    </xf>
    <xf numFmtId="0" fontId="113" fillId="62" borderId="0" xfId="96" applyFont="1" applyFill="1" applyAlignment="1">
      <alignment horizontal="center"/>
    </xf>
    <xf numFmtId="0" fontId="110" fillId="62" borderId="0" xfId="96" applyFont="1" applyFill="1" applyAlignment="1" applyProtection="1">
      <alignment horizontal="center"/>
      <protection locked="0"/>
    </xf>
    <xf numFmtId="0" fontId="113" fillId="62" borderId="0" xfId="96" applyFont="1" applyFill="1" applyAlignment="1" applyProtection="1">
      <alignment horizontal="center" vertical="top"/>
      <protection locked="0"/>
    </xf>
    <xf numFmtId="0" fontId="114" fillId="62" borderId="0" xfId="96" applyFont="1" applyFill="1" applyAlignment="1" applyProtection="1">
      <alignment horizontal="center" vertical="top"/>
      <protection locked="0"/>
    </xf>
    <xf numFmtId="0" fontId="113" fillId="59" borderId="0" xfId="96" applyFont="1" applyFill="1" applyAlignment="1" applyProtection="1">
      <alignment horizontal="center" vertical="center"/>
      <protection locked="0"/>
    </xf>
    <xf numFmtId="0" fontId="113" fillId="62" borderId="0" xfId="96" applyFont="1" applyFill="1" applyAlignment="1">
      <alignment horizontal="center" vertical="top"/>
    </xf>
    <xf numFmtId="0" fontId="110" fillId="62" borderId="0" xfId="96" applyFont="1" applyFill="1" applyAlignment="1" applyProtection="1">
      <alignment horizontal="center" vertical="top"/>
      <protection locked="0"/>
    </xf>
    <xf numFmtId="2" fontId="113" fillId="59" borderId="2" xfId="96" applyNumberFormat="1" applyFont="1" applyFill="1" applyBorder="1" applyAlignment="1" applyProtection="1">
      <alignment horizontal="center" vertical="center"/>
      <protection locked="0"/>
    </xf>
    <xf numFmtId="2" fontId="113" fillId="59" borderId="3" xfId="96" applyNumberFormat="1" applyFont="1" applyFill="1" applyBorder="1" applyAlignment="1" applyProtection="1">
      <alignment horizontal="center" vertical="center"/>
      <protection locked="0"/>
    </xf>
    <xf numFmtId="2" fontId="113" fillId="59" borderId="3" xfId="96" applyNumberFormat="1" applyFont="1" applyFill="1" applyBorder="1" applyAlignment="1">
      <alignment horizontal="center" vertical="center"/>
    </xf>
    <xf numFmtId="2" fontId="113" fillId="62" borderId="3" xfId="96" applyNumberFormat="1" applyFont="1" applyFill="1" applyBorder="1" applyAlignment="1" applyProtection="1">
      <alignment horizontal="center" vertical="center"/>
      <protection locked="0"/>
    </xf>
    <xf numFmtId="171" fontId="115" fillId="0" borderId="3" xfId="99" applyNumberFormat="1" applyFont="1" applyFill="1" applyBorder="1" applyAlignment="1" applyProtection="1">
      <alignment horizontal="center" vertical="center"/>
      <protection locked="0"/>
    </xf>
    <xf numFmtId="172" fontId="116" fillId="0" borderId="4" xfId="99" applyNumberFormat="1" applyFont="1" applyFill="1" applyBorder="1" applyAlignment="1" applyProtection="1">
      <alignment horizontal="center" vertical="center"/>
      <protection locked="0"/>
    </xf>
    <xf numFmtId="2" fontId="112" fillId="62" borderId="2" xfId="96" applyNumberFormat="1" applyFont="1" applyFill="1" applyBorder="1" applyAlignment="1">
      <alignment horizontal="center" vertical="center"/>
    </xf>
    <xf numFmtId="184" fontId="113" fillId="59" borderId="3" xfId="242" applyFont="1" applyFill="1" applyBorder="1" applyAlignment="1">
      <alignment horizontal="center" vertical="center"/>
    </xf>
    <xf numFmtId="0" fontId="146" fillId="0" borderId="0" xfId="96" applyFont="1"/>
    <xf numFmtId="2" fontId="113" fillId="59" borderId="0" xfId="96" applyNumberFormat="1" applyFont="1" applyFill="1" applyAlignment="1" applyProtection="1">
      <alignment horizontal="center" vertical="center"/>
      <protection locked="0"/>
    </xf>
    <xf numFmtId="173" fontId="111" fillId="59" borderId="0" xfId="99" applyNumberFormat="1" applyFont="1" applyFill="1" applyAlignment="1">
      <alignment vertical="center"/>
    </xf>
    <xf numFmtId="173" fontId="109" fillId="59" borderId="0" xfId="99" applyNumberFormat="1" applyFont="1" applyFill="1" applyAlignment="1">
      <alignment vertical="center"/>
    </xf>
    <xf numFmtId="2" fontId="112" fillId="59" borderId="0" xfId="96" applyNumberFormat="1" applyFont="1" applyFill="1" applyAlignment="1">
      <alignment horizontal="center" vertical="center"/>
    </xf>
    <xf numFmtId="10" fontId="117" fillId="59" borderId="33" xfId="96" applyNumberFormat="1" applyFont="1" applyFill="1" applyBorder="1" applyAlignment="1">
      <alignment horizontal="center" vertical="center"/>
    </xf>
    <xf numFmtId="0" fontId="113" fillId="59" borderId="0" xfId="96" applyFont="1" applyFill="1" applyAlignment="1">
      <alignment horizontal="center" vertical="center"/>
    </xf>
    <xf numFmtId="10" fontId="113" fillId="59" borderId="0" xfId="99" applyNumberFormat="1" applyFont="1" applyFill="1" applyBorder="1" applyAlignment="1">
      <alignment horizontal="center" vertical="center"/>
    </xf>
    <xf numFmtId="173" fontId="114" fillId="59" borderId="0" xfId="99" applyNumberFormat="1" applyFont="1" applyFill="1" applyBorder="1" applyAlignment="1">
      <alignment horizontal="center" vertical="center"/>
    </xf>
    <xf numFmtId="173" fontId="113" fillId="59" borderId="0" xfId="99" applyNumberFormat="1" applyFont="1" applyFill="1" applyBorder="1" applyAlignment="1">
      <alignment horizontal="center" vertical="center"/>
    </xf>
    <xf numFmtId="169" fontId="109" fillId="59" borderId="0" xfId="96" applyNumberFormat="1" applyFont="1" applyFill="1" applyAlignment="1">
      <alignment horizontal="center" vertical="center"/>
    </xf>
    <xf numFmtId="173" fontId="114" fillId="62" borderId="0" xfId="99" applyNumberFormat="1" applyFont="1" applyFill="1" applyBorder="1" applyAlignment="1" applyProtection="1">
      <alignment horizontal="center" vertical="center"/>
      <protection locked="0"/>
    </xf>
    <xf numFmtId="0" fontId="109" fillId="62" borderId="0" xfId="96" applyFont="1" applyFill="1" applyAlignment="1">
      <alignment horizontal="center" vertical="center"/>
    </xf>
    <xf numFmtId="173" fontId="109" fillId="62" borderId="0" xfId="99" applyNumberFormat="1" applyFont="1" applyFill="1" applyBorder="1" applyAlignment="1">
      <alignment horizontal="center" vertical="center"/>
    </xf>
    <xf numFmtId="0" fontId="112" fillId="62" borderId="36" xfId="96" applyFont="1" applyFill="1" applyBorder="1" applyAlignment="1" applyProtection="1">
      <alignment horizontal="center" vertical="center"/>
      <protection locked="0"/>
    </xf>
    <xf numFmtId="2" fontId="113" fillId="59" borderId="96" xfId="96" applyNumberFormat="1" applyFont="1" applyFill="1" applyBorder="1" applyAlignment="1">
      <alignment horizontal="center" vertical="center"/>
    </xf>
    <xf numFmtId="2" fontId="113" fillId="59" borderId="97" xfId="96" applyNumberFormat="1" applyFont="1" applyFill="1" applyBorder="1" applyAlignment="1">
      <alignment horizontal="center" vertical="center"/>
    </xf>
    <xf numFmtId="2" fontId="113" fillId="62" borderId="97" xfId="96" applyNumberFormat="1" applyFont="1" applyFill="1" applyBorder="1" applyAlignment="1">
      <alignment horizontal="center" vertical="center"/>
    </xf>
    <xf numFmtId="171" fontId="113" fillId="59" borderId="97" xfId="99" applyNumberFormat="1" applyFont="1" applyFill="1" applyBorder="1" applyAlignment="1">
      <alignment horizontal="center" vertical="center"/>
    </xf>
    <xf numFmtId="174" fontId="113" fillId="59" borderId="98" xfId="99" applyNumberFormat="1" applyFont="1" applyFill="1" applyBorder="1" applyAlignment="1">
      <alignment horizontal="center" vertical="center"/>
    </xf>
    <xf numFmtId="169" fontId="113" fillId="59" borderId="0" xfId="96" applyNumberFormat="1" applyFont="1" applyFill="1" applyAlignment="1" applyProtection="1">
      <alignment horizontal="center" vertical="center"/>
      <protection locked="0"/>
    </xf>
    <xf numFmtId="173" fontId="113" fillId="59" borderId="98" xfId="99" applyNumberFormat="1" applyFont="1" applyFill="1" applyBorder="1" applyAlignment="1">
      <alignment horizontal="center" vertical="center"/>
    </xf>
    <xf numFmtId="2" fontId="113" fillId="62" borderId="99" xfId="96" applyNumberFormat="1" applyFont="1" applyFill="1" applyBorder="1" applyAlignment="1">
      <alignment horizontal="center" vertical="center"/>
    </xf>
    <xf numFmtId="0" fontId="109" fillId="59" borderId="0" xfId="96" applyFont="1" applyFill="1"/>
    <xf numFmtId="171" fontId="113" fillId="59" borderId="96" xfId="99" applyNumberFormat="1" applyFont="1" applyFill="1" applyBorder="1" applyAlignment="1">
      <alignment horizontal="center" vertical="center"/>
    </xf>
    <xf numFmtId="0" fontId="109" fillId="0" borderId="0" xfId="96" applyFont="1"/>
    <xf numFmtId="0" fontId="112" fillId="62" borderId="38" xfId="96" applyFont="1" applyFill="1" applyBorder="1" applyAlignment="1" applyProtection="1">
      <alignment horizontal="center" vertical="center"/>
      <protection locked="0"/>
    </xf>
    <xf numFmtId="2" fontId="113" fillId="59" borderId="100" xfId="96" applyNumberFormat="1" applyFont="1" applyFill="1" applyBorder="1" applyAlignment="1">
      <alignment horizontal="center" vertical="center"/>
    </xf>
    <xf numFmtId="2" fontId="113" fillId="59" borderId="101" xfId="96" applyNumberFormat="1" applyFont="1" applyFill="1" applyBorder="1" applyAlignment="1">
      <alignment horizontal="center" vertical="center"/>
    </xf>
    <xf numFmtId="2" fontId="113" fillId="62" borderId="101" xfId="96" applyNumberFormat="1" applyFont="1" applyFill="1" applyBorder="1" applyAlignment="1">
      <alignment horizontal="center" vertical="center"/>
    </xf>
    <xf numFmtId="171" fontId="113" fillId="59" borderId="101" xfId="99" applyNumberFormat="1" applyFont="1" applyFill="1" applyBorder="1" applyAlignment="1">
      <alignment horizontal="center" vertical="center"/>
    </xf>
    <xf numFmtId="174" fontId="114" fillId="59" borderId="102" xfId="99" applyNumberFormat="1" applyFont="1" applyFill="1" applyBorder="1" applyAlignment="1">
      <alignment horizontal="center" vertical="center"/>
    </xf>
    <xf numFmtId="173" fontId="114" fillId="59" borderId="102" xfId="99" applyNumberFormat="1" applyFont="1" applyFill="1" applyBorder="1" applyAlignment="1">
      <alignment horizontal="center" vertical="center"/>
    </xf>
    <xf numFmtId="2" fontId="113" fillId="62" borderId="103" xfId="96" applyNumberFormat="1" applyFont="1" applyFill="1" applyBorder="1" applyAlignment="1">
      <alignment horizontal="center" vertical="center"/>
    </xf>
    <xf numFmtId="171" fontId="113" fillId="59" borderId="100" xfId="99" applyNumberFormat="1" applyFont="1" applyFill="1" applyBorder="1" applyAlignment="1">
      <alignment horizontal="center" vertical="center"/>
    </xf>
    <xf numFmtId="2" fontId="113" fillId="62" borderId="104" xfId="96" applyNumberFormat="1" applyFont="1" applyFill="1" applyBorder="1" applyAlignment="1">
      <alignment horizontal="center" vertical="center"/>
    </xf>
    <xf numFmtId="171" fontId="148" fillId="59" borderId="101" xfId="99" applyNumberFormat="1" applyFont="1" applyFill="1" applyBorder="1" applyAlignment="1">
      <alignment horizontal="center" vertical="center"/>
    </xf>
    <xf numFmtId="174" fontId="149" fillId="59" borderId="102" xfId="99" applyNumberFormat="1" applyFont="1" applyFill="1" applyBorder="1" applyAlignment="1">
      <alignment horizontal="center" vertical="center"/>
    </xf>
    <xf numFmtId="2" fontId="113" fillId="59" borderId="100" xfId="96" applyNumberFormat="1" applyFont="1" applyFill="1" applyBorder="1" applyAlignment="1" applyProtection="1">
      <alignment horizontal="center" vertical="center"/>
      <protection locked="0"/>
    </xf>
    <xf numFmtId="2" fontId="113" fillId="59" borderId="101" xfId="96" applyNumberFormat="1" applyFont="1" applyFill="1" applyBorder="1" applyAlignment="1" applyProtection="1">
      <alignment horizontal="center" vertical="center"/>
      <protection locked="0"/>
    </xf>
    <xf numFmtId="2" fontId="113" fillId="62" borderId="101" xfId="96" applyNumberFormat="1" applyFont="1" applyFill="1" applyBorder="1" applyAlignment="1" applyProtection="1">
      <alignment horizontal="center" vertical="center"/>
      <protection locked="0"/>
    </xf>
    <xf numFmtId="169" fontId="113" fillId="59" borderId="0" xfId="96" applyNumberFormat="1" applyFont="1" applyFill="1" applyAlignment="1">
      <alignment horizontal="center" vertical="center"/>
    </xf>
    <xf numFmtId="175" fontId="113" fillId="59" borderId="101" xfId="99" applyNumberFormat="1" applyFont="1" applyFill="1" applyBorder="1" applyAlignment="1">
      <alignment horizontal="center" vertical="center"/>
    </xf>
    <xf numFmtId="0" fontId="112" fillId="62" borderId="40" xfId="96" applyFont="1" applyFill="1" applyBorder="1" applyAlignment="1" applyProtection="1">
      <alignment horizontal="center" vertical="center"/>
      <protection locked="0"/>
    </xf>
    <xf numFmtId="2" fontId="113" fillId="59" borderId="105" xfId="96" applyNumberFormat="1" applyFont="1" applyFill="1" applyBorder="1" applyAlignment="1">
      <alignment horizontal="center" vertical="center"/>
    </xf>
    <xf numFmtId="2" fontId="113" fillId="59" borderId="106" xfId="96" applyNumberFormat="1" applyFont="1" applyFill="1" applyBorder="1" applyAlignment="1">
      <alignment horizontal="center" vertical="center"/>
    </xf>
    <xf numFmtId="2" fontId="113" fillId="62" borderId="106" xfId="96" applyNumberFormat="1" applyFont="1" applyFill="1" applyBorder="1" applyAlignment="1">
      <alignment horizontal="center" vertical="center"/>
    </xf>
    <xf numFmtId="171" fontId="113" fillId="59" borderId="106" xfId="99" applyNumberFormat="1" applyFont="1" applyFill="1" applyBorder="1" applyAlignment="1">
      <alignment horizontal="center" vertical="center"/>
    </xf>
    <xf numFmtId="174" fontId="114" fillId="59" borderId="107" xfId="99" applyNumberFormat="1" applyFont="1" applyFill="1" applyBorder="1" applyAlignment="1">
      <alignment horizontal="center" vertical="center"/>
    </xf>
    <xf numFmtId="173" fontId="114" fillId="59" borderId="107" xfId="99" applyNumberFormat="1" applyFont="1" applyFill="1" applyBorder="1" applyAlignment="1">
      <alignment horizontal="center" vertical="center"/>
    </xf>
    <xf numFmtId="2" fontId="113" fillId="62" borderId="108" xfId="96" applyNumberFormat="1" applyFont="1" applyFill="1" applyBorder="1" applyAlignment="1">
      <alignment horizontal="center" vertical="center"/>
    </xf>
    <xf numFmtId="171" fontId="113" fillId="59" borderId="105" xfId="99" applyNumberFormat="1" applyFont="1" applyFill="1" applyBorder="1" applyAlignment="1">
      <alignment horizontal="center" vertical="center"/>
    </xf>
    <xf numFmtId="0" fontId="110" fillId="0" borderId="0" xfId="96" applyFont="1" applyAlignment="1" applyProtection="1">
      <alignment horizontal="left" vertical="center"/>
      <protection locked="0"/>
    </xf>
    <xf numFmtId="0" fontId="147" fillId="0" borderId="0" xfId="96" applyFont="1" applyAlignment="1">
      <alignment vertical="center"/>
    </xf>
    <xf numFmtId="0" fontId="112" fillId="59" borderId="3" xfId="96" applyFont="1" applyFill="1" applyBorder="1" applyAlignment="1" applyProtection="1">
      <alignment horizontal="center" vertical="center"/>
      <protection locked="0"/>
    </xf>
    <xf numFmtId="0" fontId="112" fillId="59" borderId="4" xfId="96" applyFont="1" applyFill="1" applyBorder="1" applyAlignment="1" applyProtection="1">
      <alignment horizontal="center" vertical="center"/>
      <protection locked="0"/>
    </xf>
    <xf numFmtId="0" fontId="112" fillId="59" borderId="2" xfId="96" applyFont="1" applyFill="1" applyBorder="1" applyAlignment="1">
      <alignment horizontal="center" vertical="center"/>
    </xf>
    <xf numFmtId="0" fontId="112" fillId="59" borderId="3" xfId="96" applyFont="1" applyFill="1" applyBorder="1" applyAlignment="1">
      <alignment horizontal="center" vertical="center"/>
    </xf>
    <xf numFmtId="0" fontId="112" fillId="59" borderId="4" xfId="96" applyFont="1" applyFill="1" applyBorder="1" applyAlignment="1">
      <alignment horizontal="center" vertical="center"/>
    </xf>
    <xf numFmtId="0" fontId="113" fillId="62" borderId="0" xfId="96" applyFont="1" applyFill="1" applyAlignment="1" applyProtection="1">
      <alignment horizontal="center" vertical="center"/>
      <protection locked="0"/>
    </xf>
    <xf numFmtId="0" fontId="113" fillId="62" borderId="0" xfId="96" applyFont="1" applyFill="1" applyAlignment="1">
      <alignment horizontal="center" vertical="center"/>
    </xf>
    <xf numFmtId="0" fontId="113" fillId="62" borderId="41" xfId="96" applyFont="1" applyFill="1" applyBorder="1" applyAlignment="1">
      <alignment horizontal="center" vertical="center"/>
    </xf>
  </cellXfs>
  <cellStyles count="243">
    <cellStyle name="20% — akcent 1" xfId="18" builtinId="30" customBuiltin="1"/>
    <cellStyle name="20% - akcent 1 2" xfId="106" xr:uid="{00000000-0005-0000-0000-000001000000}"/>
    <cellStyle name="20% - akcent 1 3" xfId="107" xr:uid="{00000000-0005-0000-0000-000002000000}"/>
    <cellStyle name="20% - akcent 1 4" xfId="194" xr:uid="{00000000-0005-0000-0000-000003000000}"/>
    <cellStyle name="20% — akcent 2" xfId="22" builtinId="34" customBuiltin="1"/>
    <cellStyle name="20% - akcent 2 2" xfId="108" xr:uid="{00000000-0005-0000-0000-000005000000}"/>
    <cellStyle name="20% - akcent 2 3" xfId="109" xr:uid="{00000000-0005-0000-0000-000006000000}"/>
    <cellStyle name="20% - akcent 2 4" xfId="196" xr:uid="{00000000-0005-0000-0000-000007000000}"/>
    <cellStyle name="20% — akcent 3" xfId="26" builtinId="38" customBuiltin="1"/>
    <cellStyle name="20% - akcent 3 2" xfId="110" xr:uid="{00000000-0005-0000-0000-000009000000}"/>
    <cellStyle name="20% - akcent 3 3" xfId="111" xr:uid="{00000000-0005-0000-0000-00000A000000}"/>
    <cellStyle name="20% - akcent 3 4" xfId="198" xr:uid="{00000000-0005-0000-0000-00000B000000}"/>
    <cellStyle name="20% — akcent 4" xfId="30" builtinId="42" customBuiltin="1"/>
    <cellStyle name="20% - akcent 4 2" xfId="112" xr:uid="{00000000-0005-0000-0000-00000D000000}"/>
    <cellStyle name="20% - akcent 4 3" xfId="113" xr:uid="{00000000-0005-0000-0000-00000E000000}"/>
    <cellStyle name="20% - akcent 4 4" xfId="200" xr:uid="{00000000-0005-0000-0000-00000F000000}"/>
    <cellStyle name="20% — akcent 5" xfId="34" builtinId="46" customBuiltin="1"/>
    <cellStyle name="20% - akcent 5 2" xfId="114" xr:uid="{00000000-0005-0000-0000-000011000000}"/>
    <cellStyle name="20% - akcent 5 3" xfId="115" xr:uid="{00000000-0005-0000-0000-000012000000}"/>
    <cellStyle name="20% - akcent 5 4" xfId="202" xr:uid="{00000000-0005-0000-0000-000013000000}"/>
    <cellStyle name="20% — akcent 6" xfId="38" builtinId="50" customBuiltin="1"/>
    <cellStyle name="20% - akcent 6 2" xfId="116" xr:uid="{00000000-0005-0000-0000-000015000000}"/>
    <cellStyle name="20% - akcent 6 3" xfId="117" xr:uid="{00000000-0005-0000-0000-000016000000}"/>
    <cellStyle name="20% - akcent 6 4" xfId="204" xr:uid="{00000000-0005-0000-0000-000017000000}"/>
    <cellStyle name="40% — akcent 1" xfId="19" builtinId="31" customBuiltin="1"/>
    <cellStyle name="40% - akcent 1 2" xfId="118" xr:uid="{00000000-0005-0000-0000-000019000000}"/>
    <cellStyle name="40% - akcent 1 3" xfId="119" xr:uid="{00000000-0005-0000-0000-00001A000000}"/>
    <cellStyle name="40% - akcent 1 4" xfId="195" xr:uid="{00000000-0005-0000-0000-00001B000000}"/>
    <cellStyle name="40% — akcent 2" xfId="23" builtinId="35" customBuiltin="1"/>
    <cellStyle name="40% - akcent 2 2" xfId="120" xr:uid="{00000000-0005-0000-0000-00001D000000}"/>
    <cellStyle name="40% - akcent 2 3" xfId="121" xr:uid="{00000000-0005-0000-0000-00001E000000}"/>
    <cellStyle name="40% - akcent 2 4" xfId="197" xr:uid="{00000000-0005-0000-0000-00001F000000}"/>
    <cellStyle name="40% — akcent 3" xfId="27" builtinId="39" customBuiltin="1"/>
    <cellStyle name="40% - akcent 3 2" xfId="122" xr:uid="{00000000-0005-0000-0000-000021000000}"/>
    <cellStyle name="40% - akcent 3 3" xfId="123" xr:uid="{00000000-0005-0000-0000-000022000000}"/>
    <cellStyle name="40% - akcent 3 4" xfId="199" xr:uid="{00000000-0005-0000-0000-000023000000}"/>
    <cellStyle name="40% — akcent 4" xfId="31" builtinId="43" customBuiltin="1"/>
    <cellStyle name="40% - akcent 4 2" xfId="124" xr:uid="{00000000-0005-0000-0000-000025000000}"/>
    <cellStyle name="40% - akcent 4 3" xfId="125" xr:uid="{00000000-0005-0000-0000-000026000000}"/>
    <cellStyle name="40% - akcent 4 4" xfId="201" xr:uid="{00000000-0005-0000-0000-000027000000}"/>
    <cellStyle name="40% — akcent 5" xfId="35" builtinId="47" customBuiltin="1"/>
    <cellStyle name="40% - akcent 5 2" xfId="126" xr:uid="{00000000-0005-0000-0000-000029000000}"/>
    <cellStyle name="40% - akcent 5 3" xfId="127" xr:uid="{00000000-0005-0000-0000-00002A000000}"/>
    <cellStyle name="40% - akcent 5 4" xfId="203" xr:uid="{00000000-0005-0000-0000-00002B000000}"/>
    <cellStyle name="40% — akcent 6" xfId="39" builtinId="51" customBuiltin="1"/>
    <cellStyle name="40% - akcent 6 2" xfId="128" xr:uid="{00000000-0005-0000-0000-00002D000000}"/>
    <cellStyle name="40% - akcent 6 3" xfId="129" xr:uid="{00000000-0005-0000-0000-00002E000000}"/>
    <cellStyle name="40% - akcent 6 4" xfId="205" xr:uid="{00000000-0005-0000-0000-00002F000000}"/>
    <cellStyle name="60% — akcent 1" xfId="20" builtinId="32" customBuiltin="1"/>
    <cellStyle name="60% - akcent 1 2" xfId="130" xr:uid="{00000000-0005-0000-0000-000031000000}"/>
    <cellStyle name="60% - akcent 1 3" xfId="131" xr:uid="{00000000-0005-0000-0000-000032000000}"/>
    <cellStyle name="60% — akcent 2" xfId="24" builtinId="36" customBuiltin="1"/>
    <cellStyle name="60% - akcent 2 2" xfId="132" xr:uid="{00000000-0005-0000-0000-000034000000}"/>
    <cellStyle name="60% - akcent 2 3" xfId="133" xr:uid="{00000000-0005-0000-0000-000035000000}"/>
    <cellStyle name="60% — akcent 3" xfId="28" builtinId="40" customBuiltin="1"/>
    <cellStyle name="60% - akcent 3 2" xfId="134" xr:uid="{00000000-0005-0000-0000-000037000000}"/>
    <cellStyle name="60% - akcent 3 3" xfId="135" xr:uid="{00000000-0005-0000-0000-000038000000}"/>
    <cellStyle name="60% — akcent 4" xfId="32" builtinId="44" customBuiltin="1"/>
    <cellStyle name="60% - akcent 4 2" xfId="136" xr:uid="{00000000-0005-0000-0000-00003A000000}"/>
    <cellStyle name="60% - akcent 4 3" xfId="137" xr:uid="{00000000-0005-0000-0000-00003B000000}"/>
    <cellStyle name="60% — akcent 5" xfId="36" builtinId="48" customBuiltin="1"/>
    <cellStyle name="60% - akcent 5 2" xfId="138" xr:uid="{00000000-0005-0000-0000-00003D000000}"/>
    <cellStyle name="60% - akcent 5 3" xfId="139" xr:uid="{00000000-0005-0000-0000-00003E000000}"/>
    <cellStyle name="60% — akcent 6" xfId="40" builtinId="52" customBuiltin="1"/>
    <cellStyle name="60% - akcent 6 2" xfId="140" xr:uid="{00000000-0005-0000-0000-000040000000}"/>
    <cellStyle name="60% - akcent 6 3" xfId="141" xr:uid="{00000000-0005-0000-0000-000041000000}"/>
    <cellStyle name="Akcent 1" xfId="17" builtinId="29" customBuiltin="1"/>
    <cellStyle name="Akcent 1 2" xfId="142" xr:uid="{00000000-0005-0000-0000-000043000000}"/>
    <cellStyle name="Akcent 1 3" xfId="143" xr:uid="{00000000-0005-0000-0000-000044000000}"/>
    <cellStyle name="Akcent 2" xfId="21" builtinId="33" customBuiltin="1"/>
    <cellStyle name="Akcent 2 2" xfId="144" xr:uid="{00000000-0005-0000-0000-000046000000}"/>
    <cellStyle name="Akcent 2 3" xfId="145" xr:uid="{00000000-0005-0000-0000-000047000000}"/>
    <cellStyle name="Akcent 3" xfId="25" builtinId="37" customBuiltin="1"/>
    <cellStyle name="Akcent 3 2" xfId="146" xr:uid="{00000000-0005-0000-0000-000049000000}"/>
    <cellStyle name="Akcent 3 3" xfId="147" xr:uid="{00000000-0005-0000-0000-00004A000000}"/>
    <cellStyle name="Akcent 4" xfId="29" builtinId="41" customBuiltin="1"/>
    <cellStyle name="Akcent 4 2" xfId="148" xr:uid="{00000000-0005-0000-0000-00004C000000}"/>
    <cellStyle name="Akcent 4 3" xfId="149" xr:uid="{00000000-0005-0000-0000-00004D000000}"/>
    <cellStyle name="Akcent 5" xfId="33" builtinId="45" customBuiltin="1"/>
    <cellStyle name="Akcent 5 2" xfId="150" xr:uid="{00000000-0005-0000-0000-00004F000000}"/>
    <cellStyle name="Akcent 5 3" xfId="151" xr:uid="{00000000-0005-0000-0000-000050000000}"/>
    <cellStyle name="Akcent 6" xfId="37" builtinId="49" customBuiltin="1"/>
    <cellStyle name="Akcent 6 2" xfId="152" xr:uid="{00000000-0005-0000-0000-000052000000}"/>
    <cellStyle name="Akcent 6 3" xfId="153" xr:uid="{00000000-0005-0000-0000-000053000000}"/>
    <cellStyle name="Comma 2" xfId="235" xr:uid="{00000000-0005-0000-0000-000054000000}"/>
    <cellStyle name="Comma 2 2" xfId="236" xr:uid="{00000000-0005-0000-0000-000055000000}"/>
    <cellStyle name="Comma 2 3" xfId="240" xr:uid="{00000000-0005-0000-0000-000056000000}"/>
    <cellStyle name="Dane wejściowe" xfId="9" builtinId="20" customBuiltin="1"/>
    <cellStyle name="Dane wejściowe 2" xfId="154" xr:uid="{00000000-0005-0000-0000-000058000000}"/>
    <cellStyle name="Dane wejściowe 3" xfId="155" xr:uid="{00000000-0005-0000-0000-000059000000}"/>
    <cellStyle name="Dane wyjściowe" xfId="10" builtinId="21" customBuiltin="1"/>
    <cellStyle name="Dane wyjściowe 2" xfId="156" xr:uid="{00000000-0005-0000-0000-00005B000000}"/>
    <cellStyle name="Dane wyjściowe 3" xfId="157" xr:uid="{00000000-0005-0000-0000-00005C000000}"/>
    <cellStyle name="Dobre 2" xfId="158" xr:uid="{00000000-0005-0000-0000-00005D000000}"/>
    <cellStyle name="Dobre 3" xfId="159" xr:uid="{00000000-0005-0000-0000-00005E000000}"/>
    <cellStyle name="Dobry" xfId="6" builtinId="26" customBuiltin="1"/>
    <cellStyle name="Dziesiętny 10" xfId="67" xr:uid="{00000000-0005-0000-0000-000060000000}"/>
    <cellStyle name="Dziesiętny 11" xfId="70" xr:uid="{00000000-0005-0000-0000-000061000000}"/>
    <cellStyle name="Dziesiętny 12" xfId="73" xr:uid="{00000000-0005-0000-0000-000062000000}"/>
    <cellStyle name="Dziesiętny 13" xfId="76" xr:uid="{00000000-0005-0000-0000-000063000000}"/>
    <cellStyle name="Dziesiętny 14" xfId="79" xr:uid="{00000000-0005-0000-0000-000064000000}"/>
    <cellStyle name="Dziesiętny 15" xfId="82" xr:uid="{00000000-0005-0000-0000-000065000000}"/>
    <cellStyle name="Dziesiętny 16" xfId="85" xr:uid="{00000000-0005-0000-0000-000066000000}"/>
    <cellStyle name="Dziesiętny 17" xfId="88" xr:uid="{00000000-0005-0000-0000-000067000000}"/>
    <cellStyle name="Dziesiętny 18" xfId="91" xr:uid="{00000000-0005-0000-0000-000068000000}"/>
    <cellStyle name="Dziesiętny 19" xfId="94" xr:uid="{00000000-0005-0000-0000-000069000000}"/>
    <cellStyle name="Dziesiętny 2" xfId="43" xr:uid="{00000000-0005-0000-0000-00006A000000}"/>
    <cellStyle name="Dziesiętny 20" xfId="98" xr:uid="{00000000-0005-0000-0000-00006B000000}"/>
    <cellStyle name="Dziesiętny 21" xfId="101" xr:uid="{00000000-0005-0000-0000-00006C000000}"/>
    <cellStyle name="Dziesiętny 22" xfId="189" xr:uid="{00000000-0005-0000-0000-00006D000000}"/>
    <cellStyle name="Dziesiętny 23" xfId="208" xr:uid="{00000000-0005-0000-0000-00006E000000}"/>
    <cellStyle name="Dziesiętny 24" xfId="209" xr:uid="{00000000-0005-0000-0000-00006F000000}"/>
    <cellStyle name="Dziesiętny 25" xfId="210" xr:uid="{00000000-0005-0000-0000-000070000000}"/>
    <cellStyle name="Dziesiętny 26" xfId="211" xr:uid="{00000000-0005-0000-0000-000071000000}"/>
    <cellStyle name="Dziesiętny 27" xfId="212" xr:uid="{00000000-0005-0000-0000-000072000000}"/>
    <cellStyle name="Dziesiętny 28" xfId="214" xr:uid="{00000000-0005-0000-0000-000073000000}"/>
    <cellStyle name="Dziesiętny 29" xfId="215" xr:uid="{00000000-0005-0000-0000-000074000000}"/>
    <cellStyle name="Dziesiętny 3" xfId="47" xr:uid="{00000000-0005-0000-0000-000075000000}"/>
    <cellStyle name="Dziesiętny 30" xfId="217" xr:uid="{00000000-0005-0000-0000-000076000000}"/>
    <cellStyle name="Dziesiętny 31" xfId="218" xr:uid="{00000000-0005-0000-0000-000077000000}"/>
    <cellStyle name="Dziesiętny 32" xfId="219" xr:uid="{00000000-0005-0000-0000-000078000000}"/>
    <cellStyle name="Dziesiętny 33" xfId="220" xr:uid="{00000000-0005-0000-0000-000079000000}"/>
    <cellStyle name="Dziesiętny 34" xfId="222" xr:uid="{00000000-0005-0000-0000-00007A000000}"/>
    <cellStyle name="Dziesiętny 35" xfId="223" xr:uid="{00000000-0005-0000-0000-00007B000000}"/>
    <cellStyle name="Dziesiętny 36" xfId="224" xr:uid="{00000000-0005-0000-0000-00007C000000}"/>
    <cellStyle name="Dziesiętny 37" xfId="225" xr:uid="{00000000-0005-0000-0000-00007D000000}"/>
    <cellStyle name="Dziesiętny 38" xfId="226" xr:uid="{00000000-0005-0000-0000-00007E000000}"/>
    <cellStyle name="Dziesiętny 39" xfId="227" xr:uid="{00000000-0005-0000-0000-00007F000000}"/>
    <cellStyle name="Dziesiętny 4" xfId="49" xr:uid="{00000000-0005-0000-0000-000080000000}"/>
    <cellStyle name="Dziesiętny 40" xfId="228" xr:uid="{00000000-0005-0000-0000-000081000000}"/>
    <cellStyle name="Dziesiętny 41" xfId="229" xr:uid="{00000000-0005-0000-0000-000082000000}"/>
    <cellStyle name="Dziesiętny 42" xfId="231" xr:uid="{00000000-0005-0000-0000-000083000000}"/>
    <cellStyle name="Dziesiętny 43" xfId="232" xr:uid="{00000000-0005-0000-0000-000084000000}"/>
    <cellStyle name="Dziesiętny 44" xfId="233" xr:uid="{00000000-0005-0000-0000-000085000000}"/>
    <cellStyle name="Dziesiętny 45" xfId="242" xr:uid="{427E5C0E-9A41-4191-932C-7605C958BEB8}"/>
    <cellStyle name="Dziesiętny 5" xfId="52" xr:uid="{00000000-0005-0000-0000-000086000000}"/>
    <cellStyle name="Dziesiętny 6" xfId="55" xr:uid="{00000000-0005-0000-0000-000087000000}"/>
    <cellStyle name="Dziesiętny 7" xfId="57" xr:uid="{00000000-0005-0000-0000-000088000000}"/>
    <cellStyle name="Dziesiętny 8" xfId="61" xr:uid="{00000000-0005-0000-0000-000089000000}"/>
    <cellStyle name="Dziesiętny 9" xfId="64" xr:uid="{00000000-0005-0000-0000-00008A000000}"/>
    <cellStyle name="Hiperłącze" xfId="238" builtinId="8"/>
    <cellStyle name="Komórka połączona" xfId="12" builtinId="24" customBuiltin="1"/>
    <cellStyle name="Komórka połączona 2" xfId="160" xr:uid="{00000000-0005-0000-0000-00008D000000}"/>
    <cellStyle name="Komórka połączona 3" xfId="161" xr:uid="{00000000-0005-0000-0000-00008E000000}"/>
    <cellStyle name="Komórka zaznaczona" xfId="13" builtinId="23" customBuiltin="1"/>
    <cellStyle name="Komórka zaznaczona 2" xfId="162" xr:uid="{00000000-0005-0000-0000-000090000000}"/>
    <cellStyle name="Komórka zaznaczona 3" xfId="163" xr:uid="{00000000-0005-0000-0000-000091000000}"/>
    <cellStyle name="Nagłówek 1" xfId="2" builtinId="16" customBuiltin="1"/>
    <cellStyle name="Nagłówek 1 2" xfId="164" xr:uid="{00000000-0005-0000-0000-000093000000}"/>
    <cellStyle name="Nagłówek 1 3" xfId="165" xr:uid="{00000000-0005-0000-0000-000094000000}"/>
    <cellStyle name="Nagłówek 2" xfId="3" builtinId="17" customBuiltin="1"/>
    <cellStyle name="Nagłówek 2 2" xfId="166" xr:uid="{00000000-0005-0000-0000-000096000000}"/>
    <cellStyle name="Nagłówek 2 3" xfId="167" xr:uid="{00000000-0005-0000-0000-000097000000}"/>
    <cellStyle name="Nagłówek 3" xfId="4" builtinId="18" customBuiltin="1"/>
    <cellStyle name="Nagłówek 3 2" xfId="168" xr:uid="{00000000-0005-0000-0000-000099000000}"/>
    <cellStyle name="Nagłówek 3 3" xfId="169" xr:uid="{00000000-0005-0000-0000-00009A000000}"/>
    <cellStyle name="Nagłówek 4" xfId="5" builtinId="19" customBuiltin="1"/>
    <cellStyle name="Nagłówek 4 2" xfId="170" xr:uid="{00000000-0005-0000-0000-00009C000000}"/>
    <cellStyle name="Nagłówek 4 3" xfId="171" xr:uid="{00000000-0005-0000-0000-00009D000000}"/>
    <cellStyle name="Neutralne 2" xfId="172" xr:uid="{00000000-0005-0000-0000-00009E000000}"/>
    <cellStyle name="Neutralne 3" xfId="173" xr:uid="{00000000-0005-0000-0000-00009F000000}"/>
    <cellStyle name="Neutralny" xfId="8" builtinId="28" customBuiltin="1"/>
    <cellStyle name="Normal 2" xfId="174" xr:uid="{00000000-0005-0000-0000-0000A1000000}"/>
    <cellStyle name="Normal 7" xfId="96" xr:uid="{00000000-0005-0000-0000-0000A2000000}"/>
    <cellStyle name="Normal_sce25" xfId="97" xr:uid="{00000000-0005-0000-0000-0000A3000000}"/>
    <cellStyle name="Normalny" xfId="0" builtinId="0"/>
    <cellStyle name="Normalny 10" xfId="63" xr:uid="{00000000-0005-0000-0000-0000A5000000}"/>
    <cellStyle name="Normalny 11" xfId="66" xr:uid="{00000000-0005-0000-0000-0000A6000000}"/>
    <cellStyle name="Normalny 12" xfId="69" xr:uid="{00000000-0005-0000-0000-0000A7000000}"/>
    <cellStyle name="Normalny 13" xfId="72" xr:uid="{00000000-0005-0000-0000-0000A8000000}"/>
    <cellStyle name="Normalny 14" xfId="75" xr:uid="{00000000-0005-0000-0000-0000A9000000}"/>
    <cellStyle name="Normalny 14 2" xfId="104" xr:uid="{00000000-0005-0000-0000-0000AA000000}"/>
    <cellStyle name="Normalny 15" xfId="78" xr:uid="{00000000-0005-0000-0000-0000AB000000}"/>
    <cellStyle name="Normalny 16" xfId="81" xr:uid="{00000000-0005-0000-0000-0000AC000000}"/>
    <cellStyle name="Normalny 17" xfId="84" xr:uid="{00000000-0005-0000-0000-0000AD000000}"/>
    <cellStyle name="Normalny 18" xfId="87" xr:uid="{00000000-0005-0000-0000-0000AE000000}"/>
    <cellStyle name="Normalny 19" xfId="90" xr:uid="{00000000-0005-0000-0000-0000AF000000}"/>
    <cellStyle name="Normalny 2" xfId="41" xr:uid="{00000000-0005-0000-0000-0000B0000000}"/>
    <cellStyle name="Normalny 2 2" xfId="190" xr:uid="{00000000-0005-0000-0000-0000B1000000}"/>
    <cellStyle name="Normalny 20" xfId="93" xr:uid="{00000000-0005-0000-0000-0000B2000000}"/>
    <cellStyle name="Normalny 21" xfId="100" xr:uid="{00000000-0005-0000-0000-0000B3000000}"/>
    <cellStyle name="Normalny 22" xfId="102" xr:uid="{00000000-0005-0000-0000-0000B4000000}"/>
    <cellStyle name="Normalny 23" xfId="103" xr:uid="{00000000-0005-0000-0000-0000B5000000}"/>
    <cellStyle name="Normalny 24" xfId="192" xr:uid="{00000000-0005-0000-0000-0000B6000000}"/>
    <cellStyle name="Normalny 25" xfId="206" xr:uid="{00000000-0005-0000-0000-0000B7000000}"/>
    <cellStyle name="Normalny 26" xfId="207" xr:uid="{00000000-0005-0000-0000-0000B8000000}"/>
    <cellStyle name="Normalny 27" xfId="213" xr:uid="{00000000-0005-0000-0000-0000B9000000}"/>
    <cellStyle name="Normalny 28" xfId="216" xr:uid="{00000000-0005-0000-0000-0000BA000000}"/>
    <cellStyle name="Normalny 29" xfId="221" xr:uid="{00000000-0005-0000-0000-0000BB000000}"/>
    <cellStyle name="Normalny 3" xfId="45" xr:uid="{00000000-0005-0000-0000-0000BC000000}"/>
    <cellStyle name="Normalny 3 2" xfId="105" xr:uid="{00000000-0005-0000-0000-0000BD000000}"/>
    <cellStyle name="Normalny 3 2 2 2" xfId="239" xr:uid="{00000000-0005-0000-0000-0000BE000000}"/>
    <cellStyle name="Normalny 3 3" xfId="188" xr:uid="{00000000-0005-0000-0000-0000BF000000}"/>
    <cellStyle name="Normalny 3 4" xfId="191" xr:uid="{00000000-0005-0000-0000-0000C0000000}"/>
    <cellStyle name="Normalny 30" xfId="230" xr:uid="{00000000-0005-0000-0000-0000C1000000}"/>
    <cellStyle name="Normalny 4" xfId="46" xr:uid="{00000000-0005-0000-0000-0000C2000000}"/>
    <cellStyle name="Normalny 5" xfId="48" xr:uid="{00000000-0005-0000-0000-0000C3000000}"/>
    <cellStyle name="Normalny 6" xfId="51" xr:uid="{00000000-0005-0000-0000-0000C4000000}"/>
    <cellStyle name="Normalny 7" xfId="54" xr:uid="{00000000-0005-0000-0000-0000C5000000}"/>
    <cellStyle name="Normalny 8" xfId="58" xr:uid="{00000000-0005-0000-0000-0000C6000000}"/>
    <cellStyle name="Normalny 80" xfId="234" xr:uid="{00000000-0005-0000-0000-0000C7000000}"/>
    <cellStyle name="Normalny 85" xfId="241" xr:uid="{00000000-0005-0000-0000-0000C8000000}"/>
    <cellStyle name="Normalny 9" xfId="60" xr:uid="{00000000-0005-0000-0000-0000C9000000}"/>
    <cellStyle name="Normalny_DROB41_0" xfId="237" xr:uid="{00000000-0005-0000-0000-0000CA000000}"/>
    <cellStyle name="Obliczenia" xfId="11" builtinId="22" customBuiltin="1"/>
    <cellStyle name="Obliczenia 2" xfId="175" xr:uid="{00000000-0005-0000-0000-0000CC000000}"/>
    <cellStyle name="Obliczenia 3" xfId="176" xr:uid="{00000000-0005-0000-0000-0000CD000000}"/>
    <cellStyle name="Procentowy 10" xfId="71" xr:uid="{00000000-0005-0000-0000-0000CE000000}"/>
    <cellStyle name="Procentowy 11" xfId="74" xr:uid="{00000000-0005-0000-0000-0000CF000000}"/>
    <cellStyle name="Procentowy 12" xfId="77" xr:uid="{00000000-0005-0000-0000-0000D0000000}"/>
    <cellStyle name="Procentowy 13" xfId="80" xr:uid="{00000000-0005-0000-0000-0000D1000000}"/>
    <cellStyle name="Procentowy 14" xfId="83" xr:uid="{00000000-0005-0000-0000-0000D2000000}"/>
    <cellStyle name="Procentowy 15" xfId="86" xr:uid="{00000000-0005-0000-0000-0000D3000000}"/>
    <cellStyle name="Procentowy 16" xfId="89" xr:uid="{00000000-0005-0000-0000-0000D4000000}"/>
    <cellStyle name="Procentowy 17" xfId="92" xr:uid="{00000000-0005-0000-0000-0000D5000000}"/>
    <cellStyle name="Procentowy 18" xfId="95" xr:uid="{00000000-0005-0000-0000-0000D6000000}"/>
    <cellStyle name="Procentowy 19" xfId="99" xr:uid="{00000000-0005-0000-0000-0000D7000000}"/>
    <cellStyle name="Procentowy 2" xfId="44" xr:uid="{00000000-0005-0000-0000-0000D8000000}"/>
    <cellStyle name="Procentowy 3" xfId="50" xr:uid="{00000000-0005-0000-0000-0000D9000000}"/>
    <cellStyle name="Procentowy 4" xfId="53" xr:uid="{00000000-0005-0000-0000-0000DA000000}"/>
    <cellStyle name="Procentowy 5" xfId="56" xr:uid="{00000000-0005-0000-0000-0000DB000000}"/>
    <cellStyle name="Procentowy 6" xfId="59" xr:uid="{00000000-0005-0000-0000-0000DC000000}"/>
    <cellStyle name="Procentowy 7" xfId="62" xr:uid="{00000000-0005-0000-0000-0000DD000000}"/>
    <cellStyle name="Procentowy 8" xfId="65" xr:uid="{00000000-0005-0000-0000-0000DE000000}"/>
    <cellStyle name="Procentowy 9" xfId="68" xr:uid="{00000000-0005-0000-0000-0000DF000000}"/>
    <cellStyle name="Suma" xfId="16" builtinId="25" customBuiltin="1"/>
    <cellStyle name="Suma 2" xfId="177" xr:uid="{00000000-0005-0000-0000-0000E1000000}"/>
    <cellStyle name="Suma 3" xfId="178" xr:uid="{00000000-0005-0000-0000-0000E2000000}"/>
    <cellStyle name="Tekst objaśnienia" xfId="15" builtinId="53" customBuiltin="1"/>
    <cellStyle name="Tekst objaśnienia 2" xfId="179" xr:uid="{00000000-0005-0000-0000-0000E4000000}"/>
    <cellStyle name="Tekst objaśnienia 3" xfId="180" xr:uid="{00000000-0005-0000-0000-0000E5000000}"/>
    <cellStyle name="Tekst ostrzeżenia" xfId="14" builtinId="11" customBuiltin="1"/>
    <cellStyle name="Tekst ostrzeżenia 2" xfId="181" xr:uid="{00000000-0005-0000-0000-0000E7000000}"/>
    <cellStyle name="Tekst ostrzeżenia 3" xfId="182" xr:uid="{00000000-0005-0000-0000-0000E8000000}"/>
    <cellStyle name="Tytuł" xfId="1" builtinId="15" customBuiltin="1"/>
    <cellStyle name="Tytuł 2" xfId="183" xr:uid="{00000000-0005-0000-0000-0000EA000000}"/>
    <cellStyle name="Tytuł 3" xfId="184" xr:uid="{00000000-0005-0000-0000-0000EB000000}"/>
    <cellStyle name="Uwaga 2" xfId="42" xr:uid="{00000000-0005-0000-0000-0000EC000000}"/>
    <cellStyle name="Uwaga 3" xfId="185" xr:uid="{00000000-0005-0000-0000-0000ED000000}"/>
    <cellStyle name="Uwaga 4" xfId="193" xr:uid="{00000000-0005-0000-0000-0000EE000000}"/>
    <cellStyle name="Złe 2" xfId="186" xr:uid="{00000000-0005-0000-0000-0000EF000000}"/>
    <cellStyle name="Złe 3" xfId="187" xr:uid="{00000000-0005-0000-0000-0000F0000000}"/>
    <cellStyle name="Zły" xfId="7" builtinId="27" customBuiltin="1"/>
  </cellStyles>
  <dxfs count="77">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33CC33"/>
      <color rgb="FF006600"/>
      <color rgb="FFFFFFCC"/>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447675</xdr:colOff>
      <xdr:row>1</xdr:row>
      <xdr:rowOff>0</xdr:rowOff>
    </xdr:from>
    <xdr:to>
      <xdr:col>3</xdr:col>
      <xdr:colOff>77519</xdr:colOff>
      <xdr:row>4</xdr:row>
      <xdr:rowOff>209551</xdr:rowOff>
    </xdr:to>
    <xdr:pic>
      <xdr:nvPicPr>
        <xdr:cNvPr id="8" name="Obraz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xdr:twoCellAnchor editAs="oneCell">
    <xdr:from>
      <xdr:col>0</xdr:col>
      <xdr:colOff>447675</xdr:colOff>
      <xdr:row>1</xdr:row>
      <xdr:rowOff>0</xdr:rowOff>
    </xdr:from>
    <xdr:to>
      <xdr:col>3</xdr:col>
      <xdr:colOff>77519</xdr:colOff>
      <xdr:row>4</xdr:row>
      <xdr:rowOff>209551</xdr:rowOff>
    </xdr:to>
    <xdr:pic>
      <xdr:nvPicPr>
        <xdr:cNvPr id="9" name="Obraz 8">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231716</xdr:colOff>
      <xdr:row>21</xdr:row>
      <xdr:rowOff>57150</xdr:rowOff>
    </xdr:to>
    <xdr:pic>
      <xdr:nvPicPr>
        <xdr:cNvPr id="3" name="Obraz 2">
          <a:extLst>
            <a:ext uri="{FF2B5EF4-FFF2-40B4-BE49-F238E27FC236}">
              <a16:creationId xmlns:a16="http://schemas.microsoft.com/office/drawing/2014/main" id="{FDF0B6A3-1E20-97B7-44E0-6C0E76940CE9}"/>
            </a:ext>
          </a:extLst>
        </xdr:cNvPr>
        <xdr:cNvPicPr>
          <a:picLocks noChangeAspect="1"/>
        </xdr:cNvPicPr>
      </xdr:nvPicPr>
      <xdr:blipFill>
        <a:blip xmlns:r="http://schemas.openxmlformats.org/officeDocument/2006/relationships" r:embed="rId1"/>
        <a:stretch>
          <a:fillRect/>
        </a:stretch>
      </xdr:blipFill>
      <xdr:spPr>
        <a:xfrm>
          <a:off x="0" y="0"/>
          <a:ext cx="6645216" cy="3549650"/>
        </a:xfrm>
        <a:prstGeom prst="rect">
          <a:avLst/>
        </a:prstGeom>
      </xdr:spPr>
    </xdr:pic>
    <xdr:clientData/>
  </xdr:twoCellAnchor>
  <xdr:twoCellAnchor editAs="oneCell">
    <xdr:from>
      <xdr:col>11</xdr:col>
      <xdr:colOff>0</xdr:colOff>
      <xdr:row>0</xdr:row>
      <xdr:rowOff>0</xdr:rowOff>
    </xdr:from>
    <xdr:to>
      <xdr:col>21</xdr:col>
      <xdr:colOff>44450</xdr:colOff>
      <xdr:row>21</xdr:row>
      <xdr:rowOff>50800</xdr:rowOff>
    </xdr:to>
    <xdr:pic>
      <xdr:nvPicPr>
        <xdr:cNvPr id="6" name="Obraz 5">
          <a:extLst>
            <a:ext uri="{FF2B5EF4-FFF2-40B4-BE49-F238E27FC236}">
              <a16:creationId xmlns:a16="http://schemas.microsoft.com/office/drawing/2014/main" id="{4FA72DA6-D8E9-3A37-A6A0-30846AF5B9C4}"/>
            </a:ext>
          </a:extLst>
        </xdr:cNvPr>
        <xdr:cNvPicPr>
          <a:picLocks noChangeAspect="1"/>
        </xdr:cNvPicPr>
      </xdr:nvPicPr>
      <xdr:blipFill>
        <a:blip xmlns:r="http://schemas.openxmlformats.org/officeDocument/2006/relationships" r:embed="rId2"/>
        <a:stretch>
          <a:fillRect/>
        </a:stretch>
      </xdr:blipFill>
      <xdr:spPr>
        <a:xfrm>
          <a:off x="7054850" y="0"/>
          <a:ext cx="6457950" cy="3543300"/>
        </a:xfrm>
        <a:prstGeom prst="rect">
          <a:avLst/>
        </a:prstGeom>
      </xdr:spPr>
    </xdr:pic>
    <xdr:clientData/>
  </xdr:twoCellAnchor>
  <xdr:twoCellAnchor editAs="oneCell">
    <xdr:from>
      <xdr:col>0</xdr:col>
      <xdr:colOff>0</xdr:colOff>
      <xdr:row>22</xdr:row>
      <xdr:rowOff>1</xdr:rowOff>
    </xdr:from>
    <xdr:to>
      <xdr:col>10</xdr:col>
      <xdr:colOff>231716</xdr:colOff>
      <xdr:row>44</xdr:row>
      <xdr:rowOff>152401</xdr:rowOff>
    </xdr:to>
    <xdr:pic>
      <xdr:nvPicPr>
        <xdr:cNvPr id="7" name="Obraz 6">
          <a:extLst>
            <a:ext uri="{FF2B5EF4-FFF2-40B4-BE49-F238E27FC236}">
              <a16:creationId xmlns:a16="http://schemas.microsoft.com/office/drawing/2014/main" id="{3E016C23-8D63-E881-5EF2-4256C9F38EF7}"/>
            </a:ext>
          </a:extLst>
        </xdr:cNvPr>
        <xdr:cNvPicPr>
          <a:picLocks noChangeAspect="1"/>
        </xdr:cNvPicPr>
      </xdr:nvPicPr>
      <xdr:blipFill>
        <a:blip xmlns:r="http://schemas.openxmlformats.org/officeDocument/2006/relationships" r:embed="rId3"/>
        <a:stretch>
          <a:fillRect/>
        </a:stretch>
      </xdr:blipFill>
      <xdr:spPr>
        <a:xfrm>
          <a:off x="0" y="3644901"/>
          <a:ext cx="6645216" cy="3619500"/>
        </a:xfrm>
        <a:prstGeom prst="rect">
          <a:avLst/>
        </a:prstGeom>
      </xdr:spPr>
    </xdr:pic>
    <xdr:clientData/>
  </xdr:twoCellAnchor>
  <xdr:twoCellAnchor editAs="oneCell">
    <xdr:from>
      <xdr:col>11</xdr:col>
      <xdr:colOff>0</xdr:colOff>
      <xdr:row>22</xdr:row>
      <xdr:rowOff>0</xdr:rowOff>
    </xdr:from>
    <xdr:to>
      <xdr:col>21</xdr:col>
      <xdr:colOff>44450</xdr:colOff>
      <xdr:row>45</xdr:row>
      <xdr:rowOff>6349</xdr:rowOff>
    </xdr:to>
    <xdr:pic>
      <xdr:nvPicPr>
        <xdr:cNvPr id="8" name="Obraz 7">
          <a:extLst>
            <a:ext uri="{FF2B5EF4-FFF2-40B4-BE49-F238E27FC236}">
              <a16:creationId xmlns:a16="http://schemas.microsoft.com/office/drawing/2014/main" id="{5F88A824-7B1E-AF0A-3D9C-AAE263A7C58C}"/>
            </a:ext>
          </a:extLst>
        </xdr:cNvPr>
        <xdr:cNvPicPr>
          <a:picLocks noChangeAspect="1"/>
        </xdr:cNvPicPr>
      </xdr:nvPicPr>
      <xdr:blipFill>
        <a:blip xmlns:r="http://schemas.openxmlformats.org/officeDocument/2006/relationships" r:embed="rId4"/>
        <a:stretch>
          <a:fillRect/>
        </a:stretch>
      </xdr:blipFill>
      <xdr:spPr>
        <a:xfrm>
          <a:off x="7054850" y="3644900"/>
          <a:ext cx="6457950" cy="36321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a:extLst>
            <a:ext uri="{FF2B5EF4-FFF2-40B4-BE49-F238E27FC236}">
              <a16:creationId xmlns:a16="http://schemas.microsoft.com/office/drawing/2014/main" id="{00000000-0008-0000-0C00-00000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a:extLst>
            <a:ext uri="{FF2B5EF4-FFF2-40B4-BE49-F238E27FC236}">
              <a16:creationId xmlns:a16="http://schemas.microsoft.com/office/drawing/2014/main" id="{00000000-0008-0000-0C00-00000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a:extLst>
            <a:ext uri="{FF2B5EF4-FFF2-40B4-BE49-F238E27FC236}">
              <a16:creationId xmlns:a16="http://schemas.microsoft.com/office/drawing/2014/main" id="{00000000-0008-0000-0C00-00000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a:extLst>
            <a:ext uri="{FF2B5EF4-FFF2-40B4-BE49-F238E27FC236}">
              <a16:creationId xmlns:a16="http://schemas.microsoft.com/office/drawing/2014/main" id="{00000000-0008-0000-0C00-00000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a:extLst>
            <a:ext uri="{FF2B5EF4-FFF2-40B4-BE49-F238E27FC236}">
              <a16:creationId xmlns:a16="http://schemas.microsoft.com/office/drawing/2014/main" id="{00000000-0008-0000-0C00-00000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a:extLst>
            <a:ext uri="{FF2B5EF4-FFF2-40B4-BE49-F238E27FC236}">
              <a16:creationId xmlns:a16="http://schemas.microsoft.com/office/drawing/2014/main" id="{00000000-0008-0000-0C00-00000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a:extLst>
            <a:ext uri="{FF2B5EF4-FFF2-40B4-BE49-F238E27FC236}">
              <a16:creationId xmlns:a16="http://schemas.microsoft.com/office/drawing/2014/main" id="{00000000-0008-0000-0C00-00000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a:extLst>
            <a:ext uri="{FF2B5EF4-FFF2-40B4-BE49-F238E27FC236}">
              <a16:creationId xmlns:a16="http://schemas.microsoft.com/office/drawing/2014/main" id="{00000000-0008-0000-0C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a:extLst>
            <a:ext uri="{FF2B5EF4-FFF2-40B4-BE49-F238E27FC236}">
              <a16:creationId xmlns:a16="http://schemas.microsoft.com/office/drawing/2014/main" id="{00000000-0008-0000-0C00-00001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a:extLst>
            <a:ext uri="{FF2B5EF4-FFF2-40B4-BE49-F238E27FC236}">
              <a16:creationId xmlns:a16="http://schemas.microsoft.com/office/drawing/2014/main" id="{00000000-0008-0000-0C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a:extLst>
            <a:ext uri="{FF2B5EF4-FFF2-40B4-BE49-F238E27FC236}">
              <a16:creationId xmlns:a16="http://schemas.microsoft.com/office/drawing/2014/main" id="{00000000-0008-0000-0C00-00001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a:extLst>
            <a:ext uri="{FF2B5EF4-FFF2-40B4-BE49-F238E27FC236}">
              <a16:creationId xmlns:a16="http://schemas.microsoft.com/office/drawing/2014/main" id="{00000000-0008-0000-0C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a:extLst>
            <a:ext uri="{FF2B5EF4-FFF2-40B4-BE49-F238E27FC236}">
              <a16:creationId xmlns:a16="http://schemas.microsoft.com/office/drawing/2014/main" id="{00000000-0008-0000-0C00-00001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a:extLst>
            <a:ext uri="{FF2B5EF4-FFF2-40B4-BE49-F238E27FC236}">
              <a16:creationId xmlns:a16="http://schemas.microsoft.com/office/drawing/2014/main" id="{00000000-0008-0000-0C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a:extLst>
            <a:ext uri="{FF2B5EF4-FFF2-40B4-BE49-F238E27FC236}">
              <a16:creationId xmlns:a16="http://schemas.microsoft.com/office/drawing/2014/main" id="{00000000-0008-0000-0C00-00001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a:extLst>
            <a:ext uri="{FF2B5EF4-FFF2-40B4-BE49-F238E27FC236}">
              <a16:creationId xmlns:a16="http://schemas.microsoft.com/office/drawing/2014/main" id="{00000000-0008-0000-0C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a:extLst>
            <a:ext uri="{FF2B5EF4-FFF2-40B4-BE49-F238E27FC236}">
              <a16:creationId xmlns:a16="http://schemas.microsoft.com/office/drawing/2014/main" id="{00000000-0008-0000-0C00-00001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a:extLst>
            <a:ext uri="{FF2B5EF4-FFF2-40B4-BE49-F238E27FC236}">
              <a16:creationId xmlns:a16="http://schemas.microsoft.com/office/drawing/2014/main" id="{00000000-0008-0000-0C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a:extLst>
            <a:ext uri="{FF2B5EF4-FFF2-40B4-BE49-F238E27FC236}">
              <a16:creationId xmlns:a16="http://schemas.microsoft.com/office/drawing/2014/main" id="{00000000-0008-0000-0C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a:extLst>
            <a:ext uri="{FF2B5EF4-FFF2-40B4-BE49-F238E27FC236}">
              <a16:creationId xmlns:a16="http://schemas.microsoft.com/office/drawing/2014/main" id="{00000000-0008-0000-0C00-00001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a:extLst>
            <a:ext uri="{FF2B5EF4-FFF2-40B4-BE49-F238E27FC236}">
              <a16:creationId xmlns:a16="http://schemas.microsoft.com/office/drawing/2014/main" id="{00000000-0008-0000-0C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a:extLst>
            <a:ext uri="{FF2B5EF4-FFF2-40B4-BE49-F238E27FC236}">
              <a16:creationId xmlns:a16="http://schemas.microsoft.com/office/drawing/2014/main" id="{00000000-0008-0000-0C00-00001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a:extLst>
            <a:ext uri="{FF2B5EF4-FFF2-40B4-BE49-F238E27FC236}">
              <a16:creationId xmlns:a16="http://schemas.microsoft.com/office/drawing/2014/main" id="{00000000-0008-0000-0C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a:extLst>
            <a:ext uri="{FF2B5EF4-FFF2-40B4-BE49-F238E27FC236}">
              <a16:creationId xmlns:a16="http://schemas.microsoft.com/office/drawing/2014/main" id="{00000000-0008-0000-0C00-000020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a:extLst>
            <a:ext uri="{FF2B5EF4-FFF2-40B4-BE49-F238E27FC236}">
              <a16:creationId xmlns:a16="http://schemas.microsoft.com/office/drawing/2014/main" id="{00000000-0008-0000-0C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a:extLst>
            <a:ext uri="{FF2B5EF4-FFF2-40B4-BE49-F238E27FC236}">
              <a16:creationId xmlns:a16="http://schemas.microsoft.com/office/drawing/2014/main" id="{00000000-0008-0000-0C00-000022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a:extLst>
            <a:ext uri="{FF2B5EF4-FFF2-40B4-BE49-F238E27FC236}">
              <a16:creationId xmlns:a16="http://schemas.microsoft.com/office/drawing/2014/main" id="{00000000-0008-0000-0C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a:extLst>
            <a:ext uri="{FF2B5EF4-FFF2-40B4-BE49-F238E27FC236}">
              <a16:creationId xmlns:a16="http://schemas.microsoft.com/office/drawing/2014/main" id="{00000000-0008-0000-0C00-000024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a:extLst>
            <a:ext uri="{FF2B5EF4-FFF2-40B4-BE49-F238E27FC236}">
              <a16:creationId xmlns:a16="http://schemas.microsoft.com/office/drawing/2014/main" id="{00000000-0008-0000-0C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a:extLst>
            <a:ext uri="{FF2B5EF4-FFF2-40B4-BE49-F238E27FC236}">
              <a16:creationId xmlns:a16="http://schemas.microsoft.com/office/drawing/2014/main" id="{00000000-0008-0000-0C00-000026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a:extLst>
            <a:ext uri="{FF2B5EF4-FFF2-40B4-BE49-F238E27FC236}">
              <a16:creationId xmlns:a16="http://schemas.microsoft.com/office/drawing/2014/main" id="{00000000-0008-0000-0C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a:extLst>
            <a:ext uri="{FF2B5EF4-FFF2-40B4-BE49-F238E27FC236}">
              <a16:creationId xmlns:a16="http://schemas.microsoft.com/office/drawing/2014/main" id="{00000000-0008-0000-0C00-000028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a:extLst>
            <a:ext uri="{FF2B5EF4-FFF2-40B4-BE49-F238E27FC236}">
              <a16:creationId xmlns:a16="http://schemas.microsoft.com/office/drawing/2014/main" id="{00000000-0008-0000-0C00-00002A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a:extLst>
            <a:ext uri="{FF2B5EF4-FFF2-40B4-BE49-F238E27FC236}">
              <a16:creationId xmlns:a16="http://schemas.microsoft.com/office/drawing/2014/main" id="{00000000-0008-0000-0C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a:extLst>
            <a:ext uri="{FF2B5EF4-FFF2-40B4-BE49-F238E27FC236}">
              <a16:creationId xmlns:a16="http://schemas.microsoft.com/office/drawing/2014/main" id="{00000000-0008-0000-0C00-00002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a:extLst>
            <a:ext uri="{FF2B5EF4-FFF2-40B4-BE49-F238E27FC236}">
              <a16:creationId xmlns:a16="http://schemas.microsoft.com/office/drawing/2014/main" id="{00000000-0008-0000-0C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a:extLst>
            <a:ext uri="{FF2B5EF4-FFF2-40B4-BE49-F238E27FC236}">
              <a16:creationId xmlns:a16="http://schemas.microsoft.com/office/drawing/2014/main" id="{00000000-0008-0000-0C00-00002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a:extLst>
            <a:ext uri="{FF2B5EF4-FFF2-40B4-BE49-F238E27FC236}">
              <a16:creationId xmlns:a16="http://schemas.microsoft.com/office/drawing/2014/main" id="{00000000-0008-0000-0C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a:extLst>
            <a:ext uri="{FF2B5EF4-FFF2-40B4-BE49-F238E27FC236}">
              <a16:creationId xmlns:a16="http://schemas.microsoft.com/office/drawing/2014/main" id="{00000000-0008-0000-0C00-00003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a:extLst>
            <a:ext uri="{FF2B5EF4-FFF2-40B4-BE49-F238E27FC236}">
              <a16:creationId xmlns:a16="http://schemas.microsoft.com/office/drawing/2014/main" id="{00000000-0008-0000-0C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a:extLst>
            <a:ext uri="{FF2B5EF4-FFF2-40B4-BE49-F238E27FC236}">
              <a16:creationId xmlns:a16="http://schemas.microsoft.com/office/drawing/2014/main" id="{00000000-0008-0000-0C00-00003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a:extLst>
            <a:ext uri="{FF2B5EF4-FFF2-40B4-BE49-F238E27FC236}">
              <a16:creationId xmlns:a16="http://schemas.microsoft.com/office/drawing/2014/main" id="{00000000-0008-0000-0C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a:extLst>
            <a:ext uri="{FF2B5EF4-FFF2-40B4-BE49-F238E27FC236}">
              <a16:creationId xmlns:a16="http://schemas.microsoft.com/office/drawing/2014/main" id="{00000000-0008-0000-0C00-00003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a:extLst>
            <a:ext uri="{FF2B5EF4-FFF2-40B4-BE49-F238E27FC236}">
              <a16:creationId xmlns:a16="http://schemas.microsoft.com/office/drawing/2014/main" id="{00000000-0008-0000-0C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a:extLst>
            <a:ext uri="{FF2B5EF4-FFF2-40B4-BE49-F238E27FC236}">
              <a16:creationId xmlns:a16="http://schemas.microsoft.com/office/drawing/2014/main" id="{00000000-0008-0000-0C00-00003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a:extLst>
            <a:ext uri="{FF2B5EF4-FFF2-40B4-BE49-F238E27FC236}">
              <a16:creationId xmlns:a16="http://schemas.microsoft.com/office/drawing/2014/main" id="{00000000-0008-0000-0C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a:extLst>
            <a:ext uri="{FF2B5EF4-FFF2-40B4-BE49-F238E27FC236}">
              <a16:creationId xmlns:a16="http://schemas.microsoft.com/office/drawing/2014/main" id="{00000000-0008-0000-0C00-00003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a:extLst>
            <a:ext uri="{FF2B5EF4-FFF2-40B4-BE49-F238E27FC236}">
              <a16:creationId xmlns:a16="http://schemas.microsoft.com/office/drawing/2014/main" id="{00000000-0008-0000-0C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a:extLst>
            <a:ext uri="{FF2B5EF4-FFF2-40B4-BE49-F238E27FC236}">
              <a16:creationId xmlns:a16="http://schemas.microsoft.com/office/drawing/2014/main" id="{00000000-0008-0000-0C00-00003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a:extLst>
            <a:ext uri="{FF2B5EF4-FFF2-40B4-BE49-F238E27FC236}">
              <a16:creationId xmlns:a16="http://schemas.microsoft.com/office/drawing/2014/main" id="{00000000-0008-0000-0C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a:extLst>
            <a:ext uri="{FF2B5EF4-FFF2-40B4-BE49-F238E27FC236}">
              <a16:creationId xmlns:a16="http://schemas.microsoft.com/office/drawing/2014/main" id="{00000000-0008-0000-0C00-00003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a:extLst>
            <a:ext uri="{FF2B5EF4-FFF2-40B4-BE49-F238E27FC236}">
              <a16:creationId xmlns:a16="http://schemas.microsoft.com/office/drawing/2014/main" id="{00000000-0008-0000-0C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a:extLst>
            <a:ext uri="{FF2B5EF4-FFF2-40B4-BE49-F238E27FC236}">
              <a16:creationId xmlns:a16="http://schemas.microsoft.com/office/drawing/2014/main" id="{00000000-0008-0000-0C00-00003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a:extLst>
            <a:ext uri="{FF2B5EF4-FFF2-40B4-BE49-F238E27FC236}">
              <a16:creationId xmlns:a16="http://schemas.microsoft.com/office/drawing/2014/main" id="{00000000-0008-0000-0C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a:extLst>
            <a:ext uri="{FF2B5EF4-FFF2-40B4-BE49-F238E27FC236}">
              <a16:creationId xmlns:a16="http://schemas.microsoft.com/office/drawing/2014/main" id="{00000000-0008-0000-0C00-00004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a:extLst>
            <a:ext uri="{FF2B5EF4-FFF2-40B4-BE49-F238E27FC236}">
              <a16:creationId xmlns:a16="http://schemas.microsoft.com/office/drawing/2014/main" id="{00000000-0008-0000-0C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a:extLst>
            <a:ext uri="{FF2B5EF4-FFF2-40B4-BE49-F238E27FC236}">
              <a16:creationId xmlns:a16="http://schemas.microsoft.com/office/drawing/2014/main" id="{00000000-0008-0000-0C00-00004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a:extLst>
            <a:ext uri="{FF2B5EF4-FFF2-40B4-BE49-F238E27FC236}">
              <a16:creationId xmlns:a16="http://schemas.microsoft.com/office/drawing/2014/main" id="{00000000-0008-0000-0C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a:extLst>
            <a:ext uri="{FF2B5EF4-FFF2-40B4-BE49-F238E27FC236}">
              <a16:creationId xmlns:a16="http://schemas.microsoft.com/office/drawing/2014/main" id="{00000000-0008-0000-0C00-00004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a:extLst>
            <a:ext uri="{FF2B5EF4-FFF2-40B4-BE49-F238E27FC236}">
              <a16:creationId xmlns:a16="http://schemas.microsoft.com/office/drawing/2014/main" id="{00000000-0008-0000-0C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a:extLst>
            <a:ext uri="{FF2B5EF4-FFF2-40B4-BE49-F238E27FC236}">
              <a16:creationId xmlns:a16="http://schemas.microsoft.com/office/drawing/2014/main" id="{00000000-0008-0000-0C00-00004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a:extLst>
            <a:ext uri="{FF2B5EF4-FFF2-40B4-BE49-F238E27FC236}">
              <a16:creationId xmlns:a16="http://schemas.microsoft.com/office/drawing/2014/main" id="{00000000-0008-0000-0C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a:extLst>
            <a:ext uri="{FF2B5EF4-FFF2-40B4-BE49-F238E27FC236}">
              <a16:creationId xmlns:a16="http://schemas.microsoft.com/office/drawing/2014/main" id="{00000000-0008-0000-0C00-00004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a:extLst>
            <a:ext uri="{FF2B5EF4-FFF2-40B4-BE49-F238E27FC236}">
              <a16:creationId xmlns:a16="http://schemas.microsoft.com/office/drawing/2014/main" id="{00000000-0008-0000-0C00-00004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a:extLst>
            <a:ext uri="{FF2B5EF4-FFF2-40B4-BE49-F238E27FC236}">
              <a16:creationId xmlns:a16="http://schemas.microsoft.com/office/drawing/2014/main" id="{00000000-0008-0000-0C00-00004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a:extLst>
            <a:ext uri="{FF2B5EF4-FFF2-40B4-BE49-F238E27FC236}">
              <a16:creationId xmlns:a16="http://schemas.microsoft.com/office/drawing/2014/main" id="{00000000-0008-0000-0C00-00004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a:extLst>
            <a:ext uri="{FF2B5EF4-FFF2-40B4-BE49-F238E27FC236}">
              <a16:creationId xmlns:a16="http://schemas.microsoft.com/office/drawing/2014/main" id="{00000000-0008-0000-0C00-00004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a:extLst>
            <a:ext uri="{FF2B5EF4-FFF2-40B4-BE49-F238E27FC236}">
              <a16:creationId xmlns:a16="http://schemas.microsoft.com/office/drawing/2014/main" id="{00000000-0008-0000-0C00-00004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a:extLst>
            <a:ext uri="{FF2B5EF4-FFF2-40B4-BE49-F238E27FC236}">
              <a16:creationId xmlns:a16="http://schemas.microsoft.com/office/drawing/2014/main" id="{00000000-0008-0000-0C00-00004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a:extLst>
            <a:ext uri="{FF2B5EF4-FFF2-40B4-BE49-F238E27FC236}">
              <a16:creationId xmlns:a16="http://schemas.microsoft.com/office/drawing/2014/main" id="{00000000-0008-0000-0C00-00005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a:extLst>
            <a:ext uri="{FF2B5EF4-FFF2-40B4-BE49-F238E27FC236}">
              <a16:creationId xmlns:a16="http://schemas.microsoft.com/office/drawing/2014/main" id="{00000000-0008-0000-0C00-00005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a:extLst>
            <a:ext uri="{FF2B5EF4-FFF2-40B4-BE49-F238E27FC236}">
              <a16:creationId xmlns:a16="http://schemas.microsoft.com/office/drawing/2014/main" id="{00000000-0008-0000-0C00-00005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a:extLst>
            <a:ext uri="{FF2B5EF4-FFF2-40B4-BE49-F238E27FC236}">
              <a16:creationId xmlns:a16="http://schemas.microsoft.com/office/drawing/2014/main" id="{00000000-0008-0000-0C00-00005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a:extLst>
            <a:ext uri="{FF2B5EF4-FFF2-40B4-BE49-F238E27FC236}">
              <a16:creationId xmlns:a16="http://schemas.microsoft.com/office/drawing/2014/main" id="{00000000-0008-0000-0C00-00005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a:extLst>
            <a:ext uri="{FF2B5EF4-FFF2-40B4-BE49-F238E27FC236}">
              <a16:creationId xmlns:a16="http://schemas.microsoft.com/office/drawing/2014/main" id="{00000000-0008-0000-0C00-00005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a:extLst>
            <a:ext uri="{FF2B5EF4-FFF2-40B4-BE49-F238E27FC236}">
              <a16:creationId xmlns:a16="http://schemas.microsoft.com/office/drawing/2014/main" id="{00000000-0008-0000-0C00-00005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a:extLst>
            <a:ext uri="{FF2B5EF4-FFF2-40B4-BE49-F238E27FC236}">
              <a16:creationId xmlns:a16="http://schemas.microsoft.com/office/drawing/2014/main" id="{00000000-0008-0000-0C00-00005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a:extLst>
            <a:ext uri="{FF2B5EF4-FFF2-40B4-BE49-F238E27FC236}">
              <a16:creationId xmlns:a16="http://schemas.microsoft.com/office/drawing/2014/main" id="{00000000-0008-0000-0C00-00005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a:extLst>
            <a:ext uri="{FF2B5EF4-FFF2-40B4-BE49-F238E27FC236}">
              <a16:creationId xmlns:a16="http://schemas.microsoft.com/office/drawing/2014/main" id="{00000000-0008-0000-0C00-00005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a:extLst>
            <a:ext uri="{FF2B5EF4-FFF2-40B4-BE49-F238E27FC236}">
              <a16:creationId xmlns:a16="http://schemas.microsoft.com/office/drawing/2014/main" id="{00000000-0008-0000-0C00-00005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a:extLst>
            <a:ext uri="{FF2B5EF4-FFF2-40B4-BE49-F238E27FC236}">
              <a16:creationId xmlns:a16="http://schemas.microsoft.com/office/drawing/2014/main" id="{00000000-0008-0000-0C00-00005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a:extLst>
            <a:ext uri="{FF2B5EF4-FFF2-40B4-BE49-F238E27FC236}">
              <a16:creationId xmlns:a16="http://schemas.microsoft.com/office/drawing/2014/main" id="{00000000-0008-0000-0C00-00005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a:extLst>
            <a:ext uri="{FF2B5EF4-FFF2-40B4-BE49-F238E27FC236}">
              <a16:creationId xmlns:a16="http://schemas.microsoft.com/office/drawing/2014/main" id="{00000000-0008-0000-0C00-00005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a:extLst>
            <a:ext uri="{FF2B5EF4-FFF2-40B4-BE49-F238E27FC236}">
              <a16:creationId xmlns:a16="http://schemas.microsoft.com/office/drawing/2014/main" id="{00000000-0008-0000-0C00-00005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a:extLst>
            <a:ext uri="{FF2B5EF4-FFF2-40B4-BE49-F238E27FC236}">
              <a16:creationId xmlns:a16="http://schemas.microsoft.com/office/drawing/2014/main" id="{00000000-0008-0000-0C00-00005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a:extLst>
            <a:ext uri="{FF2B5EF4-FFF2-40B4-BE49-F238E27FC236}">
              <a16:creationId xmlns:a16="http://schemas.microsoft.com/office/drawing/2014/main" id="{00000000-0008-0000-0C00-00006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a:extLst>
            <a:ext uri="{FF2B5EF4-FFF2-40B4-BE49-F238E27FC236}">
              <a16:creationId xmlns:a16="http://schemas.microsoft.com/office/drawing/2014/main" id="{00000000-0008-0000-0C00-00006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a:extLst>
            <a:ext uri="{FF2B5EF4-FFF2-40B4-BE49-F238E27FC236}">
              <a16:creationId xmlns:a16="http://schemas.microsoft.com/office/drawing/2014/main" id="{00000000-0008-0000-0C00-00006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a:extLst>
            <a:ext uri="{FF2B5EF4-FFF2-40B4-BE49-F238E27FC236}">
              <a16:creationId xmlns:a16="http://schemas.microsoft.com/office/drawing/2014/main" id="{00000000-0008-0000-0C00-00006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a:extLst>
            <a:ext uri="{FF2B5EF4-FFF2-40B4-BE49-F238E27FC236}">
              <a16:creationId xmlns:a16="http://schemas.microsoft.com/office/drawing/2014/main" id="{00000000-0008-0000-0C00-00006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a:extLst>
            <a:ext uri="{FF2B5EF4-FFF2-40B4-BE49-F238E27FC236}">
              <a16:creationId xmlns:a16="http://schemas.microsoft.com/office/drawing/2014/main" id="{00000000-0008-0000-0C00-00006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a:extLst>
            <a:ext uri="{FF2B5EF4-FFF2-40B4-BE49-F238E27FC236}">
              <a16:creationId xmlns:a16="http://schemas.microsoft.com/office/drawing/2014/main" id="{00000000-0008-0000-0C00-00006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a:extLst>
            <a:ext uri="{FF2B5EF4-FFF2-40B4-BE49-F238E27FC236}">
              <a16:creationId xmlns:a16="http://schemas.microsoft.com/office/drawing/2014/main" id="{00000000-0008-0000-0C00-00006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a:extLst>
            <a:ext uri="{FF2B5EF4-FFF2-40B4-BE49-F238E27FC236}">
              <a16:creationId xmlns:a16="http://schemas.microsoft.com/office/drawing/2014/main" id="{00000000-0008-0000-0C00-00006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a:extLst>
            <a:ext uri="{FF2B5EF4-FFF2-40B4-BE49-F238E27FC236}">
              <a16:creationId xmlns:a16="http://schemas.microsoft.com/office/drawing/2014/main" id="{00000000-0008-0000-0C00-00006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a:extLst>
            <a:ext uri="{FF2B5EF4-FFF2-40B4-BE49-F238E27FC236}">
              <a16:creationId xmlns:a16="http://schemas.microsoft.com/office/drawing/2014/main" id="{00000000-0008-0000-0C00-00006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a:extLst>
            <a:ext uri="{FF2B5EF4-FFF2-40B4-BE49-F238E27FC236}">
              <a16:creationId xmlns:a16="http://schemas.microsoft.com/office/drawing/2014/main" id="{00000000-0008-0000-0C00-00006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a:extLst>
            <a:ext uri="{FF2B5EF4-FFF2-40B4-BE49-F238E27FC236}">
              <a16:creationId xmlns:a16="http://schemas.microsoft.com/office/drawing/2014/main" id="{00000000-0008-0000-0C00-00006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a:extLst>
            <a:ext uri="{FF2B5EF4-FFF2-40B4-BE49-F238E27FC236}">
              <a16:creationId xmlns:a16="http://schemas.microsoft.com/office/drawing/2014/main" id="{00000000-0008-0000-0C00-00006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a:extLst>
            <a:ext uri="{FF2B5EF4-FFF2-40B4-BE49-F238E27FC236}">
              <a16:creationId xmlns:a16="http://schemas.microsoft.com/office/drawing/2014/main" id="{00000000-0008-0000-0C00-00006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a:extLst>
            <a:ext uri="{FF2B5EF4-FFF2-40B4-BE49-F238E27FC236}">
              <a16:creationId xmlns:a16="http://schemas.microsoft.com/office/drawing/2014/main" id="{00000000-0008-0000-0C00-00006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a:extLst>
            <a:ext uri="{FF2B5EF4-FFF2-40B4-BE49-F238E27FC236}">
              <a16:creationId xmlns:a16="http://schemas.microsoft.com/office/drawing/2014/main" id="{00000000-0008-0000-0C00-00007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a:extLst>
            <a:ext uri="{FF2B5EF4-FFF2-40B4-BE49-F238E27FC236}">
              <a16:creationId xmlns:a16="http://schemas.microsoft.com/office/drawing/2014/main" id="{00000000-0008-0000-0C00-00007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a:extLst>
            <a:ext uri="{FF2B5EF4-FFF2-40B4-BE49-F238E27FC236}">
              <a16:creationId xmlns:a16="http://schemas.microsoft.com/office/drawing/2014/main" id="{00000000-0008-0000-0C00-00007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a:extLst>
            <a:ext uri="{FF2B5EF4-FFF2-40B4-BE49-F238E27FC236}">
              <a16:creationId xmlns:a16="http://schemas.microsoft.com/office/drawing/2014/main" id="{00000000-0008-0000-0C00-00007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a:extLst>
            <a:ext uri="{FF2B5EF4-FFF2-40B4-BE49-F238E27FC236}">
              <a16:creationId xmlns:a16="http://schemas.microsoft.com/office/drawing/2014/main" id="{00000000-0008-0000-0C00-00007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a:extLst>
            <a:ext uri="{FF2B5EF4-FFF2-40B4-BE49-F238E27FC236}">
              <a16:creationId xmlns:a16="http://schemas.microsoft.com/office/drawing/2014/main" id="{00000000-0008-0000-0C00-00007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a:extLst>
            <a:ext uri="{FF2B5EF4-FFF2-40B4-BE49-F238E27FC236}">
              <a16:creationId xmlns:a16="http://schemas.microsoft.com/office/drawing/2014/main" id="{00000000-0008-0000-0C00-00007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a:extLst>
            <a:ext uri="{FF2B5EF4-FFF2-40B4-BE49-F238E27FC236}">
              <a16:creationId xmlns:a16="http://schemas.microsoft.com/office/drawing/2014/main" id="{00000000-0008-0000-0C00-00007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a:extLst>
            <a:ext uri="{FF2B5EF4-FFF2-40B4-BE49-F238E27FC236}">
              <a16:creationId xmlns:a16="http://schemas.microsoft.com/office/drawing/2014/main" id="{00000000-0008-0000-0C00-00007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a:extLst>
            <a:ext uri="{FF2B5EF4-FFF2-40B4-BE49-F238E27FC236}">
              <a16:creationId xmlns:a16="http://schemas.microsoft.com/office/drawing/2014/main" id="{00000000-0008-0000-0C00-00007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00000000-0008-0000-0C00-00007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00000000-0008-0000-0C00-00007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00000000-0008-0000-0C00-00007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00000000-0008-0000-0C00-00007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00000000-0008-0000-0C00-00007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00000000-0008-0000-0C00-00007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00000000-0008-0000-0C00-00008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00000000-0008-0000-0C00-00008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00000000-0008-0000-0C00-00008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00000000-0008-0000-0C00-00008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2" name="Picture 1">
          <a:extLst>
            <a:ext uri="{FF2B5EF4-FFF2-40B4-BE49-F238E27FC236}">
              <a16:creationId xmlns:a16="http://schemas.microsoft.com/office/drawing/2014/main" id="{00000000-0008-0000-0C00-00008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3" name="Right Arrow 11">
          <a:extLst>
            <a:ext uri="{FF2B5EF4-FFF2-40B4-BE49-F238E27FC236}">
              <a16:creationId xmlns:a16="http://schemas.microsoft.com/office/drawing/2014/main" id="{00000000-0008-0000-0C00-00008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4" name="Picture 1">
          <a:extLst>
            <a:ext uri="{FF2B5EF4-FFF2-40B4-BE49-F238E27FC236}">
              <a16:creationId xmlns:a16="http://schemas.microsoft.com/office/drawing/2014/main" id="{00000000-0008-0000-0C00-00008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5" name="Right Arrow 2">
          <a:extLst>
            <a:ext uri="{FF2B5EF4-FFF2-40B4-BE49-F238E27FC236}">
              <a16:creationId xmlns:a16="http://schemas.microsoft.com/office/drawing/2014/main" id="{00000000-0008-0000-0C00-00008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6" name="Picture 1">
          <a:extLst>
            <a:ext uri="{FF2B5EF4-FFF2-40B4-BE49-F238E27FC236}">
              <a16:creationId xmlns:a16="http://schemas.microsoft.com/office/drawing/2014/main" id="{00000000-0008-0000-0C00-00008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7" name="Right Arrow 11">
          <a:extLst>
            <a:ext uri="{FF2B5EF4-FFF2-40B4-BE49-F238E27FC236}">
              <a16:creationId xmlns:a16="http://schemas.microsoft.com/office/drawing/2014/main" id="{00000000-0008-0000-0C00-00008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8" name="Picture 1">
          <a:extLst>
            <a:ext uri="{FF2B5EF4-FFF2-40B4-BE49-F238E27FC236}">
              <a16:creationId xmlns:a16="http://schemas.microsoft.com/office/drawing/2014/main" id="{00000000-0008-0000-0C00-00008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9" name="Right Arrow 11">
          <a:extLst>
            <a:ext uri="{FF2B5EF4-FFF2-40B4-BE49-F238E27FC236}">
              <a16:creationId xmlns:a16="http://schemas.microsoft.com/office/drawing/2014/main" id="{00000000-0008-0000-0C00-00008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0" name="Picture 1">
          <a:extLst>
            <a:ext uri="{FF2B5EF4-FFF2-40B4-BE49-F238E27FC236}">
              <a16:creationId xmlns:a16="http://schemas.microsoft.com/office/drawing/2014/main" id="{00000000-0008-0000-0C00-00008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1" name="Right Arrow 11">
          <a:extLst>
            <a:ext uri="{FF2B5EF4-FFF2-40B4-BE49-F238E27FC236}">
              <a16:creationId xmlns:a16="http://schemas.microsoft.com/office/drawing/2014/main" id="{00000000-0008-0000-0C00-00008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2" name="Picture 1">
          <a:extLst>
            <a:ext uri="{FF2B5EF4-FFF2-40B4-BE49-F238E27FC236}">
              <a16:creationId xmlns:a16="http://schemas.microsoft.com/office/drawing/2014/main" id="{00000000-0008-0000-0C00-00008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3" name="Right Arrow 11">
          <a:extLst>
            <a:ext uri="{FF2B5EF4-FFF2-40B4-BE49-F238E27FC236}">
              <a16:creationId xmlns:a16="http://schemas.microsoft.com/office/drawing/2014/main" id="{00000000-0008-0000-0C00-00008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4" name="Picture 1">
          <a:extLst>
            <a:ext uri="{FF2B5EF4-FFF2-40B4-BE49-F238E27FC236}">
              <a16:creationId xmlns:a16="http://schemas.microsoft.com/office/drawing/2014/main" id="{00000000-0008-0000-0C00-00009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5" name="Right Arrow 11">
          <a:extLst>
            <a:ext uri="{FF2B5EF4-FFF2-40B4-BE49-F238E27FC236}">
              <a16:creationId xmlns:a16="http://schemas.microsoft.com/office/drawing/2014/main" id="{00000000-0008-0000-0C00-00009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6" name="Picture 1">
          <a:extLst>
            <a:ext uri="{FF2B5EF4-FFF2-40B4-BE49-F238E27FC236}">
              <a16:creationId xmlns:a16="http://schemas.microsoft.com/office/drawing/2014/main" id="{00000000-0008-0000-0C00-00009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7" name="Right Arrow 11">
          <a:extLst>
            <a:ext uri="{FF2B5EF4-FFF2-40B4-BE49-F238E27FC236}">
              <a16:creationId xmlns:a16="http://schemas.microsoft.com/office/drawing/2014/main" id="{00000000-0008-0000-0C00-00009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47" name="Picture 1">
          <a:extLst>
            <a:ext uri="{FF2B5EF4-FFF2-40B4-BE49-F238E27FC236}">
              <a16:creationId xmlns:a16="http://schemas.microsoft.com/office/drawing/2014/main" id="{00000000-0008-0000-0C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48" name="Right Arrow 11">
          <a:extLst>
            <a:ext uri="{FF2B5EF4-FFF2-40B4-BE49-F238E27FC236}">
              <a16:creationId xmlns:a16="http://schemas.microsoft.com/office/drawing/2014/main" id="{00000000-0008-0000-0C00-000094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9" name="Picture 1">
          <a:extLst>
            <a:ext uri="{FF2B5EF4-FFF2-40B4-BE49-F238E27FC236}">
              <a16:creationId xmlns:a16="http://schemas.microsoft.com/office/drawing/2014/main" id="{00000000-0008-0000-0C00-00009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50" name="Right Arrow 11">
          <a:extLst>
            <a:ext uri="{FF2B5EF4-FFF2-40B4-BE49-F238E27FC236}">
              <a16:creationId xmlns:a16="http://schemas.microsoft.com/office/drawing/2014/main" id="{00000000-0008-0000-0C00-000096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3" name="Picture 1">
          <a:extLst>
            <a:ext uri="{FF2B5EF4-FFF2-40B4-BE49-F238E27FC236}">
              <a16:creationId xmlns:a16="http://schemas.microsoft.com/office/drawing/2014/main" id="{3912DFDF-A283-4B66-8805-62CE8080E0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4" name="Right Arrow 11">
          <a:extLst>
            <a:ext uri="{FF2B5EF4-FFF2-40B4-BE49-F238E27FC236}">
              <a16:creationId xmlns:a16="http://schemas.microsoft.com/office/drawing/2014/main" id="{3E74CFAA-3B29-4E9F-BA30-0951C21DADE7}"/>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5" name="Picture 1">
          <a:extLst>
            <a:ext uri="{FF2B5EF4-FFF2-40B4-BE49-F238E27FC236}">
              <a16:creationId xmlns:a16="http://schemas.microsoft.com/office/drawing/2014/main" id="{A5CB8670-19F1-4A32-A0ED-36F63793D2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6" name="Right Arrow 11">
          <a:extLst>
            <a:ext uri="{FF2B5EF4-FFF2-40B4-BE49-F238E27FC236}">
              <a16:creationId xmlns:a16="http://schemas.microsoft.com/office/drawing/2014/main" id="{87912FD1-E6FF-4CB8-BE01-F553302593C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51" name="Picture 1">
          <a:extLst>
            <a:ext uri="{FF2B5EF4-FFF2-40B4-BE49-F238E27FC236}">
              <a16:creationId xmlns:a16="http://schemas.microsoft.com/office/drawing/2014/main" id="{A94A6FEE-2976-412B-A9F3-CE59687842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10159" cy="1088763"/>
        </a:xfrm>
        <a:prstGeom prst="rect">
          <a:avLst/>
        </a:prstGeom>
      </xdr:spPr>
    </xdr:pic>
    <xdr:clientData/>
  </xdr:twoCellAnchor>
  <xdr:oneCellAnchor>
    <xdr:from>
      <xdr:col>2</xdr:col>
      <xdr:colOff>333371</xdr:colOff>
      <xdr:row>58</xdr:row>
      <xdr:rowOff>63500</xdr:rowOff>
    </xdr:from>
    <xdr:ext cx="182567" cy="133766"/>
    <xdr:sp macro="" textlink="">
      <xdr:nvSpPr>
        <xdr:cNvPr id="152" name="Right Arrow 11">
          <a:extLst>
            <a:ext uri="{FF2B5EF4-FFF2-40B4-BE49-F238E27FC236}">
              <a16:creationId xmlns:a16="http://schemas.microsoft.com/office/drawing/2014/main" id="{60E6C6F0-ED5B-4329-B492-F66A10F3CBE9}"/>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7" name="Picture 1">
          <a:extLst>
            <a:ext uri="{FF2B5EF4-FFF2-40B4-BE49-F238E27FC236}">
              <a16:creationId xmlns:a16="http://schemas.microsoft.com/office/drawing/2014/main" id="{49CF9774-0670-4157-8CBA-9B31D8894C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8" name="Right Arrow 11">
          <a:extLst>
            <a:ext uri="{FF2B5EF4-FFF2-40B4-BE49-F238E27FC236}">
              <a16:creationId xmlns:a16="http://schemas.microsoft.com/office/drawing/2014/main" id="{90C8C0A7-75F0-4FEA-8FFA-F78CFCE0DA12}"/>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9" name="Picture 1">
          <a:extLst>
            <a:ext uri="{FF2B5EF4-FFF2-40B4-BE49-F238E27FC236}">
              <a16:creationId xmlns:a16="http://schemas.microsoft.com/office/drawing/2014/main" id="{338B4668-F10D-4259-868D-B3ECEF3A34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60" name="Right Arrow 11">
          <a:extLst>
            <a:ext uri="{FF2B5EF4-FFF2-40B4-BE49-F238E27FC236}">
              <a16:creationId xmlns:a16="http://schemas.microsoft.com/office/drawing/2014/main" id="{BCC0F46A-E70B-4A85-A261-0AA577013115}"/>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61" name="Picture 1">
          <a:extLst>
            <a:ext uri="{FF2B5EF4-FFF2-40B4-BE49-F238E27FC236}">
              <a16:creationId xmlns:a16="http://schemas.microsoft.com/office/drawing/2014/main" id="{A837B151-4D4B-4947-96DE-D12F210FF3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62" name="Right Arrow 11">
          <a:extLst>
            <a:ext uri="{FF2B5EF4-FFF2-40B4-BE49-F238E27FC236}">
              <a16:creationId xmlns:a16="http://schemas.microsoft.com/office/drawing/2014/main" id="{C854F94B-9BBA-4AE4-BB74-87BCF845F83D}"/>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63" name="Picture 1">
          <a:extLst>
            <a:ext uri="{FF2B5EF4-FFF2-40B4-BE49-F238E27FC236}">
              <a16:creationId xmlns:a16="http://schemas.microsoft.com/office/drawing/2014/main" id="{9934952A-A02D-4453-8F73-0557FF6E7D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64" name="Right Arrow 11">
          <a:extLst>
            <a:ext uri="{FF2B5EF4-FFF2-40B4-BE49-F238E27FC236}">
              <a16:creationId xmlns:a16="http://schemas.microsoft.com/office/drawing/2014/main" id="{09E643DB-280C-4597-8820-026F3C8461AE}"/>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a:extLst>
            <a:ext uri="{FF2B5EF4-FFF2-40B4-BE49-F238E27FC236}">
              <a16:creationId xmlns:a16="http://schemas.microsoft.com/office/drawing/2014/main" id="{00000000-0008-0000-0D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a:extLst>
            <a:ext uri="{FF2B5EF4-FFF2-40B4-BE49-F238E27FC236}">
              <a16:creationId xmlns:a16="http://schemas.microsoft.com/office/drawing/2014/main" id="{00000000-0008-0000-0D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a:extLst>
            <a:ext uri="{FF2B5EF4-FFF2-40B4-BE49-F238E27FC236}">
              <a16:creationId xmlns:a16="http://schemas.microsoft.com/office/drawing/2014/main" id="{00000000-0008-0000-0D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a:extLst>
            <a:ext uri="{FF2B5EF4-FFF2-40B4-BE49-F238E27FC236}">
              <a16:creationId xmlns:a16="http://schemas.microsoft.com/office/drawing/2014/main" id="{00000000-0008-0000-0D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a:extLst>
            <a:ext uri="{FF2B5EF4-FFF2-40B4-BE49-F238E27FC236}">
              <a16:creationId xmlns:a16="http://schemas.microsoft.com/office/drawing/2014/main" id="{00000000-0008-0000-0D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a:extLst>
            <a:ext uri="{FF2B5EF4-FFF2-40B4-BE49-F238E27FC236}">
              <a16:creationId xmlns:a16="http://schemas.microsoft.com/office/drawing/2014/main" id="{00000000-0008-0000-0D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a:extLst>
            <a:ext uri="{FF2B5EF4-FFF2-40B4-BE49-F238E27FC236}">
              <a16:creationId xmlns:a16="http://schemas.microsoft.com/office/drawing/2014/main" id="{00000000-0008-0000-0D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a:extLst>
            <a:ext uri="{FF2B5EF4-FFF2-40B4-BE49-F238E27FC236}">
              <a16:creationId xmlns:a16="http://schemas.microsoft.com/office/drawing/2014/main" id="{00000000-0008-0000-0D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a:extLst>
            <a:ext uri="{FF2B5EF4-FFF2-40B4-BE49-F238E27FC236}">
              <a16:creationId xmlns:a16="http://schemas.microsoft.com/office/drawing/2014/main" id="{00000000-0008-0000-0D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a:extLst>
            <a:ext uri="{FF2B5EF4-FFF2-40B4-BE49-F238E27FC236}">
              <a16:creationId xmlns:a16="http://schemas.microsoft.com/office/drawing/2014/main" id="{00000000-0008-0000-0D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a:extLst>
            <a:ext uri="{FF2B5EF4-FFF2-40B4-BE49-F238E27FC236}">
              <a16:creationId xmlns:a16="http://schemas.microsoft.com/office/drawing/2014/main" id="{00000000-0008-0000-0D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a:extLst>
            <a:ext uri="{FF2B5EF4-FFF2-40B4-BE49-F238E27FC236}">
              <a16:creationId xmlns:a16="http://schemas.microsoft.com/office/drawing/2014/main" id="{00000000-0008-0000-0D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a:extLst>
            <a:ext uri="{FF2B5EF4-FFF2-40B4-BE49-F238E27FC236}">
              <a16:creationId xmlns:a16="http://schemas.microsoft.com/office/drawing/2014/main" id="{00000000-0008-0000-0D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a:extLst>
            <a:ext uri="{FF2B5EF4-FFF2-40B4-BE49-F238E27FC236}">
              <a16:creationId xmlns:a16="http://schemas.microsoft.com/office/drawing/2014/main" id="{00000000-0008-0000-0D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a:extLst>
            <a:ext uri="{FF2B5EF4-FFF2-40B4-BE49-F238E27FC236}">
              <a16:creationId xmlns:a16="http://schemas.microsoft.com/office/drawing/2014/main" id="{00000000-0008-0000-0D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a:extLst>
            <a:ext uri="{FF2B5EF4-FFF2-40B4-BE49-F238E27FC236}">
              <a16:creationId xmlns:a16="http://schemas.microsoft.com/office/drawing/2014/main" id="{00000000-0008-0000-0D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a:extLst>
            <a:ext uri="{FF2B5EF4-FFF2-40B4-BE49-F238E27FC236}">
              <a16:creationId xmlns:a16="http://schemas.microsoft.com/office/drawing/2014/main" id="{00000000-0008-0000-0D00-00001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a:extLst>
            <a:ext uri="{FF2B5EF4-FFF2-40B4-BE49-F238E27FC236}">
              <a16:creationId xmlns:a16="http://schemas.microsoft.com/office/drawing/2014/main" id="{00000000-0008-0000-0D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a:extLst>
            <a:ext uri="{FF2B5EF4-FFF2-40B4-BE49-F238E27FC236}">
              <a16:creationId xmlns:a16="http://schemas.microsoft.com/office/drawing/2014/main" id="{00000000-0008-0000-0D00-00001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a:extLst>
            <a:ext uri="{FF2B5EF4-FFF2-40B4-BE49-F238E27FC236}">
              <a16:creationId xmlns:a16="http://schemas.microsoft.com/office/drawing/2014/main" id="{00000000-0008-0000-0D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a:extLst>
            <a:ext uri="{FF2B5EF4-FFF2-40B4-BE49-F238E27FC236}">
              <a16:creationId xmlns:a16="http://schemas.microsoft.com/office/drawing/2014/main" id="{00000000-0008-0000-0D00-00002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a:extLst>
            <a:ext uri="{FF2B5EF4-FFF2-40B4-BE49-F238E27FC236}">
              <a16:creationId xmlns:a16="http://schemas.microsoft.com/office/drawing/2014/main" id="{00000000-0008-0000-0D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a:extLst>
            <a:ext uri="{FF2B5EF4-FFF2-40B4-BE49-F238E27FC236}">
              <a16:creationId xmlns:a16="http://schemas.microsoft.com/office/drawing/2014/main" id="{00000000-0008-0000-0D00-00002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a:extLst>
            <a:ext uri="{FF2B5EF4-FFF2-40B4-BE49-F238E27FC236}">
              <a16:creationId xmlns:a16="http://schemas.microsoft.com/office/drawing/2014/main" id="{00000000-0008-0000-0D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a:extLst>
            <a:ext uri="{FF2B5EF4-FFF2-40B4-BE49-F238E27FC236}">
              <a16:creationId xmlns:a16="http://schemas.microsoft.com/office/drawing/2014/main" id="{00000000-0008-0000-0D00-00002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a:extLst>
            <a:ext uri="{FF2B5EF4-FFF2-40B4-BE49-F238E27FC236}">
              <a16:creationId xmlns:a16="http://schemas.microsoft.com/office/drawing/2014/main" id="{00000000-0008-0000-0D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a:extLst>
            <a:ext uri="{FF2B5EF4-FFF2-40B4-BE49-F238E27FC236}">
              <a16:creationId xmlns:a16="http://schemas.microsoft.com/office/drawing/2014/main" id="{00000000-0008-0000-0D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a:extLst>
            <a:ext uri="{FF2B5EF4-FFF2-40B4-BE49-F238E27FC236}">
              <a16:creationId xmlns:a16="http://schemas.microsoft.com/office/drawing/2014/main" id="{00000000-0008-0000-0D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a:extLst>
            <a:ext uri="{FF2B5EF4-FFF2-40B4-BE49-F238E27FC236}">
              <a16:creationId xmlns:a16="http://schemas.microsoft.com/office/drawing/2014/main" id="{00000000-0008-0000-0D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a:extLst>
            <a:ext uri="{FF2B5EF4-FFF2-40B4-BE49-F238E27FC236}">
              <a16:creationId xmlns:a16="http://schemas.microsoft.com/office/drawing/2014/main" id="{00000000-0008-0000-0D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a:extLst>
            <a:ext uri="{FF2B5EF4-FFF2-40B4-BE49-F238E27FC236}">
              <a16:creationId xmlns:a16="http://schemas.microsoft.com/office/drawing/2014/main" id="{00000000-0008-0000-0D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a:extLst>
            <a:ext uri="{FF2B5EF4-FFF2-40B4-BE49-F238E27FC236}">
              <a16:creationId xmlns:a16="http://schemas.microsoft.com/office/drawing/2014/main" id="{00000000-0008-0000-0D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a:extLst>
            <a:ext uri="{FF2B5EF4-FFF2-40B4-BE49-F238E27FC236}">
              <a16:creationId xmlns:a16="http://schemas.microsoft.com/office/drawing/2014/main" id="{00000000-0008-0000-0D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a:extLst>
            <a:ext uri="{FF2B5EF4-FFF2-40B4-BE49-F238E27FC236}">
              <a16:creationId xmlns:a16="http://schemas.microsoft.com/office/drawing/2014/main" id="{00000000-0008-0000-0D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a:extLst>
            <a:ext uri="{FF2B5EF4-FFF2-40B4-BE49-F238E27FC236}">
              <a16:creationId xmlns:a16="http://schemas.microsoft.com/office/drawing/2014/main" id="{00000000-0008-0000-0D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a:extLst>
            <a:ext uri="{FF2B5EF4-FFF2-40B4-BE49-F238E27FC236}">
              <a16:creationId xmlns:a16="http://schemas.microsoft.com/office/drawing/2014/main" id="{00000000-0008-0000-0D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a:extLst>
            <a:ext uri="{FF2B5EF4-FFF2-40B4-BE49-F238E27FC236}">
              <a16:creationId xmlns:a16="http://schemas.microsoft.com/office/drawing/2014/main" id="{00000000-0008-0000-0D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a:extLst>
            <a:ext uri="{FF2B5EF4-FFF2-40B4-BE49-F238E27FC236}">
              <a16:creationId xmlns:a16="http://schemas.microsoft.com/office/drawing/2014/main" id="{00000000-0008-0000-0D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a:extLst>
            <a:ext uri="{FF2B5EF4-FFF2-40B4-BE49-F238E27FC236}">
              <a16:creationId xmlns:a16="http://schemas.microsoft.com/office/drawing/2014/main" id="{00000000-0008-0000-0D00-00003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a:extLst>
            <a:ext uri="{FF2B5EF4-FFF2-40B4-BE49-F238E27FC236}">
              <a16:creationId xmlns:a16="http://schemas.microsoft.com/office/drawing/2014/main" id="{00000000-0008-0000-0D00-00003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a:extLst>
            <a:ext uri="{FF2B5EF4-FFF2-40B4-BE49-F238E27FC236}">
              <a16:creationId xmlns:a16="http://schemas.microsoft.com/office/drawing/2014/main" id="{00000000-0008-0000-0D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a:extLst>
            <a:ext uri="{FF2B5EF4-FFF2-40B4-BE49-F238E27FC236}">
              <a16:creationId xmlns:a16="http://schemas.microsoft.com/office/drawing/2014/main" id="{00000000-0008-0000-0D00-00003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a:extLst>
            <a:ext uri="{FF2B5EF4-FFF2-40B4-BE49-F238E27FC236}">
              <a16:creationId xmlns:a16="http://schemas.microsoft.com/office/drawing/2014/main" id="{00000000-0008-0000-0D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a:extLst>
            <a:ext uri="{FF2B5EF4-FFF2-40B4-BE49-F238E27FC236}">
              <a16:creationId xmlns:a16="http://schemas.microsoft.com/office/drawing/2014/main" id="{00000000-0008-0000-0D00-00003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a:extLst>
            <a:ext uri="{FF2B5EF4-FFF2-40B4-BE49-F238E27FC236}">
              <a16:creationId xmlns:a16="http://schemas.microsoft.com/office/drawing/2014/main" id="{00000000-0008-0000-0D00-00003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a:extLst>
            <a:ext uri="{FF2B5EF4-FFF2-40B4-BE49-F238E27FC236}">
              <a16:creationId xmlns:a16="http://schemas.microsoft.com/office/drawing/2014/main" id="{00000000-0008-0000-0D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a:extLst>
            <a:ext uri="{FF2B5EF4-FFF2-40B4-BE49-F238E27FC236}">
              <a16:creationId xmlns:a16="http://schemas.microsoft.com/office/drawing/2014/main" id="{00000000-0008-0000-0D00-00003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a:extLst>
            <a:ext uri="{FF2B5EF4-FFF2-40B4-BE49-F238E27FC236}">
              <a16:creationId xmlns:a16="http://schemas.microsoft.com/office/drawing/2014/main" id="{00000000-0008-0000-0D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00000000-0008-0000-0D00-00003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00000000-0008-0000-0D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00000000-0008-0000-0D00-00003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00000000-0008-0000-0D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00000000-0008-0000-0D00-00004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6" name="Picture 1">
          <a:extLst>
            <a:ext uri="{FF2B5EF4-FFF2-40B4-BE49-F238E27FC236}">
              <a16:creationId xmlns:a16="http://schemas.microsoft.com/office/drawing/2014/main" id="{00000000-0008-0000-0D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7" name="Picture 1">
          <a:extLst>
            <a:ext uri="{FF2B5EF4-FFF2-40B4-BE49-F238E27FC236}">
              <a16:creationId xmlns:a16="http://schemas.microsoft.com/office/drawing/2014/main" id="{00000000-0008-0000-0D00-00004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8" name="Picture 1">
          <a:extLst>
            <a:ext uri="{FF2B5EF4-FFF2-40B4-BE49-F238E27FC236}">
              <a16:creationId xmlns:a16="http://schemas.microsoft.com/office/drawing/2014/main" id="{00000000-0008-0000-0D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9" name="Picture 1">
          <a:extLst>
            <a:ext uri="{FF2B5EF4-FFF2-40B4-BE49-F238E27FC236}">
              <a16:creationId xmlns:a16="http://schemas.microsoft.com/office/drawing/2014/main" id="{00000000-0008-0000-0D00-00004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0" name="Picture 1">
          <a:extLst>
            <a:ext uri="{FF2B5EF4-FFF2-40B4-BE49-F238E27FC236}">
              <a16:creationId xmlns:a16="http://schemas.microsoft.com/office/drawing/2014/main" id="{00000000-0008-0000-0D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1" name="Picture 1">
          <a:extLst>
            <a:ext uri="{FF2B5EF4-FFF2-40B4-BE49-F238E27FC236}">
              <a16:creationId xmlns:a16="http://schemas.microsoft.com/office/drawing/2014/main" id="{00000000-0008-0000-0D00-00004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2" name="Picture 1">
          <a:extLst>
            <a:ext uri="{FF2B5EF4-FFF2-40B4-BE49-F238E27FC236}">
              <a16:creationId xmlns:a16="http://schemas.microsoft.com/office/drawing/2014/main" id="{00000000-0008-0000-0D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 name="Picture 1">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3" name="Picture 1">
          <a:extLst>
            <a:ext uri="{FF2B5EF4-FFF2-40B4-BE49-F238E27FC236}">
              <a16:creationId xmlns:a16="http://schemas.microsoft.com/office/drawing/2014/main" id="{00000000-0008-0000-0D00-00004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4" name="Picture 1">
          <a:extLst>
            <a:ext uri="{FF2B5EF4-FFF2-40B4-BE49-F238E27FC236}">
              <a16:creationId xmlns:a16="http://schemas.microsoft.com/office/drawing/2014/main" id="{C9EAF361-AD57-4844-AEA2-8EA54AA8A6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5" name="Picture 1">
          <a:extLst>
            <a:ext uri="{FF2B5EF4-FFF2-40B4-BE49-F238E27FC236}">
              <a16:creationId xmlns:a16="http://schemas.microsoft.com/office/drawing/2014/main" id="{2A2EB96F-BA44-4F8E-98DB-09FC51EC9B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76" name="Picture 1">
          <a:extLst>
            <a:ext uri="{FF2B5EF4-FFF2-40B4-BE49-F238E27FC236}">
              <a16:creationId xmlns:a16="http://schemas.microsoft.com/office/drawing/2014/main" id="{5D8DB171-3F21-4E39-ABDE-610AD64B8A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1033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7" name="Picture 1">
          <a:extLst>
            <a:ext uri="{FF2B5EF4-FFF2-40B4-BE49-F238E27FC236}">
              <a16:creationId xmlns:a16="http://schemas.microsoft.com/office/drawing/2014/main" id="{C2AA694D-4B7C-4C5A-94E5-5F602A4E2F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8" name="Picture 1">
          <a:extLst>
            <a:ext uri="{FF2B5EF4-FFF2-40B4-BE49-F238E27FC236}">
              <a16:creationId xmlns:a16="http://schemas.microsoft.com/office/drawing/2014/main" id="{F60A4040-BF2D-484F-83AB-705B779B79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9" name="Picture 1">
          <a:extLst>
            <a:ext uri="{FF2B5EF4-FFF2-40B4-BE49-F238E27FC236}">
              <a16:creationId xmlns:a16="http://schemas.microsoft.com/office/drawing/2014/main" id="{64F54A51-AD81-4601-8EF7-8A71554117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0" name="Picture 1">
          <a:extLst>
            <a:ext uri="{FF2B5EF4-FFF2-40B4-BE49-F238E27FC236}">
              <a16:creationId xmlns:a16="http://schemas.microsoft.com/office/drawing/2014/main" id="{E63CBF0E-CF7D-487E-8900-97FFA8374C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2" name="Picture 1">
          <a:extLst>
            <a:ext uri="{FF2B5EF4-FFF2-40B4-BE49-F238E27FC236}">
              <a16:creationId xmlns:a16="http://schemas.microsoft.com/office/drawing/2014/main" id="{A9AF5526-80B0-4402-B2D0-4A39A28AF0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3" name="Picture 1">
          <a:extLst>
            <a:ext uri="{FF2B5EF4-FFF2-40B4-BE49-F238E27FC236}">
              <a16:creationId xmlns:a16="http://schemas.microsoft.com/office/drawing/2014/main" id="{D25635F7-6FDC-4F8F-9683-832A7317C3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U:\3.11.01.22%20BEEF\BEEF.GEN\BEEF%20MARKET%20OBSERVATORY\BMO%20Web%20Site\Excel_files\11%20PRI\01-Beef%20Weekly%20Carcase%20Prices_en.xlsm" TargetMode="External"/><Relationship Id="rId1" Type="http://schemas.openxmlformats.org/officeDocument/2006/relationships/externalLinkPath" Target="file:///U:\3.11.01.22%20BEEF\BEEF.GEN\BEEF%20MARKET%20OBSERVATORY\BMO%20Web%20Site\Excel_files\11%20PRI\01-Beef%20Weekly%20Carcase%20Prices_en.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U:\3.11.01.22%20BEEF\BEEF.GEN\BEEF.STAT\BEEF-STAT-Prices\New%20Prices27\outil%20dwami%20-%20viv.xlsx" TargetMode="External"/><Relationship Id="rId1" Type="http://schemas.openxmlformats.org/officeDocument/2006/relationships/externalLinkPath" Target="file:///U:\3.11.01.22%20BEEF\BEEF.GEN\BEEF.STAT\BEEF-STAT-Prices\New%20Prices27\outil%20dwami%20-%20vi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TRL"/>
      <sheetName val="Current Weekly Price ACZ"/>
      <sheetName val="Graph (future)"/>
      <sheetName val="cas_old"/>
      <sheetName val="Chart3"/>
      <sheetName val="Chart4"/>
      <sheetName val="graph bm"/>
      <sheetName val="Sheet1"/>
      <sheetName val="PROD"/>
      <sheetName val="Current Weekly All"/>
      <sheetName val="Current Weekly Live Bovine"/>
      <sheetName val="Sheet3"/>
    </sheetNames>
    <sheetDataSet>
      <sheetData sheetId="0" refreshError="1"/>
      <sheetData sheetId="1" refreshError="1">
        <row r="2">
          <cell r="AA2" t="str">
            <v>31.10.2024</v>
          </cell>
        </row>
        <row r="5">
          <cell r="AA5">
            <v>45586</v>
          </cell>
        </row>
        <row r="6">
          <cell r="AA6">
            <v>45592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E"/>
      <sheetName val="vx beef male"/>
      <sheetName val="vx dairy male"/>
      <sheetName val="BETMGR BEEF"/>
      <sheetName val="BETMGR MED MALE"/>
      <sheetName val="BETMGR MED FEMALE"/>
      <sheetName val="VX ABATTUS"/>
      <sheetName val="DATA"/>
      <sheetName val="graphiques"/>
      <sheetName val="Coefficients"/>
      <sheetName val="graph data historique evol"/>
      <sheetName val="graphique historique"/>
      <sheetName val="BEEF MALE"/>
      <sheetName val="DAIRY BEEF"/>
      <sheetName val="MED MALE"/>
      <sheetName val="MED FEMALE"/>
      <sheetName val="WEANLING BEEF"/>
      <sheetName val="VX ABATTUS C"/>
      <sheetName val="Coeff_data"/>
      <sheetName val="Coeff_data (3)"/>
      <sheetName val="catégories"/>
      <sheetName val="Coeff_data (2)"/>
      <sheetName val="1Month avgBETMGRBEEF"/>
      <sheetName val="1Month avg VX BEEF "/>
    </sheetNames>
    <sheetDataSet>
      <sheetData sheetId="0" refreshError="1">
        <row r="10">
          <cell r="D10">
            <v>87.33</v>
          </cell>
          <cell r="E10">
            <v>103.8997</v>
          </cell>
          <cell r="F10">
            <v>146.77000000000001</v>
          </cell>
          <cell r="G10">
            <v>105.35</v>
          </cell>
          <cell r="H10">
            <v>131.77000000000001</v>
          </cell>
          <cell r="I10">
            <v>71.34</v>
          </cell>
          <cell r="J10">
            <v>609.14</v>
          </cell>
          <cell r="K10">
            <v>153.55000000000001</v>
          </cell>
          <cell r="L10">
            <v>117</v>
          </cell>
          <cell r="M10">
            <v>239.38</v>
          </cell>
          <cell r="N10">
            <v>201.93899999999999</v>
          </cell>
          <cell r="P10">
            <v>47.855800000000002</v>
          </cell>
          <cell r="S10">
            <v>129.6901</v>
          </cell>
        </row>
        <row r="11">
          <cell r="D11">
            <v>80.67</v>
          </cell>
          <cell r="E11">
            <v>103.8874</v>
          </cell>
          <cell r="F11">
            <v>140.56</v>
          </cell>
          <cell r="G11">
            <v>76.099999999999994</v>
          </cell>
          <cell r="H11">
            <v>131.80000000000001</v>
          </cell>
          <cell r="I11">
            <v>70.75</v>
          </cell>
          <cell r="J11">
            <v>230.27</v>
          </cell>
          <cell r="K11">
            <v>153.63999999999999</v>
          </cell>
          <cell r="L11">
            <v>117</v>
          </cell>
          <cell r="M11">
            <v>188.2</v>
          </cell>
          <cell r="N11">
            <v>203.44309999999999</v>
          </cell>
          <cell r="P11">
            <v>47.844000000000001</v>
          </cell>
          <cell r="S11">
            <v>122.60599999999999</v>
          </cell>
        </row>
        <row r="12">
          <cell r="D12">
            <v>-6.6599999999999966</v>
          </cell>
          <cell r="E12">
            <v>1.2299999999996203E-2</v>
          </cell>
          <cell r="F12">
            <v>6.210000000000008</v>
          </cell>
          <cell r="G12">
            <v>29.25</v>
          </cell>
          <cell r="H12">
            <v>-3.0000000000001137E-2</v>
          </cell>
          <cell r="I12">
            <v>0.59000000000000341</v>
          </cell>
          <cell r="J12">
            <v>378.87</v>
          </cell>
          <cell r="K12">
            <v>-8.9999999999974989E-2</v>
          </cell>
          <cell r="L12">
            <v>0</v>
          </cell>
          <cell r="M12">
            <v>51.180000000000007</v>
          </cell>
          <cell r="N12">
            <v>-1.504099999999994</v>
          </cell>
          <cell r="P12">
            <v>1.1800000000000921E-2</v>
          </cell>
          <cell r="S12">
            <v>7.0841000000000065</v>
          </cell>
        </row>
        <row r="13">
          <cell r="D13">
            <v>67.337445186641077</v>
          </cell>
          <cell r="E13">
            <v>80.113825187890214</v>
          </cell>
          <cell r="F13">
            <v>113.16977934321896</v>
          </cell>
          <cell r="G13">
            <v>81.232106382831077</v>
          </cell>
          <cell r="H13">
            <v>101.60374616104082</v>
          </cell>
          <cell r="I13">
            <v>55.008053814439194</v>
          </cell>
          <cell r="J13">
            <v>469.68889683946571</v>
          </cell>
          <cell r="K13">
            <v>118.39762634156348</v>
          </cell>
          <cell r="L13">
            <v>90.215058820989427</v>
          </cell>
          <cell r="M13">
            <v>184.57846820998674</v>
          </cell>
          <cell r="N13">
            <v>155.7088783183913</v>
          </cell>
          <cell r="P13">
            <v>36.900118050645347</v>
          </cell>
        </row>
        <row r="14">
          <cell r="D14">
            <v>3.05</v>
          </cell>
          <cell r="E14">
            <v>3.12</v>
          </cell>
          <cell r="F14">
            <v>21.18</v>
          </cell>
          <cell r="G14">
            <v>8.6199999999999992</v>
          </cell>
          <cell r="H14">
            <v>4.4800000000000004</v>
          </cell>
          <cell r="I14">
            <v>18.05</v>
          </cell>
          <cell r="J14">
            <v>0.41</v>
          </cell>
          <cell r="K14">
            <v>10.31</v>
          </cell>
          <cell r="L14">
            <v>8.85</v>
          </cell>
          <cell r="M14">
            <v>3.1</v>
          </cell>
          <cell r="N14">
            <v>12.8</v>
          </cell>
          <cell r="P14">
            <v>6.03</v>
          </cell>
          <cell r="S14">
            <v>99.999999999999986</v>
          </cell>
        </row>
        <row r="16">
          <cell r="D16">
            <v>406.39</v>
          </cell>
          <cell r="E16" t="str">
            <v/>
          </cell>
          <cell r="F16">
            <v>272.5</v>
          </cell>
          <cell r="G16">
            <v>250.31</v>
          </cell>
          <cell r="H16">
            <v>244.42</v>
          </cell>
          <cell r="I16">
            <v>249.73</v>
          </cell>
          <cell r="J16">
            <v>601.55999999999995</v>
          </cell>
          <cell r="K16">
            <v>242.28</v>
          </cell>
          <cell r="L16">
            <v>221</v>
          </cell>
          <cell r="M16">
            <v>383.71</v>
          </cell>
          <cell r="N16">
            <v>293.36829999999998</v>
          </cell>
          <cell r="P16">
            <v>471.11849999999998</v>
          </cell>
          <cell r="S16">
            <v>275.16449999999998</v>
          </cell>
        </row>
        <row r="17">
          <cell r="D17">
            <v>389.72</v>
          </cell>
          <cell r="E17" t="str">
            <v/>
          </cell>
          <cell r="F17">
            <v>268.8</v>
          </cell>
          <cell r="G17">
            <v>213.57</v>
          </cell>
          <cell r="H17">
            <v>241.54</v>
          </cell>
          <cell r="I17">
            <v>247.75</v>
          </cell>
          <cell r="J17">
            <v>614</v>
          </cell>
          <cell r="K17">
            <v>242.28</v>
          </cell>
          <cell r="L17">
            <v>221</v>
          </cell>
          <cell r="M17">
            <v>350.97</v>
          </cell>
          <cell r="N17">
            <v>295.55329999999998</v>
          </cell>
          <cell r="P17">
            <v>411.69970000000001</v>
          </cell>
          <cell r="S17">
            <v>266.55700000000002</v>
          </cell>
        </row>
        <row r="18">
          <cell r="D18">
            <v>-16.669999999999959</v>
          </cell>
          <cell r="E18" t="e">
            <v>#VALUE!</v>
          </cell>
          <cell r="F18">
            <v>3.6999999999999886</v>
          </cell>
          <cell r="G18">
            <v>36.740000000000009</v>
          </cell>
          <cell r="H18">
            <v>2.8799999999999955</v>
          </cell>
          <cell r="I18">
            <v>1.9799999999999898</v>
          </cell>
          <cell r="J18">
            <v>-12.440000000000055</v>
          </cell>
          <cell r="K18">
            <v>0</v>
          </cell>
          <cell r="L18">
            <v>0</v>
          </cell>
          <cell r="M18">
            <v>32.739999999999952</v>
          </cell>
          <cell r="N18">
            <v>-2.1850000000000023</v>
          </cell>
          <cell r="P18">
            <v>59.418799999999976</v>
          </cell>
          <cell r="S18">
            <v>8.6074999999999591</v>
          </cell>
        </row>
        <row r="19">
          <cell r="D19">
            <v>147.6898364432912</v>
          </cell>
          <cell r="E19" t="e">
            <v>#VALUE!</v>
          </cell>
          <cell r="F19">
            <v>99.031670146403343</v>
          </cell>
          <cell r="G19">
            <v>90.967403135215491</v>
          </cell>
          <cell r="H19">
            <v>88.82686538416111</v>
          </cell>
          <cell r="I19">
            <v>90.756620130867176</v>
          </cell>
          <cell r="J19">
            <v>218.61831740649683</v>
          </cell>
          <cell r="K19">
            <v>88.049148781910475</v>
          </cell>
          <cell r="L19">
            <v>80.315593036165637</v>
          </cell>
          <cell r="M19">
            <v>139.44749413532634</v>
          </cell>
          <cell r="N19">
            <v>106.61560630095816</v>
          </cell>
          <cell r="P19">
            <v>171.21340143804889</v>
          </cell>
        </row>
        <row r="20">
          <cell r="D20">
            <v>3.49</v>
          </cell>
          <cell r="E20">
            <v>0</v>
          </cell>
          <cell r="F20">
            <v>17</v>
          </cell>
          <cell r="G20">
            <v>9.1300000000000008</v>
          </cell>
          <cell r="H20">
            <v>11.13</v>
          </cell>
          <cell r="I20">
            <v>27.06</v>
          </cell>
          <cell r="J20">
            <v>0.51</v>
          </cell>
          <cell r="K20">
            <v>8.9700000000000006</v>
          </cell>
          <cell r="L20">
            <v>6.26</v>
          </cell>
          <cell r="M20">
            <v>2.74</v>
          </cell>
          <cell r="N20">
            <v>9.39</v>
          </cell>
          <cell r="P20">
            <v>4.3</v>
          </cell>
          <cell r="S20">
            <v>99.98</v>
          </cell>
        </row>
        <row r="25">
          <cell r="D25">
            <v>4.93</v>
          </cell>
          <cell r="G25">
            <v>2.95</v>
          </cell>
          <cell r="H25">
            <v>4.0199999999999996</v>
          </cell>
          <cell r="I25">
            <v>3.99</v>
          </cell>
          <cell r="J25">
            <v>3.36</v>
          </cell>
          <cell r="K25">
            <v>3.81</v>
          </cell>
          <cell r="M25">
            <v>3.02</v>
          </cell>
          <cell r="O25">
            <v>3.57</v>
          </cell>
          <cell r="R25">
            <v>2.9426999999999999</v>
          </cell>
          <cell r="S25">
            <v>3.6892</v>
          </cell>
        </row>
        <row r="26">
          <cell r="D26">
            <v>4.93</v>
          </cell>
          <cell r="G26">
            <v>2.95</v>
          </cell>
          <cell r="H26">
            <v>3.99</v>
          </cell>
          <cell r="I26">
            <v>3.98</v>
          </cell>
          <cell r="J26">
            <v>3.58</v>
          </cell>
          <cell r="K26">
            <v>3.8</v>
          </cell>
          <cell r="M26">
            <v>2.82</v>
          </cell>
          <cell r="O26">
            <v>3.53</v>
          </cell>
          <cell r="R26">
            <v>2.9096000000000002</v>
          </cell>
          <cell r="S26">
            <v>3.6703999999999999</v>
          </cell>
        </row>
        <row r="27">
          <cell r="D27">
            <v>0</v>
          </cell>
          <cell r="G27">
            <v>0</v>
          </cell>
          <cell r="H27">
            <v>2.9999999999999361E-2</v>
          </cell>
          <cell r="I27">
            <v>1.0000000000000231E-2</v>
          </cell>
          <cell r="J27">
            <v>-0.2200000000000002</v>
          </cell>
          <cell r="K27">
            <v>1.0000000000000231E-2</v>
          </cell>
          <cell r="M27">
            <v>0.20000000000000018</v>
          </cell>
          <cell r="O27">
            <v>4.0000000000000036E-2</v>
          </cell>
          <cell r="R27">
            <v>3.3099999999999685E-2</v>
          </cell>
          <cell r="S27">
            <v>1.880000000000015E-2</v>
          </cell>
        </row>
        <row r="28">
          <cell r="D28">
            <v>133.63330803426217</v>
          </cell>
          <cell r="G28">
            <v>79.963135639162957</v>
          </cell>
          <cell r="H28">
            <v>108.96671365065596</v>
          </cell>
          <cell r="I28">
            <v>108.1535292204272</v>
          </cell>
          <cell r="J28">
            <v>91.076656185622895</v>
          </cell>
          <cell r="K28">
            <v>103.27442263905454</v>
          </cell>
          <cell r="M28">
            <v>81.860565976363446</v>
          </cell>
          <cell r="O28">
            <v>96.768947197224321</v>
          </cell>
          <cell r="R28">
            <v>79.765260761140624</v>
          </cell>
        </row>
        <row r="29">
          <cell r="D29">
            <v>5.38</v>
          </cell>
          <cell r="G29">
            <v>20.32</v>
          </cell>
          <cell r="H29">
            <v>6.68</v>
          </cell>
          <cell r="I29">
            <v>44.42</v>
          </cell>
          <cell r="J29">
            <v>1.32</v>
          </cell>
          <cell r="K29">
            <v>7.42</v>
          </cell>
          <cell r="M29">
            <v>5.62</v>
          </cell>
          <cell r="O29">
            <v>4.29</v>
          </cell>
          <cell r="R29">
            <v>4.55</v>
          </cell>
          <cell r="S29">
            <v>100</v>
          </cell>
        </row>
        <row r="31">
          <cell r="D31">
            <v>4.6100000000000003</v>
          </cell>
          <cell r="F31">
            <v>5.97</v>
          </cell>
          <cell r="G31">
            <v>2.5499999999999998</v>
          </cell>
          <cell r="H31" t="e">
            <v>#N/A</v>
          </cell>
          <cell r="I31">
            <v>3.72</v>
          </cell>
          <cell r="J31" t="str">
            <v/>
          </cell>
          <cell r="K31">
            <v>4.24</v>
          </cell>
          <cell r="M31">
            <v>2.92</v>
          </cell>
          <cell r="O31">
            <v>3.5</v>
          </cell>
          <cell r="R31">
            <v>2.6556000000000002</v>
          </cell>
          <cell r="S31">
            <v>4.0354999999999999</v>
          </cell>
        </row>
        <row r="32">
          <cell r="D32">
            <v>4.6100000000000003</v>
          </cell>
          <cell r="F32">
            <v>5.96</v>
          </cell>
          <cell r="G32">
            <v>2.56</v>
          </cell>
          <cell r="H32" t="e">
            <v>#N/A</v>
          </cell>
          <cell r="I32">
            <v>3.72</v>
          </cell>
          <cell r="J32" t="str">
            <v/>
          </cell>
          <cell r="K32">
            <v>4.22</v>
          </cell>
          <cell r="M32">
            <v>2.92</v>
          </cell>
          <cell r="O32">
            <v>3.65</v>
          </cell>
          <cell r="R32">
            <v>2.4323000000000001</v>
          </cell>
          <cell r="S32">
            <v>4.0269000000000004</v>
          </cell>
        </row>
        <row r="33">
          <cell r="D33">
            <v>0</v>
          </cell>
          <cell r="F33">
            <v>9.9999999999997868E-3</v>
          </cell>
          <cell r="G33">
            <v>-1.0000000000000231E-2</v>
          </cell>
          <cell r="H33" t="e">
            <v>#N/A</v>
          </cell>
          <cell r="I33">
            <v>0</v>
          </cell>
          <cell r="J33" t="e">
            <v>#VALUE!</v>
          </cell>
          <cell r="K33">
            <v>2.0000000000000462E-2</v>
          </cell>
          <cell r="M33">
            <v>0</v>
          </cell>
          <cell r="O33">
            <v>-0.14999999999999991</v>
          </cell>
          <cell r="R33">
            <v>0.22330000000000005</v>
          </cell>
          <cell r="S33">
            <v>8.5999999999994969E-3</v>
          </cell>
        </row>
        <row r="34">
          <cell r="D34">
            <v>114.23615413207781</v>
          </cell>
          <cell r="F34">
            <v>147.93705860488166</v>
          </cell>
          <cell r="G34">
            <v>63.189195886507243</v>
          </cell>
          <cell r="H34" t="e">
            <v>#N/A</v>
          </cell>
          <cell r="I34">
            <v>92.18188576384587</v>
          </cell>
          <cell r="J34" t="e">
            <v>#VALUE!</v>
          </cell>
          <cell r="K34">
            <v>105.06752570932971</v>
          </cell>
          <cell r="M34">
            <v>72.357824309255363</v>
          </cell>
          <cell r="O34">
            <v>86.730268863833487</v>
          </cell>
          <cell r="R34">
            <v>65.805971998513201</v>
          </cell>
        </row>
        <row r="35">
          <cell r="D35">
            <v>2.86</v>
          </cell>
          <cell r="F35">
            <v>24.84</v>
          </cell>
          <cell r="G35">
            <v>23.42</v>
          </cell>
          <cell r="H35">
            <v>0</v>
          </cell>
          <cell r="I35">
            <v>22.53</v>
          </cell>
          <cell r="J35">
            <v>0</v>
          </cell>
          <cell r="K35">
            <v>16.29</v>
          </cell>
          <cell r="M35">
            <v>4.8499999999999996</v>
          </cell>
          <cell r="O35">
            <v>1.74</v>
          </cell>
          <cell r="R35">
            <v>3.48</v>
          </cell>
          <cell r="S35">
            <v>100.00999999999999</v>
          </cell>
        </row>
        <row r="37">
          <cell r="D37">
            <v>3.53</v>
          </cell>
          <cell r="F37">
            <v>3.18</v>
          </cell>
          <cell r="G37">
            <v>2.54</v>
          </cell>
          <cell r="H37" t="e">
            <v>#N/A</v>
          </cell>
          <cell r="I37">
            <v>3.7</v>
          </cell>
          <cell r="J37" t="str">
            <v/>
          </cell>
          <cell r="K37">
            <v>3.15</v>
          </cell>
          <cell r="M37">
            <v>2.54</v>
          </cell>
          <cell r="O37">
            <v>3.13</v>
          </cell>
          <cell r="R37">
            <v>3.2683</v>
          </cell>
          <cell r="S37">
            <v>3.2450999999999999</v>
          </cell>
        </row>
        <row r="38">
          <cell r="D38">
            <v>3.53</v>
          </cell>
          <cell r="F38">
            <v>3.19</v>
          </cell>
          <cell r="G38">
            <v>2.5099999999999998</v>
          </cell>
          <cell r="H38" t="e">
            <v>#N/A</v>
          </cell>
          <cell r="I38">
            <v>3.68</v>
          </cell>
          <cell r="J38" t="str">
            <v/>
          </cell>
          <cell r="K38">
            <v>3.13</v>
          </cell>
          <cell r="M38">
            <v>2.12</v>
          </cell>
          <cell r="O38">
            <v>3.22</v>
          </cell>
          <cell r="R38">
            <v>2.4708999999999999</v>
          </cell>
          <cell r="S38">
            <v>3.1951999999999998</v>
          </cell>
        </row>
        <row r="39">
          <cell r="D39">
            <v>0</v>
          </cell>
          <cell r="F39">
            <v>-9.9999999999997868E-3</v>
          </cell>
          <cell r="G39">
            <v>3.0000000000000249E-2</v>
          </cell>
          <cell r="H39" t="e">
            <v>#N/A</v>
          </cell>
          <cell r="I39">
            <v>2.0000000000000018E-2</v>
          </cell>
          <cell r="J39" t="e">
            <v>#VALUE!</v>
          </cell>
          <cell r="K39">
            <v>2.0000000000000018E-2</v>
          </cell>
          <cell r="M39">
            <v>0.41999999999999993</v>
          </cell>
          <cell r="O39">
            <v>-9.0000000000000302E-2</v>
          </cell>
          <cell r="R39">
            <v>0.79740000000000011</v>
          </cell>
          <cell r="S39">
            <v>4.9900000000000055E-2</v>
          </cell>
        </row>
        <row r="40">
          <cell r="D40">
            <v>108.7793904656251</v>
          </cell>
          <cell r="F40">
            <v>97.993898493112695</v>
          </cell>
          <cell r="G40">
            <v>78.271856029090017</v>
          </cell>
          <cell r="H40" t="e">
            <v>#N/A</v>
          </cell>
          <cell r="I40">
            <v>114.01805799513114</v>
          </cell>
          <cell r="J40" t="e">
            <v>#VALUE!</v>
          </cell>
          <cell r="K40">
            <v>97.069427752611631</v>
          </cell>
          <cell r="M40">
            <v>78.271856029090017</v>
          </cell>
          <cell r="O40">
            <v>96.453113925610921</v>
          </cell>
          <cell r="R40">
            <v>100.71492403932083</v>
          </cell>
        </row>
        <row r="41">
          <cell r="D41">
            <v>4.9400000000000004</v>
          </cell>
          <cell r="F41">
            <v>25.03</v>
          </cell>
          <cell r="G41">
            <v>14.65</v>
          </cell>
          <cell r="H41">
            <v>0</v>
          </cell>
          <cell r="I41">
            <v>32.36</v>
          </cell>
          <cell r="J41">
            <v>0</v>
          </cell>
          <cell r="K41">
            <v>13.97</v>
          </cell>
          <cell r="M41">
            <v>3.8</v>
          </cell>
          <cell r="O41">
            <v>2.16</v>
          </cell>
          <cell r="R41">
            <v>3.1</v>
          </cell>
          <cell r="S41">
            <v>100.00999999999999</v>
          </cell>
        </row>
        <row r="45">
          <cell r="D45">
            <v>753</v>
          </cell>
          <cell r="F45">
            <v>592</v>
          </cell>
          <cell r="I45">
            <v>739.7</v>
          </cell>
          <cell r="J45">
            <v>713.58</v>
          </cell>
          <cell r="K45">
            <v>579.13</v>
          </cell>
          <cell r="L45">
            <v>586.95000000000005</v>
          </cell>
          <cell r="O45">
            <v>489.94</v>
          </cell>
          <cell r="Q45">
            <v>483.89</v>
          </cell>
          <cell r="S45">
            <v>641.87990000000002</v>
          </cell>
        </row>
        <row r="46">
          <cell r="D46">
            <v>746</v>
          </cell>
          <cell r="F46">
            <v>575</v>
          </cell>
          <cell r="I46">
            <v>727.7</v>
          </cell>
          <cell r="J46">
            <v>697.45</v>
          </cell>
          <cell r="K46">
            <v>584.5</v>
          </cell>
          <cell r="L46">
            <v>586.95000000000005</v>
          </cell>
          <cell r="O46">
            <v>480.1</v>
          </cell>
          <cell r="Q46">
            <v>465.05</v>
          </cell>
          <cell r="S46">
            <v>637.16300000000001</v>
          </cell>
        </row>
        <row r="47">
          <cell r="D47">
            <v>7</v>
          </cell>
          <cell r="F47">
            <v>17</v>
          </cell>
          <cell r="I47">
            <v>12</v>
          </cell>
          <cell r="J47">
            <v>16.129999999999995</v>
          </cell>
          <cell r="K47">
            <v>-5.3700000000000045</v>
          </cell>
          <cell r="L47">
            <v>0</v>
          </cell>
          <cell r="O47">
            <v>9.839999999999975</v>
          </cell>
          <cell r="Q47">
            <v>18.839999999999975</v>
          </cell>
          <cell r="S47">
            <v>4.7169000000000096</v>
          </cell>
        </row>
        <row r="48">
          <cell r="D48">
            <v>117.3116653130905</v>
          </cell>
          <cell r="F48">
            <v>92.229091454647502</v>
          </cell>
          <cell r="I48">
            <v>115.23962660304521</v>
          </cell>
          <cell r="J48">
            <v>111.17032952737731</v>
          </cell>
          <cell r="K48">
            <v>90.224043469814205</v>
          </cell>
          <cell r="L48">
            <v>91.442339914367167</v>
          </cell>
          <cell r="O48">
            <v>76.328920721773656</v>
          </cell>
          <cell r="Q48">
            <v>75.386376797279368</v>
          </cell>
        </row>
        <row r="49">
          <cell r="D49">
            <v>8.4600000000000009</v>
          </cell>
          <cell r="F49">
            <v>7.89</v>
          </cell>
          <cell r="I49">
            <v>27.48</v>
          </cell>
          <cell r="J49">
            <v>1.02</v>
          </cell>
          <cell r="K49">
            <v>16.059999999999999</v>
          </cell>
          <cell r="L49">
            <v>37.520000000000003</v>
          </cell>
          <cell r="O49">
            <v>1.23</v>
          </cell>
          <cell r="Q49">
            <v>0.33</v>
          </cell>
          <cell r="S49">
            <v>99.990000000000009</v>
          </cell>
        </row>
      </sheetData>
      <sheetData sheetId="1" refreshError="1">
        <row r="7">
          <cell r="R7">
            <v>43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B1:AJ42"/>
  <sheetViews>
    <sheetView showGridLines="0" tabSelected="1" zoomScale="99" zoomScaleNormal="99" workbookViewId="0">
      <selection activeCell="I14" sqref="I14"/>
    </sheetView>
  </sheetViews>
  <sheetFormatPr defaultColWidth="9.1796875" defaultRowHeight="12.5"/>
  <cols>
    <col min="1" max="1" width="7.81640625" style="292" customWidth="1"/>
    <col min="2" max="2" width="19.26953125" style="292" customWidth="1"/>
    <col min="3" max="3" width="19.81640625" style="292" customWidth="1"/>
    <col min="4" max="4" width="21" style="292" customWidth="1"/>
    <col min="5" max="5" width="14.7265625" style="292" customWidth="1"/>
    <col min="6" max="6" width="13.453125" style="292" customWidth="1"/>
    <col min="7" max="10" width="9.1796875" style="292"/>
    <col min="11" max="11" width="17.81640625" style="292" customWidth="1"/>
    <col min="12" max="16384" width="9.1796875" style="292"/>
  </cols>
  <sheetData>
    <row r="1" spans="2:36" ht="13">
      <c r="B1" s="425"/>
      <c r="C1" s="425"/>
      <c r="D1" s="425"/>
      <c r="E1" s="426"/>
      <c r="F1" s="426"/>
      <c r="L1" s="293"/>
      <c r="M1" s="293"/>
      <c r="N1" s="293"/>
      <c r="O1" s="293"/>
      <c r="P1" s="293"/>
      <c r="Q1" s="293"/>
      <c r="R1" s="293"/>
      <c r="S1" s="293"/>
      <c r="T1" s="293"/>
      <c r="AI1" s="294"/>
      <c r="AJ1" s="294"/>
    </row>
    <row r="2" spans="2:36" ht="19.5" customHeight="1">
      <c r="B2" s="425"/>
      <c r="C2" s="425"/>
      <c r="D2" s="427" t="s">
        <v>383</v>
      </c>
      <c r="E2" s="426"/>
      <c r="F2" s="426"/>
      <c r="G2" s="293"/>
      <c r="H2" s="293"/>
      <c r="I2" s="293"/>
      <c r="J2" s="293"/>
      <c r="K2" s="293"/>
      <c r="L2" s="293"/>
      <c r="M2" s="293"/>
      <c r="N2" s="293"/>
      <c r="O2" s="293"/>
      <c r="P2" s="293"/>
      <c r="Q2" s="293"/>
      <c r="R2" s="293"/>
      <c r="S2" s="293"/>
      <c r="T2" s="293"/>
      <c r="AI2" s="294"/>
      <c r="AJ2" s="294"/>
    </row>
    <row r="3" spans="2:36" ht="15.5">
      <c r="B3" s="425"/>
      <c r="C3" s="425"/>
      <c r="D3" s="427" t="s">
        <v>448</v>
      </c>
      <c r="E3" s="426"/>
      <c r="F3" s="426"/>
      <c r="G3" s="293"/>
      <c r="H3" s="295"/>
      <c r="I3" s="293"/>
      <c r="J3" s="293"/>
      <c r="K3" s="293"/>
      <c r="L3" s="293"/>
      <c r="M3" s="293"/>
      <c r="N3" s="293"/>
      <c r="O3" s="293"/>
      <c r="P3" s="293"/>
      <c r="Q3" s="293"/>
      <c r="R3" s="293"/>
      <c r="S3" s="293"/>
      <c r="T3" s="293"/>
    </row>
    <row r="4" spans="2:36" ht="17">
      <c r="B4" s="425"/>
      <c r="C4" s="425"/>
      <c r="D4" s="428" t="s">
        <v>434</v>
      </c>
      <c r="E4" s="425"/>
      <c r="F4" s="426"/>
      <c r="G4" s="293"/>
      <c r="H4" s="295"/>
      <c r="I4" s="293"/>
      <c r="J4" s="293"/>
      <c r="K4" s="293"/>
      <c r="L4" s="293"/>
      <c r="M4" s="293"/>
      <c r="N4" s="293"/>
      <c r="O4" s="293"/>
      <c r="P4" s="293"/>
      <c r="Q4" s="293"/>
      <c r="R4" s="293"/>
      <c r="S4" s="293"/>
      <c r="T4" s="293"/>
    </row>
    <row r="5" spans="2:36" ht="18" customHeight="1">
      <c r="B5" s="426"/>
      <c r="C5" s="426"/>
      <c r="D5" s="426"/>
      <c r="E5" s="426"/>
      <c r="F5" s="426"/>
      <c r="G5" s="293"/>
      <c r="H5" s="295"/>
      <c r="I5" s="293"/>
      <c r="J5" s="293"/>
      <c r="K5" s="293"/>
      <c r="L5" s="293"/>
      <c r="M5" s="293"/>
      <c r="N5" s="293"/>
      <c r="O5" s="293"/>
      <c r="P5" s="293"/>
      <c r="Q5" s="293"/>
      <c r="R5" s="293"/>
      <c r="S5" s="293"/>
      <c r="T5" s="293"/>
    </row>
    <row r="6" spans="2:36" ht="16.5" customHeight="1">
      <c r="B6" s="429" t="s">
        <v>0</v>
      </c>
      <c r="C6" s="316"/>
      <c r="D6" s="316"/>
      <c r="E6" s="293"/>
      <c r="F6" s="293"/>
      <c r="G6" s="293"/>
      <c r="H6" s="293"/>
      <c r="I6" s="293"/>
      <c r="J6" s="293"/>
      <c r="K6" s="293"/>
      <c r="L6" s="293"/>
      <c r="M6" s="293"/>
      <c r="N6" s="293"/>
      <c r="O6" s="293"/>
      <c r="P6" s="293"/>
      <c r="Q6" s="293"/>
      <c r="R6" s="293"/>
      <c r="S6" s="293"/>
      <c r="T6" s="293"/>
    </row>
    <row r="7" spans="2:36" ht="23.25" customHeight="1">
      <c r="B7" s="325"/>
      <c r="C7" s="316"/>
      <c r="D7" s="316"/>
      <c r="E7" s="293"/>
      <c r="F7" s="293"/>
      <c r="G7" s="293"/>
      <c r="H7" s="293"/>
      <c r="I7" s="293"/>
      <c r="J7" s="293"/>
      <c r="K7" s="293"/>
      <c r="L7" s="293"/>
      <c r="M7" s="293"/>
      <c r="N7" s="293"/>
      <c r="O7" s="293"/>
      <c r="P7" s="293"/>
      <c r="Q7" s="293"/>
      <c r="R7" s="293"/>
      <c r="S7" s="293"/>
      <c r="T7" s="293"/>
    </row>
    <row r="8" spans="2:36" ht="33" customHeight="1">
      <c r="B8" s="296" t="s">
        <v>48</v>
      </c>
      <c r="C8" s="297"/>
      <c r="D8" s="297"/>
      <c r="E8" s="297"/>
      <c r="F8" s="293"/>
      <c r="G8" s="293"/>
      <c r="H8" s="293"/>
      <c r="I8" s="293"/>
      <c r="J8" s="293"/>
      <c r="K8" s="293"/>
      <c r="L8" s="293"/>
      <c r="M8" s="293"/>
      <c r="N8" s="293"/>
      <c r="O8" s="293"/>
      <c r="P8" s="293"/>
      <c r="Q8" s="293"/>
      <c r="R8" s="293"/>
      <c r="S8" s="293"/>
      <c r="T8" s="293"/>
    </row>
    <row r="9" spans="2:36" ht="33" customHeight="1">
      <c r="B9" s="296"/>
      <c r="C9" s="297"/>
      <c r="D9" s="297"/>
      <c r="E9" s="297"/>
      <c r="F9" s="293"/>
      <c r="G9" s="293"/>
      <c r="H9" s="293"/>
      <c r="I9" s="293"/>
      <c r="J9" s="293"/>
      <c r="K9" s="293"/>
      <c r="L9" s="293"/>
      <c r="M9" s="293"/>
      <c r="N9" s="293"/>
      <c r="O9" s="293"/>
      <c r="P9" s="293"/>
      <c r="Q9" s="293"/>
      <c r="R9" s="293"/>
      <c r="S9" s="293"/>
      <c r="T9" s="293"/>
    </row>
    <row r="10" spans="2:36" ht="15">
      <c r="B10" s="870"/>
      <c r="C10" s="293"/>
      <c r="D10" s="293"/>
      <c r="E10" s="293"/>
      <c r="F10" s="293"/>
      <c r="G10" s="293"/>
      <c r="H10" s="293"/>
      <c r="I10" s="293"/>
      <c r="J10" s="293"/>
      <c r="K10" s="293"/>
      <c r="L10" s="293"/>
      <c r="M10" s="293"/>
      <c r="N10" s="293"/>
      <c r="O10" s="293"/>
      <c r="P10" s="293"/>
      <c r="Q10" s="293"/>
      <c r="R10" s="293"/>
      <c r="S10" s="293"/>
      <c r="T10" s="293"/>
    </row>
    <row r="11" spans="2:36" ht="23.5">
      <c r="B11" s="298" t="s">
        <v>526</v>
      </c>
      <c r="C11" s="299"/>
      <c r="D11" s="300"/>
      <c r="E11" s="301" t="s">
        <v>527</v>
      </c>
      <c r="F11" s="302"/>
      <c r="G11" s="300"/>
      <c r="Q11" s="293"/>
      <c r="R11" s="293"/>
      <c r="S11" s="293"/>
      <c r="T11" s="293"/>
    </row>
    <row r="12" spans="2:36" ht="13">
      <c r="B12" s="293"/>
      <c r="C12" s="293"/>
      <c r="D12" s="293"/>
      <c r="E12" s="293"/>
      <c r="F12" s="293"/>
      <c r="G12" s="293"/>
      <c r="H12" s="293"/>
      <c r="I12" s="293"/>
      <c r="J12" s="293"/>
      <c r="K12" s="293"/>
      <c r="L12" s="293"/>
      <c r="M12" s="293"/>
      <c r="N12" s="293"/>
      <c r="O12" s="293"/>
      <c r="P12" s="293"/>
      <c r="Q12" s="293"/>
      <c r="R12" s="293"/>
      <c r="S12" s="293"/>
      <c r="T12" s="293"/>
    </row>
    <row r="13" spans="2:36" ht="13">
      <c r="B13" s="293"/>
      <c r="C13" s="293"/>
      <c r="D13" s="293"/>
      <c r="E13" s="293"/>
      <c r="F13" s="293"/>
      <c r="G13" s="293"/>
      <c r="H13" s="293"/>
      <c r="I13" s="293"/>
      <c r="J13" s="293"/>
      <c r="K13" s="293"/>
      <c r="L13" s="293"/>
      <c r="M13" s="293"/>
      <c r="N13" s="293"/>
      <c r="O13" s="293"/>
      <c r="P13" s="293"/>
      <c r="Q13" s="293"/>
      <c r="R13" s="293"/>
      <c r="S13" s="293"/>
      <c r="T13" s="293"/>
    </row>
    <row r="14" spans="2:36" ht="18.5">
      <c r="B14" s="890" t="s">
        <v>435</v>
      </c>
      <c r="C14" s="433"/>
      <c r="D14" s="432" t="s">
        <v>528</v>
      </c>
      <c r="E14" s="433"/>
      <c r="F14" s="430"/>
      <c r="G14" s="431"/>
      <c r="H14" s="293"/>
      <c r="I14" s="293"/>
      <c r="J14" s="293"/>
      <c r="K14" s="293"/>
      <c r="L14" s="293"/>
      <c r="M14" s="293"/>
      <c r="N14" s="293"/>
      <c r="O14" s="293"/>
      <c r="P14" s="293"/>
      <c r="Q14" s="293"/>
      <c r="R14" s="293"/>
      <c r="S14" s="293"/>
      <c r="T14" s="293"/>
    </row>
    <row r="15" spans="2:36" ht="14.5">
      <c r="B15" s="303"/>
      <c r="C15" s="303"/>
      <c r="D15" s="303"/>
      <c r="E15" s="303"/>
      <c r="F15" s="303"/>
      <c r="G15" s="293"/>
      <c r="H15" s="293"/>
      <c r="I15" s="293"/>
      <c r="J15" s="293"/>
      <c r="K15" s="293"/>
      <c r="L15" s="293"/>
      <c r="M15" s="293"/>
      <c r="N15" s="293"/>
      <c r="O15" s="293"/>
      <c r="P15" s="293"/>
      <c r="Q15" s="293"/>
      <c r="R15" s="293"/>
      <c r="S15" s="293"/>
      <c r="T15" s="293"/>
    </row>
    <row r="16" spans="2:36" ht="14.5">
      <c r="B16" s="303" t="s">
        <v>508</v>
      </c>
      <c r="C16" s="303"/>
      <c r="D16" s="303"/>
      <c r="E16" s="303"/>
      <c r="F16" s="303"/>
      <c r="G16" s="293"/>
      <c r="H16" s="293"/>
      <c r="I16" s="293"/>
      <c r="J16" s="293"/>
      <c r="K16" s="293"/>
      <c r="L16" s="293"/>
      <c r="M16" s="293"/>
      <c r="N16" s="293"/>
      <c r="O16" s="293"/>
      <c r="P16" s="293"/>
      <c r="Q16" s="293"/>
      <c r="R16" s="293"/>
      <c r="S16" s="293"/>
      <c r="T16" s="293"/>
    </row>
    <row r="17" spans="2:20" ht="14.5">
      <c r="B17" s="303" t="s">
        <v>1</v>
      </c>
      <c r="C17" s="303"/>
      <c r="D17" s="303"/>
      <c r="E17" s="303"/>
      <c r="F17" s="303"/>
      <c r="G17" s="293"/>
      <c r="H17" s="293"/>
      <c r="I17" s="293"/>
      <c r="J17" s="293"/>
      <c r="K17" s="293"/>
      <c r="L17" s="293"/>
      <c r="M17" s="293"/>
      <c r="N17" s="293"/>
      <c r="O17" s="293"/>
      <c r="P17" s="293"/>
      <c r="Q17" s="293"/>
      <c r="R17" s="293"/>
      <c r="S17" s="293"/>
      <c r="T17" s="293"/>
    </row>
    <row r="18" spans="2:20" ht="14.5">
      <c r="B18" s="304" t="s">
        <v>446</v>
      </c>
      <c r="C18" s="304"/>
      <c r="D18" s="304"/>
      <c r="E18" s="304"/>
      <c r="F18" s="304"/>
      <c r="G18" s="305"/>
      <c r="H18" s="305"/>
      <c r="I18" s="305"/>
      <c r="J18" s="305"/>
      <c r="K18" s="293"/>
      <c r="L18" s="293"/>
      <c r="M18" s="293"/>
      <c r="N18" s="293"/>
      <c r="O18" s="293"/>
      <c r="P18" s="293"/>
      <c r="Q18" s="293"/>
      <c r="R18" s="293"/>
      <c r="S18" s="293"/>
      <c r="T18" s="293"/>
    </row>
    <row r="19" spans="2:20" ht="14.5">
      <c r="B19" s="304" t="s">
        <v>447</v>
      </c>
      <c r="C19" s="304"/>
      <c r="D19" s="304"/>
      <c r="E19" s="304"/>
      <c r="F19" s="303"/>
      <c r="G19" s="293"/>
      <c r="H19" s="293"/>
      <c r="I19" s="293"/>
      <c r="J19" s="293"/>
      <c r="K19" s="293"/>
      <c r="L19" s="293"/>
      <c r="M19" s="293"/>
      <c r="N19" s="293"/>
      <c r="O19" s="293"/>
      <c r="P19" s="293"/>
      <c r="Q19" s="293"/>
      <c r="R19" s="293"/>
      <c r="S19" s="293"/>
      <c r="T19" s="293"/>
    </row>
    <row r="20" spans="2:20" ht="14.5">
      <c r="B20" s="303" t="s">
        <v>2</v>
      </c>
      <c r="C20" s="303"/>
      <c r="D20" s="303"/>
      <c r="E20" s="303"/>
      <c r="F20" s="303"/>
      <c r="G20" s="293"/>
      <c r="H20" s="293"/>
      <c r="I20" s="293"/>
      <c r="J20" s="293"/>
      <c r="K20" s="293"/>
      <c r="L20" s="293"/>
      <c r="M20" s="293"/>
      <c r="N20" s="293"/>
      <c r="O20" s="293"/>
      <c r="P20" s="293"/>
      <c r="Q20" s="293"/>
      <c r="R20" s="293"/>
      <c r="S20" s="293"/>
      <c r="T20" s="293"/>
    </row>
    <row r="21" spans="2:20" ht="14.5">
      <c r="B21" s="303" t="s">
        <v>3</v>
      </c>
      <c r="C21" s="303"/>
      <c r="D21" s="303"/>
      <c r="E21" s="303"/>
      <c r="F21" s="303"/>
      <c r="G21" s="293"/>
      <c r="H21" s="293"/>
      <c r="I21" s="293"/>
      <c r="J21" s="293"/>
      <c r="K21" s="293"/>
      <c r="L21" s="293"/>
      <c r="M21" s="293"/>
      <c r="N21" s="293"/>
      <c r="O21" s="293"/>
      <c r="P21" s="293"/>
      <c r="Q21" s="293"/>
      <c r="R21" s="293"/>
      <c r="S21" s="293"/>
      <c r="T21" s="293"/>
    </row>
    <row r="22" spans="2:20" ht="14.5">
      <c r="B22" s="303"/>
      <c r="C22" s="303"/>
      <c r="D22" s="303"/>
      <c r="E22" s="303"/>
      <c r="F22" s="303"/>
      <c r="G22" s="293"/>
      <c r="H22" s="293"/>
      <c r="I22" s="293"/>
      <c r="J22" s="293"/>
      <c r="K22" s="293"/>
      <c r="L22" s="293"/>
      <c r="M22" s="293"/>
      <c r="N22" s="293"/>
      <c r="O22" s="293"/>
      <c r="P22" s="293"/>
      <c r="Q22" s="293"/>
      <c r="R22" s="293"/>
      <c r="S22" s="293"/>
      <c r="T22" s="293"/>
    </row>
    <row r="23" spans="2:20" ht="14.5">
      <c r="B23" s="303"/>
      <c r="C23" s="306"/>
      <c r="D23" s="303"/>
      <c r="E23" s="303"/>
      <c r="F23" s="303"/>
      <c r="G23" s="293"/>
      <c r="H23" s="293"/>
      <c r="I23" s="293"/>
      <c r="J23" s="293"/>
      <c r="K23" s="293"/>
      <c r="L23" s="293"/>
      <c r="M23" s="293"/>
      <c r="N23" s="293"/>
      <c r="O23" s="293"/>
      <c r="P23" s="293"/>
      <c r="Q23" s="293"/>
      <c r="R23" s="293"/>
      <c r="S23" s="293"/>
      <c r="T23" s="293"/>
    </row>
    <row r="24" spans="2:20" ht="14.5">
      <c r="B24" s="303"/>
      <c r="C24" s="306"/>
      <c r="D24" s="303"/>
      <c r="E24" s="303"/>
      <c r="F24" s="303"/>
      <c r="G24" s="293"/>
      <c r="H24" s="293"/>
      <c r="I24" s="293"/>
      <c r="J24" s="293"/>
      <c r="K24" s="293"/>
      <c r="L24" s="293"/>
      <c r="M24" s="293"/>
      <c r="N24" s="293"/>
      <c r="O24" s="293"/>
      <c r="P24" s="293"/>
      <c r="Q24" s="293"/>
      <c r="R24" s="293"/>
      <c r="S24" s="293"/>
      <c r="T24" s="293"/>
    </row>
    <row r="25" spans="2:20" ht="14.5">
      <c r="B25" s="304" t="s">
        <v>436</v>
      </c>
      <c r="C25" s="303"/>
      <c r="D25" s="303"/>
      <c r="E25" s="303"/>
      <c r="F25" s="303"/>
      <c r="G25" s="293"/>
      <c r="H25" s="293"/>
      <c r="I25" s="293"/>
      <c r="J25" s="293"/>
      <c r="K25" s="293"/>
      <c r="L25" s="293"/>
      <c r="M25" s="293"/>
      <c r="N25" s="293"/>
      <c r="O25" s="293"/>
      <c r="P25" s="293"/>
      <c r="Q25" s="293"/>
      <c r="R25" s="293"/>
      <c r="S25" s="293"/>
      <c r="T25" s="293"/>
    </row>
    <row r="26" spans="2:20" ht="14.5">
      <c r="B26" s="304" t="s">
        <v>441</v>
      </c>
      <c r="C26" s="304"/>
      <c r="D26" s="304"/>
      <c r="E26" s="304"/>
      <c r="F26" s="304"/>
      <c r="G26" s="305"/>
      <c r="H26" s="305"/>
      <c r="I26" s="305"/>
      <c r="J26" s="305"/>
      <c r="K26" s="293"/>
      <c r="L26" s="293"/>
      <c r="M26" s="293"/>
      <c r="N26" s="293"/>
      <c r="O26" s="293"/>
      <c r="P26" s="293"/>
      <c r="Q26" s="293"/>
      <c r="R26" s="293"/>
      <c r="S26" s="293"/>
      <c r="T26" s="293"/>
    </row>
    <row r="27" spans="2:20" ht="14.5">
      <c r="B27" s="303" t="s">
        <v>437</v>
      </c>
      <c r="C27" s="314" t="s">
        <v>459</v>
      </c>
      <c r="D27" s="303"/>
      <c r="E27" s="303"/>
      <c r="F27" s="303"/>
      <c r="G27" s="293"/>
      <c r="H27" s="293"/>
      <c r="I27" s="293"/>
      <c r="J27" s="293"/>
      <c r="K27" s="293"/>
      <c r="L27" s="293"/>
      <c r="M27" s="293"/>
      <c r="N27" s="293"/>
      <c r="O27" s="293"/>
      <c r="P27" s="293"/>
      <c r="Q27" s="293"/>
      <c r="R27" s="293"/>
      <c r="S27" s="293"/>
      <c r="T27" s="293"/>
    </row>
    <row r="28" spans="2:20" ht="14.5">
      <c r="B28" s="303" t="s">
        <v>449</v>
      </c>
      <c r="C28" s="303"/>
      <c r="D28" s="303"/>
      <c r="E28" s="303"/>
      <c r="F28" s="303"/>
      <c r="G28" s="293"/>
      <c r="H28" s="293"/>
      <c r="I28" s="293"/>
      <c r="J28" s="293"/>
      <c r="K28" s="293"/>
      <c r="L28" s="293"/>
      <c r="M28" s="293"/>
      <c r="N28" s="293"/>
      <c r="O28" s="293"/>
      <c r="P28" s="293"/>
      <c r="Q28" s="293"/>
      <c r="R28" s="293"/>
      <c r="S28" s="293"/>
      <c r="T28" s="293"/>
    </row>
    <row r="29" spans="2:20" ht="14.5">
      <c r="B29" s="303"/>
      <c r="C29" s="303"/>
      <c r="D29" s="303"/>
      <c r="E29" s="303"/>
      <c r="F29" s="303"/>
      <c r="G29" s="293"/>
      <c r="H29" s="293"/>
      <c r="I29" s="293"/>
      <c r="J29" s="293"/>
      <c r="K29" s="293"/>
      <c r="L29" s="293"/>
      <c r="M29" s="293"/>
      <c r="N29" s="293"/>
      <c r="O29" s="293"/>
      <c r="P29" s="293"/>
      <c r="Q29" s="293"/>
      <c r="R29" s="293"/>
      <c r="S29" s="293"/>
      <c r="T29" s="293"/>
    </row>
    <row r="30" spans="2:20" ht="14.5">
      <c r="B30" s="307" t="s">
        <v>438</v>
      </c>
      <c r="C30" s="308"/>
      <c r="D30" s="308"/>
      <c r="E30" s="308"/>
      <c r="F30" s="308"/>
      <c r="G30" s="309"/>
      <c r="H30" s="309"/>
      <c r="I30" s="309"/>
      <c r="J30" s="309"/>
      <c r="K30" s="309"/>
      <c r="L30" s="309"/>
      <c r="M30" s="309"/>
      <c r="N30" s="309"/>
      <c r="O30" s="309"/>
      <c r="P30" s="309"/>
      <c r="Q30" s="293"/>
      <c r="R30" s="293"/>
      <c r="S30" s="293"/>
      <c r="T30" s="293"/>
    </row>
    <row r="31" spans="2:20" ht="15">
      <c r="B31" s="310" t="s">
        <v>439</v>
      </c>
      <c r="C31" s="308"/>
      <c r="D31" s="308"/>
      <c r="E31" s="308"/>
      <c r="F31" s="308"/>
      <c r="G31" s="309"/>
      <c r="H31" s="309"/>
      <c r="I31" s="309"/>
      <c r="J31" s="309"/>
      <c r="K31" s="309"/>
      <c r="L31" s="309"/>
      <c r="M31" s="309"/>
      <c r="N31" s="309"/>
      <c r="O31" s="309"/>
      <c r="P31" s="309"/>
      <c r="Q31" s="293"/>
      <c r="R31" s="293"/>
      <c r="S31" s="293"/>
      <c r="T31" s="293"/>
    </row>
    <row r="32" spans="2:20" ht="15.5">
      <c r="B32" s="310" t="s">
        <v>440</v>
      </c>
      <c r="C32" s="303"/>
      <c r="D32" s="303"/>
      <c r="E32" s="303"/>
      <c r="F32" s="303"/>
      <c r="G32" s="293"/>
      <c r="H32" s="293"/>
      <c r="I32" s="293"/>
      <c r="J32" s="293"/>
      <c r="K32" s="293"/>
      <c r="L32" s="293"/>
      <c r="M32" s="293"/>
      <c r="N32" s="311"/>
      <c r="O32" s="293"/>
      <c r="P32" s="293"/>
      <c r="Q32" s="293"/>
      <c r="R32" s="293"/>
      <c r="S32" s="293"/>
      <c r="T32" s="293"/>
    </row>
    <row r="33" spans="2:20" ht="15.5">
      <c r="B33" s="303"/>
      <c r="C33" s="303"/>
      <c r="D33" s="303"/>
      <c r="E33" s="303"/>
      <c r="F33" s="303"/>
      <c r="G33" s="293"/>
      <c r="H33" s="293"/>
      <c r="I33" s="293"/>
      <c r="J33" s="293"/>
      <c r="K33" s="293"/>
      <c r="L33" s="293"/>
      <c r="M33" s="293"/>
      <c r="N33" s="311"/>
      <c r="O33" s="293"/>
      <c r="P33" s="293"/>
      <c r="Q33" s="293"/>
      <c r="R33" s="293"/>
      <c r="S33" s="293"/>
      <c r="T33" s="293"/>
    </row>
    <row r="34" spans="2:20" ht="15.5">
      <c r="B34" s="293"/>
      <c r="C34" s="293"/>
      <c r="D34" s="293"/>
      <c r="E34" s="293"/>
      <c r="F34" s="293"/>
      <c r="G34" s="293"/>
      <c r="H34" s="293"/>
      <c r="I34" s="293"/>
      <c r="J34" s="293"/>
      <c r="K34" s="293"/>
      <c r="L34" s="293"/>
      <c r="M34" s="293"/>
      <c r="N34" s="311"/>
      <c r="O34" s="293"/>
      <c r="P34" s="293"/>
      <c r="Q34" s="293"/>
      <c r="R34" s="293"/>
      <c r="S34" s="293"/>
      <c r="T34" s="293"/>
    </row>
    <row r="35" spans="2:20" ht="15.5">
      <c r="B35" s="293"/>
      <c r="C35" s="293"/>
      <c r="D35" s="293"/>
      <c r="E35" s="293"/>
      <c r="F35" s="293"/>
      <c r="G35" s="293"/>
      <c r="H35" s="293"/>
      <c r="I35" s="293"/>
      <c r="J35" s="293"/>
      <c r="K35" s="293"/>
      <c r="L35" s="293"/>
      <c r="M35" s="293"/>
      <c r="N35" s="311"/>
      <c r="O35" s="293"/>
      <c r="P35" s="293"/>
      <c r="Q35" s="293"/>
      <c r="R35" s="293"/>
      <c r="S35" s="293"/>
      <c r="T35" s="293"/>
    </row>
    <row r="36" spans="2:20" ht="15.5">
      <c r="B36" s="312"/>
      <c r="C36" s="312"/>
      <c r="D36" s="312"/>
      <c r="E36" s="312"/>
      <c r="F36" s="312"/>
      <c r="G36" s="312"/>
      <c r="H36" s="312"/>
      <c r="I36" s="312"/>
      <c r="J36" s="312"/>
      <c r="K36" s="312"/>
      <c r="N36" s="313"/>
    </row>
    <row r="37" spans="2:20" ht="15.5">
      <c r="B37" s="312"/>
      <c r="C37" s="312"/>
      <c r="D37" s="312"/>
      <c r="E37" s="312"/>
      <c r="F37" s="312"/>
      <c r="G37" s="312"/>
      <c r="H37" s="312"/>
      <c r="I37" s="312"/>
      <c r="J37" s="312"/>
      <c r="K37" s="312"/>
      <c r="N37" s="313"/>
    </row>
    <row r="38" spans="2:20">
      <c r="B38" s="312"/>
      <c r="C38" s="312"/>
      <c r="D38" s="312"/>
      <c r="E38" s="312"/>
      <c r="F38" s="312"/>
      <c r="G38" s="312"/>
      <c r="H38" s="312"/>
      <c r="I38" s="312"/>
      <c r="J38" s="312"/>
      <c r="K38" s="312"/>
    </row>
    <row r="39" spans="2:20">
      <c r="B39" s="312"/>
      <c r="C39" s="312"/>
      <c r="D39" s="312"/>
      <c r="E39" s="312"/>
      <c r="F39" s="312"/>
      <c r="G39" s="312"/>
      <c r="H39" s="312"/>
      <c r="I39" s="312"/>
      <c r="J39" s="312"/>
      <c r="K39" s="312"/>
    </row>
    <row r="40" spans="2:20">
      <c r="B40" s="312"/>
      <c r="C40" s="312"/>
      <c r="D40" s="312"/>
      <c r="E40" s="312"/>
      <c r="F40" s="312"/>
      <c r="G40" s="312"/>
      <c r="H40" s="312"/>
      <c r="I40" s="312"/>
      <c r="J40" s="312"/>
      <c r="K40" s="312"/>
    </row>
    <row r="41" spans="2:20">
      <c r="B41" s="312"/>
      <c r="C41" s="312"/>
      <c r="D41" s="312"/>
      <c r="E41" s="312"/>
      <c r="F41" s="312"/>
      <c r="G41" s="312"/>
      <c r="H41" s="312"/>
      <c r="I41" s="312"/>
      <c r="J41" s="312"/>
      <c r="K41" s="312"/>
    </row>
    <row r="42" spans="2:20">
      <c r="B42" s="312"/>
      <c r="C42" s="312"/>
      <c r="D42" s="312"/>
      <c r="E42" s="312"/>
      <c r="F42" s="312"/>
      <c r="G42" s="312"/>
      <c r="H42" s="312"/>
      <c r="I42" s="312"/>
      <c r="J42" s="312"/>
      <c r="K42" s="312"/>
    </row>
  </sheetData>
  <sortState xmlns:xlrd2="http://schemas.microsoft.com/office/spreadsheetml/2017/richdata2" ref="B25">
    <sortCondition descending="1" ref="B24"/>
  </sortState>
  <phoneticPr fontId="0" type="noConversion"/>
  <hyperlinks>
    <hyperlink ref="C27" r:id="rId1" xr:uid="{00000000-0004-0000-0000-000000000000}"/>
  </hyperlinks>
  <pageMargins left="0.75" right="0.75" top="1" bottom="1" header="0.5" footer="0.5"/>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1"/>
  <dimension ref="A2:N40"/>
  <sheetViews>
    <sheetView showGridLines="0" workbookViewId="0">
      <selection activeCell="J9" sqref="J9"/>
    </sheetView>
  </sheetViews>
  <sheetFormatPr defaultColWidth="9.1796875" defaultRowHeight="12.5"/>
  <cols>
    <col min="1" max="1" width="26.453125" style="2" customWidth="1"/>
    <col min="2" max="7" width="12.7265625" style="2" customWidth="1"/>
    <col min="8" max="8" width="7.453125" style="2" customWidth="1"/>
    <col min="9" max="16384" width="9.1796875" style="2"/>
  </cols>
  <sheetData>
    <row r="2" spans="1:14" ht="26.25" customHeight="1">
      <c r="A2" s="690" t="s">
        <v>532</v>
      </c>
      <c r="B2" s="315"/>
      <c r="C2" s="315"/>
      <c r="D2" s="315"/>
      <c r="E2" s="315"/>
      <c r="F2" s="323"/>
      <c r="G2" s="323"/>
      <c r="H2" s="323"/>
    </row>
    <row r="3" spans="1:14" ht="18" customHeight="1" thickBot="1">
      <c r="A3" s="441"/>
      <c r="B3"/>
      <c r="C3"/>
      <c r="D3"/>
      <c r="E3"/>
      <c r="G3"/>
      <c r="H3"/>
    </row>
    <row r="4" spans="1:14" s="195" customFormat="1" ht="18" customHeight="1" thickBot="1">
      <c r="A4" s="1096" t="s">
        <v>390</v>
      </c>
      <c r="B4" s="649" t="s">
        <v>388</v>
      </c>
      <c r="C4" s="650"/>
      <c r="D4" s="651"/>
      <c r="E4" s="652" t="s">
        <v>219</v>
      </c>
      <c r="F4" s="653"/>
      <c r="G4" s="627"/>
      <c r="H4" s="194"/>
    </row>
    <row r="5" spans="1:14" s="195" customFormat="1" ht="30" customHeight="1" thickBot="1">
      <c r="A5" s="1097"/>
      <c r="B5" s="654" t="s">
        <v>111</v>
      </c>
      <c r="C5" s="655" t="s">
        <v>112</v>
      </c>
      <c r="D5" s="656" t="s">
        <v>387</v>
      </c>
      <c r="E5" s="657" t="s">
        <v>111</v>
      </c>
      <c r="F5" s="658" t="s">
        <v>112</v>
      </c>
      <c r="G5" s="659" t="s">
        <v>387</v>
      </c>
      <c r="H5" s="194"/>
      <c r="I5" s="696"/>
      <c r="J5" s="696"/>
      <c r="K5" s="696"/>
      <c r="L5" s="696"/>
      <c r="M5" s="696"/>
      <c r="N5" s="318"/>
    </row>
    <row r="6" spans="1:14" s="197" customFormat="1" ht="25" customHeight="1" thickBot="1">
      <c r="A6" s="317"/>
      <c r="B6" s="671">
        <v>44897.392151954497</v>
      </c>
      <c r="C6" s="879">
        <v>34430.986189164323</v>
      </c>
      <c r="D6" s="955" t="s">
        <v>531</v>
      </c>
      <c r="E6" s="672">
        <v>5.9726212260613938</v>
      </c>
      <c r="F6" s="878">
        <v>-0.78732395149504319</v>
      </c>
      <c r="G6" s="673" t="s">
        <v>72</v>
      </c>
      <c r="H6" s="196"/>
    </row>
    <row r="7" spans="1:14" customFormat="1" ht="15.75" customHeight="1">
      <c r="A7" s="416" t="s">
        <v>504</v>
      </c>
      <c r="B7" s="411"/>
      <c r="C7" s="411"/>
      <c r="D7" s="411"/>
      <c r="E7" s="411"/>
      <c r="F7" s="411"/>
      <c r="G7" s="411"/>
    </row>
    <row r="8" spans="1:14" customFormat="1" ht="25" customHeight="1"/>
    <row r="9" spans="1:14" customFormat="1" ht="25" customHeight="1"/>
    <row r="10" spans="1:14" customFormat="1"/>
    <row r="11" spans="1:14">
      <c r="A11"/>
      <c r="B11"/>
      <c r="C11"/>
      <c r="D11"/>
      <c r="E11"/>
      <c r="F11"/>
      <c r="G11"/>
      <c r="H11"/>
    </row>
    <row r="12" spans="1:14">
      <c r="A12"/>
      <c r="B12"/>
      <c r="C12"/>
      <c r="D12"/>
      <c r="E12"/>
      <c r="F12"/>
      <c r="G12"/>
      <c r="H12"/>
    </row>
    <row r="13" spans="1:14">
      <c r="A13"/>
      <c r="B13"/>
      <c r="C13"/>
      <c r="D13"/>
      <c r="E13"/>
      <c r="F13"/>
      <c r="G13"/>
      <c r="H13"/>
    </row>
    <row r="14" spans="1:14">
      <c r="A14"/>
      <c r="B14"/>
      <c r="C14"/>
      <c r="D14"/>
      <c r="E14"/>
      <c r="F14"/>
      <c r="G14"/>
      <c r="H14"/>
    </row>
    <row r="16" spans="1:14" ht="14.5">
      <c r="A16" s="100"/>
      <c r="D16" s="100"/>
    </row>
    <row r="17" spans="1:13" ht="14.5">
      <c r="A17" s="100"/>
      <c r="D17" s="100"/>
    </row>
    <row r="18" spans="1:13" ht="14.5">
      <c r="A18" s="100"/>
      <c r="D18" s="100"/>
    </row>
    <row r="19" spans="1:13" ht="14.5">
      <c r="A19" s="100"/>
      <c r="D19" s="100"/>
    </row>
    <row r="20" spans="1:13" ht="14.5">
      <c r="A20" s="100"/>
      <c r="D20" s="100"/>
      <c r="M20" s="2" t="s">
        <v>94</v>
      </c>
    </row>
    <row r="21" spans="1:13" ht="14.5">
      <c r="A21" s="100"/>
      <c r="D21" s="100"/>
    </row>
    <row r="22" spans="1:13" ht="14.5">
      <c r="A22" s="100"/>
      <c r="D22" s="100"/>
    </row>
    <row r="23" spans="1:13" ht="14.5">
      <c r="A23" s="100"/>
      <c r="D23" s="100"/>
    </row>
    <row r="24" spans="1:13" ht="14.5">
      <c r="A24" s="100"/>
      <c r="D24" s="100"/>
    </row>
    <row r="25" spans="1:13" ht="14.5">
      <c r="A25" s="100"/>
      <c r="D25" s="100"/>
    </row>
    <row r="26" spans="1:13" ht="14.5">
      <c r="A26" s="100"/>
      <c r="D26" s="100"/>
    </row>
    <row r="27" spans="1:13" ht="14.5">
      <c r="A27" s="100"/>
      <c r="D27" s="100"/>
    </row>
    <row r="28" spans="1:13" ht="14.5">
      <c r="A28" s="100"/>
      <c r="D28" s="100"/>
    </row>
    <row r="29" spans="1:13" ht="14.5">
      <c r="A29" s="100"/>
      <c r="D29" s="100"/>
    </row>
    <row r="30" spans="1:13" ht="14.5">
      <c r="D30" s="100"/>
    </row>
    <row r="31" spans="1:13" ht="14.5">
      <c r="A31" s="100"/>
      <c r="D31" s="100"/>
    </row>
    <row r="32" spans="1:13" ht="14.5">
      <c r="A32" s="100"/>
      <c r="D32" s="100"/>
    </row>
    <row r="33" spans="1:4" ht="14.5">
      <c r="A33" s="100"/>
      <c r="D33" s="100"/>
    </row>
    <row r="34" spans="1:4" ht="14.5">
      <c r="A34" s="100"/>
      <c r="D34" s="100"/>
    </row>
    <row r="35" spans="1:4" ht="14.5">
      <c r="A35" s="100"/>
      <c r="D35" s="100"/>
    </row>
    <row r="36" spans="1:4" ht="14.5">
      <c r="A36" s="100"/>
      <c r="D36" s="100"/>
    </row>
    <row r="37" spans="1:4" ht="14.5">
      <c r="A37" s="100"/>
      <c r="D37" s="100"/>
    </row>
    <row r="38" spans="1:4" ht="14.5">
      <c r="A38" s="100"/>
      <c r="D38" s="100"/>
    </row>
    <row r="39" spans="1:4" ht="14.5">
      <c r="A39" s="100"/>
    </row>
    <row r="40" spans="1:4" ht="14.5">
      <c r="A40" s="100"/>
    </row>
  </sheetData>
  <mergeCells count="1">
    <mergeCell ref="A4:A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8">
    <tabColor theme="8" tint="0.59999389629810485"/>
  </sheetPr>
  <dimension ref="A1:M11"/>
  <sheetViews>
    <sheetView showGridLines="0" zoomScale="90" zoomScaleNormal="90" workbookViewId="0">
      <selection activeCell="N6" sqref="N6"/>
    </sheetView>
  </sheetViews>
  <sheetFormatPr defaultRowHeight="12.5"/>
  <cols>
    <col min="1" max="1" width="42.26953125" customWidth="1"/>
    <col min="2" max="2" width="11.81640625" customWidth="1"/>
    <col min="3" max="5" width="11.54296875" bestFit="1" customWidth="1"/>
    <col min="6" max="7" width="9.54296875" customWidth="1"/>
  </cols>
  <sheetData>
    <row r="1" spans="1:13" ht="50.25" customHeight="1">
      <c r="A1" s="1102" t="s">
        <v>389</v>
      </c>
      <c r="B1" s="1102"/>
      <c r="C1" s="1102"/>
      <c r="D1" s="1102"/>
      <c r="E1" s="1102"/>
      <c r="F1" s="1102"/>
      <c r="G1" s="58"/>
      <c r="H1" s="58"/>
    </row>
    <row r="2" spans="1:13" ht="18.75" customHeight="1" thickBot="1">
      <c r="A2" s="327"/>
      <c r="B2" s="326"/>
      <c r="C2" s="326"/>
      <c r="D2" s="326"/>
      <c r="E2" s="326"/>
      <c r="F2" s="326"/>
    </row>
    <row r="3" spans="1:13" ht="27" customHeight="1">
      <c r="A3" s="1098" t="s">
        <v>53</v>
      </c>
      <c r="B3" s="1098" t="s">
        <v>89</v>
      </c>
      <c r="C3" s="1103" t="s">
        <v>59</v>
      </c>
      <c r="D3" s="1104"/>
      <c r="E3" s="1105"/>
      <c r="F3" s="1100" t="s">
        <v>90</v>
      </c>
      <c r="G3" s="1101"/>
    </row>
    <row r="4" spans="1:13" ht="32.25" customHeight="1" thickBot="1">
      <c r="A4" s="1099"/>
      <c r="B4" s="1099"/>
      <c r="C4" s="873">
        <v>45592</v>
      </c>
      <c r="D4" s="874">
        <v>45585</v>
      </c>
      <c r="E4" s="874">
        <v>45228</v>
      </c>
      <c r="F4" s="875" t="s">
        <v>237</v>
      </c>
      <c r="G4" s="876" t="s">
        <v>91</v>
      </c>
    </row>
    <row r="5" spans="1:13" ht="29.25" customHeight="1">
      <c r="A5" s="660" t="s">
        <v>95</v>
      </c>
      <c r="B5" s="661" t="s">
        <v>224</v>
      </c>
      <c r="C5" s="954" t="s">
        <v>469</v>
      </c>
      <c r="D5" s="1042" t="s">
        <v>469</v>
      </c>
      <c r="E5" s="1042" t="s">
        <v>469</v>
      </c>
      <c r="F5" s="939" t="s">
        <v>72</v>
      </c>
      <c r="G5" s="953" t="s">
        <v>72</v>
      </c>
      <c r="I5" s="322"/>
      <c r="M5" s="322"/>
    </row>
    <row r="6" spans="1:13" ht="28.5" customHeight="1" thickBot="1">
      <c r="A6" s="662" t="s">
        <v>96</v>
      </c>
      <c r="B6" s="663" t="s">
        <v>224</v>
      </c>
      <c r="C6" s="893" t="s">
        <v>469</v>
      </c>
      <c r="D6" s="1043" t="s">
        <v>469</v>
      </c>
      <c r="E6" s="1043" t="s">
        <v>469</v>
      </c>
      <c r="F6" s="940" t="s">
        <v>72</v>
      </c>
      <c r="G6" s="941" t="s">
        <v>72</v>
      </c>
    </row>
    <row r="7" spans="1:13" ht="32.25" customHeight="1" thickBot="1">
      <c r="A7" s="664" t="s">
        <v>92</v>
      </c>
      <c r="B7" s="665" t="s">
        <v>93</v>
      </c>
      <c r="C7" s="893" t="s">
        <v>469</v>
      </c>
      <c r="D7" s="894" t="s">
        <v>469</v>
      </c>
      <c r="E7" s="894" t="s">
        <v>469</v>
      </c>
      <c r="F7" s="942" t="s">
        <v>72</v>
      </c>
      <c r="G7" s="943" t="s">
        <v>72</v>
      </c>
    </row>
    <row r="8" spans="1:13" ht="19.5" customHeight="1">
      <c r="A8" s="421" t="s">
        <v>38</v>
      </c>
      <c r="B8" s="316"/>
    </row>
    <row r="9" spans="1:13" ht="13">
      <c r="A9" s="422" t="s">
        <v>510</v>
      </c>
      <c r="B9" s="316"/>
    </row>
    <row r="10" spans="1:13" ht="14.5">
      <c r="A10" s="423"/>
      <c r="B10" s="316"/>
    </row>
    <row r="11" spans="1:13" ht="14">
      <c r="A11" s="57"/>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9">
    <tabColor theme="2" tint="-0.249977111117893"/>
  </sheetPr>
  <dimension ref="A1:X17"/>
  <sheetViews>
    <sheetView showGridLines="0" zoomScaleNormal="100" workbookViewId="0">
      <selection activeCell="I10" sqref="I10"/>
    </sheetView>
  </sheetViews>
  <sheetFormatPr defaultColWidth="9.1796875" defaultRowHeight="13"/>
  <cols>
    <col min="1" max="1" width="19.7265625" style="316" customWidth="1"/>
    <col min="2" max="2" width="38.81640625" style="316" bestFit="1" customWidth="1"/>
    <col min="3" max="3" width="16" style="316" bestFit="1" customWidth="1"/>
    <col min="4" max="4" width="15.7265625" style="316" customWidth="1"/>
    <col min="5" max="5" width="11.453125" style="316" customWidth="1"/>
    <col min="6" max="6" width="12" style="316" customWidth="1"/>
    <col min="7" max="8" width="10.26953125" style="316" bestFit="1" customWidth="1"/>
    <col min="9" max="9" width="11.26953125" style="316" bestFit="1" customWidth="1"/>
    <col min="10" max="16384" width="9.1796875" style="316"/>
  </cols>
  <sheetData>
    <row r="1" spans="1:24" ht="27.75" customHeight="1">
      <c r="A1" s="951" t="s">
        <v>535</v>
      </c>
      <c r="B1" s="323"/>
      <c r="C1" s="323"/>
      <c r="D1" s="323"/>
      <c r="E1" s="323"/>
      <c r="F1" s="323"/>
      <c r="G1" s="323"/>
      <c r="H1" s="323"/>
      <c r="I1" s="323"/>
      <c r="J1" s="323"/>
      <c r="K1" s="321"/>
      <c r="L1" s="321"/>
      <c r="M1" s="321"/>
      <c r="N1" s="321"/>
    </row>
    <row r="2" spans="1:24" ht="21">
      <c r="A2" s="952" t="s">
        <v>384</v>
      </c>
      <c r="B2" s="323"/>
      <c r="C2" s="323"/>
      <c r="D2" s="323"/>
      <c r="E2" s="323"/>
      <c r="F2" s="323"/>
      <c r="G2" s="323"/>
      <c r="H2" s="323"/>
      <c r="I2" s="323"/>
      <c r="J2" s="323"/>
      <c r="K2" s="321"/>
      <c r="L2" s="321"/>
      <c r="M2" s="321"/>
      <c r="N2" s="321"/>
    </row>
    <row r="3" spans="1:24" ht="25.5" customHeight="1" thickBot="1">
      <c r="A3" s="327"/>
      <c r="B3" s="322"/>
      <c r="C3" s="323"/>
      <c r="D3" s="323"/>
      <c r="E3" s="323"/>
      <c r="F3" s="323"/>
      <c r="G3" s="323"/>
      <c r="H3" s="323"/>
    </row>
    <row r="4" spans="1:24" ht="25" customHeight="1">
      <c r="B4" s="1106" t="s">
        <v>94</v>
      </c>
      <c r="C4" s="1108" t="s">
        <v>385</v>
      </c>
      <c r="D4" s="1109"/>
      <c r="E4" s="1110" t="s">
        <v>386</v>
      </c>
      <c r="F4" s="324"/>
    </row>
    <row r="5" spans="1:24" ht="25" customHeight="1" thickBot="1">
      <c r="B5" s="1107"/>
      <c r="C5" s="855">
        <v>45592</v>
      </c>
      <c r="D5" s="856">
        <v>45585</v>
      </c>
      <c r="E5" s="1111"/>
    </row>
    <row r="6" spans="1:24" ht="25" customHeight="1" thickBot="1">
      <c r="B6" s="1112" t="s">
        <v>402</v>
      </c>
      <c r="C6" s="1113"/>
      <c r="D6" s="1113"/>
      <c r="E6" s="1114"/>
    </row>
    <row r="7" spans="1:24" ht="25" customHeight="1">
      <c r="B7" s="857" t="s">
        <v>431</v>
      </c>
      <c r="C7" s="928" t="s">
        <v>469</v>
      </c>
      <c r="D7" s="1271" t="s">
        <v>469</v>
      </c>
      <c r="E7" s="1041" t="s">
        <v>72</v>
      </c>
    </row>
    <row r="8" spans="1:24" ht="25" customHeight="1">
      <c r="B8" s="858" t="s">
        <v>403</v>
      </c>
      <c r="C8" s="929">
        <v>35.770000000000003</v>
      </c>
      <c r="D8" s="930">
        <v>35.93</v>
      </c>
      <c r="E8" s="1040">
        <v>-0.44531032563316614</v>
      </c>
      <c r="G8" s="322"/>
      <c r="H8" s="322"/>
      <c r="I8" s="322"/>
      <c r="J8" s="322"/>
    </row>
    <row r="9" spans="1:24" ht="25" customHeight="1" thickBot="1">
      <c r="B9" s="859" t="s">
        <v>404</v>
      </c>
      <c r="C9" s="931">
        <v>23.2</v>
      </c>
      <c r="D9" s="932">
        <v>22.97</v>
      </c>
      <c r="E9" s="933">
        <v>1.0013060513713559</v>
      </c>
      <c r="G9" s="322"/>
      <c r="H9" s="322"/>
      <c r="I9" s="322"/>
      <c r="J9" s="322"/>
    </row>
    <row r="10" spans="1:24" ht="25.5" customHeight="1" thickBot="1">
      <c r="B10" s="1115" t="s">
        <v>405</v>
      </c>
      <c r="C10" s="1113"/>
      <c r="D10" s="1113"/>
      <c r="E10" s="1114"/>
    </row>
    <row r="11" spans="1:24" ht="20.25" customHeight="1" thickBot="1">
      <c r="B11" s="860" t="s">
        <v>403</v>
      </c>
      <c r="C11" s="861">
        <v>34.61</v>
      </c>
      <c r="D11" s="862">
        <v>34.42</v>
      </c>
      <c r="E11" s="863">
        <v>0.55200464846019093</v>
      </c>
    </row>
    <row r="12" spans="1:24" ht="15.5">
      <c r="B12" s="325" t="s">
        <v>505</v>
      </c>
    </row>
    <row r="16" spans="1:24" ht="18.5">
      <c r="R16" s="322"/>
      <c r="S16" s="322"/>
      <c r="T16" s="322"/>
      <c r="U16" s="322"/>
      <c r="V16" s="322"/>
      <c r="W16" s="697"/>
      <c r="X16" s="697"/>
    </row>
    <row r="17" spans="18:22" ht="18.5">
      <c r="R17" s="326"/>
      <c r="S17" s="326"/>
      <c r="T17" s="326"/>
      <c r="U17" s="326"/>
      <c r="V17" s="326"/>
    </row>
  </sheetData>
  <protectedRanges>
    <protectedRange sqref="C6" name="Zakres1_2_5_3_1" securityDescriptor="O:WDG:WDD:(A;;CC;;;S-1-5-21-1781606863-262435437-1199761441-1123)"/>
    <protectedRange sqref="D6" name="Zakres1_3_5_3_1" securityDescriptor="O:WDG:WDD:(A;;CC;;;S-1-5-21-1781606863-262435437-1199761441-1123)"/>
    <protectedRange sqref="C7:C8" name="Zakres1_2_5" securityDescriptor="O:WDG:WDD:(A;;CC;;;S-1-5-21-1781606863-262435437-1199761441-1123)"/>
    <protectedRange sqref="D7:D8" name="Zakres1_3_5" securityDescriptor="O:WDG:WDD:(A;;CC;;;S-1-5-21-1781606863-262435437-1199761441-1123)"/>
  </protectedRanges>
  <mergeCells count="5">
    <mergeCell ref="B4:B5"/>
    <mergeCell ref="C4:D4"/>
    <mergeCell ref="E4:E5"/>
    <mergeCell ref="B6:E6"/>
    <mergeCell ref="B10:E10"/>
  </mergeCells>
  <phoneticPr fontId="0" type="noConversion"/>
  <conditionalFormatting sqref="E6:E9">
    <cfRule type="cellIs" dxfId="74" priority="1" stopIfTrue="1" operator="lessThan">
      <formula>0</formula>
    </cfRule>
    <cfRule type="cellIs" dxfId="73" priority="2" stopIfTrue="1" operator="greaterThan">
      <formula>0</formula>
    </cfRule>
    <cfRule type="cellIs" dxfId="72" priority="3" stopIfTrue="1" operator="equal">
      <formula>0</formula>
    </cfRule>
  </conditionalFormatting>
  <conditionalFormatting sqref="E11">
    <cfRule type="cellIs" dxfId="71" priority="16" stopIfTrue="1" operator="lessThan">
      <formula>0</formula>
    </cfRule>
    <cfRule type="cellIs" dxfId="70" priority="17" stopIfTrue="1" operator="greaterThan">
      <formula>0</formula>
    </cfRule>
    <cfRule type="cellIs" dxfId="69" priority="18" stopIfTrue="1" operator="equal">
      <formula>0</formula>
    </cfRule>
  </conditionalFormatting>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7">
    <tabColor rgb="FF92D050"/>
  </sheetPr>
  <dimension ref="A1:AI60"/>
  <sheetViews>
    <sheetView showGridLines="0" workbookViewId="0">
      <selection activeCell="C4" sqref="C4"/>
    </sheetView>
  </sheetViews>
  <sheetFormatPr defaultColWidth="9.453125" defaultRowHeight="13"/>
  <cols>
    <col min="1" max="1" width="17.453125" style="192" customWidth="1"/>
    <col min="2" max="2" width="1" style="192" customWidth="1"/>
    <col min="3" max="7" width="7.453125" style="192" customWidth="1"/>
    <col min="8" max="8" width="7.7265625" style="192" customWidth="1"/>
    <col min="9" max="9" width="0.54296875" style="192" customWidth="1"/>
    <col min="10" max="15" width="7.453125" style="192" customWidth="1"/>
    <col min="16" max="16" width="0.54296875" style="192" customWidth="1"/>
    <col min="17" max="22" width="7.453125" style="192" customWidth="1"/>
    <col min="23" max="23" width="0.54296875" style="192" customWidth="1"/>
    <col min="24" max="24" width="7" style="192" customWidth="1"/>
    <col min="25" max="26" width="7.453125" style="192" customWidth="1"/>
    <col min="27" max="27" width="9.453125" style="192" customWidth="1"/>
    <col min="28" max="29" width="2.54296875" style="192" customWidth="1"/>
    <col min="30" max="31" width="9.453125" style="192" customWidth="1"/>
    <col min="32" max="33" width="9.453125" style="192"/>
    <col min="34" max="34" width="3.453125" style="192" customWidth="1"/>
    <col min="35" max="16384" width="9.453125" style="192"/>
  </cols>
  <sheetData>
    <row r="1" spans="1:35" s="190" customFormat="1" ht="56.15" customHeight="1">
      <c r="A1" s="1278" t="s">
        <v>372</v>
      </c>
      <c r="B1" s="1279"/>
      <c r="C1" s="1279"/>
      <c r="D1" s="1280"/>
      <c r="E1" s="1280"/>
      <c r="F1" s="1279"/>
      <c r="G1" s="1279"/>
      <c r="H1" s="1279"/>
      <c r="I1" s="1279"/>
      <c r="J1" s="1279"/>
      <c r="K1" s="1279"/>
      <c r="L1" s="1279"/>
      <c r="M1" s="1279"/>
      <c r="N1" s="1279"/>
      <c r="O1" s="1279"/>
      <c r="P1" s="1279"/>
      <c r="Q1" s="1279"/>
      <c r="R1" s="1279"/>
      <c r="S1" s="1279"/>
      <c r="T1" s="1279"/>
      <c r="U1" s="1279"/>
      <c r="V1" s="1279"/>
      <c r="W1" s="1279"/>
      <c r="X1" s="1279"/>
      <c r="Y1" s="1279"/>
      <c r="Z1" s="1281"/>
      <c r="AA1" s="1281" t="s">
        <v>377</v>
      </c>
      <c r="AB1" s="1282"/>
      <c r="AC1" s="1282"/>
      <c r="AD1" s="1283">
        <v>1</v>
      </c>
      <c r="AE1" s="1284">
        <v>0</v>
      </c>
      <c r="AF1" s="1284"/>
      <c r="AG1" s="1284">
        <v>0</v>
      </c>
      <c r="AH1" s="1284">
        <v>0</v>
      </c>
      <c r="AI1" s="1284">
        <v>0</v>
      </c>
    </row>
    <row r="2" spans="1:35" s="191" customFormat="1" ht="18" customHeight="1">
      <c r="A2" s="1285"/>
      <c r="B2" s="1286"/>
      <c r="C2" s="1286"/>
      <c r="D2" s="1287"/>
      <c r="E2" s="1287"/>
      <c r="F2" s="1286"/>
      <c r="G2" s="1286"/>
      <c r="H2" s="1286"/>
      <c r="I2" s="1286"/>
      <c r="J2" s="1286"/>
      <c r="K2" s="1286"/>
      <c r="L2" s="1286"/>
      <c r="M2" s="1286"/>
      <c r="N2" s="1286"/>
      <c r="O2" s="1286"/>
      <c r="P2" s="1286"/>
      <c r="Q2" s="1286"/>
      <c r="R2" s="1286"/>
      <c r="S2" s="1286"/>
      <c r="T2" s="1286"/>
      <c r="U2" s="1286"/>
      <c r="V2" s="1286"/>
      <c r="W2" s="1286"/>
      <c r="X2" s="1286"/>
      <c r="Y2" s="1286"/>
      <c r="Z2" s="1288"/>
      <c r="AA2" s="1289" t="s">
        <v>536</v>
      </c>
      <c r="AB2" s="1290"/>
      <c r="AC2" s="1290"/>
      <c r="AD2" s="1291"/>
      <c r="AE2" s="1290"/>
      <c r="AF2" s="1292"/>
      <c r="AG2" s="1290"/>
      <c r="AH2" s="1290"/>
      <c r="AI2" s="1290"/>
    </row>
    <row r="3" spans="1:35" s="190" customFormat="1" ht="15" customHeight="1">
      <c r="A3" s="1293"/>
      <c r="B3" s="1294"/>
      <c r="C3" s="1295"/>
      <c r="D3" s="1296"/>
      <c r="E3" s="1296"/>
      <c r="F3" s="1295"/>
      <c r="G3" s="1295"/>
      <c r="H3" s="1295"/>
      <c r="I3" s="1295"/>
      <c r="J3" s="1295"/>
      <c r="K3" s="1295"/>
      <c r="L3" s="1295"/>
      <c r="M3" s="1295"/>
      <c r="N3" s="1295"/>
      <c r="O3" s="1282"/>
      <c r="P3" s="1282"/>
      <c r="Q3" s="1282"/>
      <c r="R3" s="1282"/>
      <c r="S3" s="1282"/>
      <c r="T3" s="1282"/>
      <c r="U3" s="1282"/>
      <c r="V3" s="1282"/>
      <c r="W3" s="1282"/>
      <c r="X3" s="1282"/>
      <c r="Y3" s="1297"/>
      <c r="Z3" s="1298"/>
      <c r="AA3" s="1299"/>
      <c r="AB3" s="1282"/>
      <c r="AC3" s="1282"/>
      <c r="AD3" s="1282"/>
      <c r="AE3" s="1282"/>
      <c r="AF3" s="1282"/>
      <c r="AG3" s="1282"/>
      <c r="AH3" s="1282"/>
      <c r="AI3" s="1282"/>
    </row>
    <row r="4" spans="1:35" ht="14.5">
      <c r="A4" s="1293"/>
      <c r="B4" s="1277"/>
      <c r="C4" s="1277"/>
      <c r="D4" s="1277"/>
      <c r="E4" s="1277"/>
      <c r="F4" s="1277"/>
      <c r="G4" s="1277"/>
      <c r="H4" s="1277"/>
      <c r="I4" s="1277"/>
      <c r="J4" s="1277"/>
      <c r="K4" s="1277"/>
      <c r="L4" s="1277"/>
      <c r="M4" s="1277"/>
      <c r="N4" s="1277"/>
      <c r="O4" s="1277"/>
      <c r="P4" s="1277"/>
      <c r="Q4" s="1277"/>
      <c r="R4" s="1277"/>
      <c r="S4" s="1277"/>
      <c r="T4" s="1277"/>
      <c r="U4" s="1277"/>
      <c r="V4" s="1277"/>
      <c r="W4" s="1277"/>
      <c r="X4" s="1277"/>
      <c r="Y4" s="1275">
        <v>43</v>
      </c>
      <c r="Z4" s="1275"/>
      <c r="AA4" s="1275"/>
      <c r="AB4" s="1277"/>
      <c r="AC4" s="1277"/>
      <c r="AD4" s="1277"/>
      <c r="AE4" s="1277"/>
      <c r="AF4" s="1277"/>
      <c r="AG4" s="1277"/>
      <c r="AH4" s="1277"/>
      <c r="AI4" s="1277"/>
    </row>
    <row r="5" spans="1:35" ht="15.5">
      <c r="A5" s="1300" t="s">
        <v>537</v>
      </c>
      <c r="B5" s="1301"/>
      <c r="C5" s="1301"/>
      <c r="D5" s="1301"/>
      <c r="E5" s="1301"/>
      <c r="F5" s="1301"/>
      <c r="G5" s="1301"/>
      <c r="H5" s="1301"/>
      <c r="I5" s="1301"/>
      <c r="J5" s="1301"/>
      <c r="K5" s="1277"/>
      <c r="L5" s="1277"/>
      <c r="M5" s="1277"/>
      <c r="N5" s="1277"/>
      <c r="O5" s="1277"/>
      <c r="P5" s="1277"/>
      <c r="Q5" s="1277"/>
      <c r="R5" s="1277"/>
      <c r="S5" s="1277"/>
      <c r="T5" s="1277"/>
      <c r="U5" s="1277"/>
      <c r="V5" s="1277"/>
      <c r="W5" s="1277"/>
      <c r="X5" s="1277"/>
      <c r="Y5" s="1302"/>
      <c r="Z5" s="1303" t="s">
        <v>378</v>
      </c>
      <c r="AA5" s="1304">
        <v>45586</v>
      </c>
      <c r="AB5" s="1277"/>
      <c r="AC5" s="1277"/>
      <c r="AD5" s="1277"/>
      <c r="AE5" s="1282"/>
      <c r="AF5" s="1282"/>
      <c r="AG5" s="1282"/>
      <c r="AH5" s="1282"/>
      <c r="AI5" s="1282"/>
    </row>
    <row r="6" spans="1:35" ht="14.5">
      <c r="A6" s="1277"/>
      <c r="B6" s="1277"/>
      <c r="C6" s="1277"/>
      <c r="D6" s="1277"/>
      <c r="E6" s="1277"/>
      <c r="F6" s="1277"/>
      <c r="G6" s="1277"/>
      <c r="H6" s="1277"/>
      <c r="I6" s="1277"/>
      <c r="J6" s="1277"/>
      <c r="K6" s="1277"/>
      <c r="L6" s="1277"/>
      <c r="M6" s="1277"/>
      <c r="N6" s="1277"/>
      <c r="O6" s="1277"/>
      <c r="P6" s="1277"/>
      <c r="Q6" s="1277"/>
      <c r="R6" s="1277"/>
      <c r="S6" s="1277"/>
      <c r="T6" s="1277"/>
      <c r="U6" s="1277"/>
      <c r="V6" s="1277"/>
      <c r="W6" s="1277"/>
      <c r="X6" s="1277"/>
      <c r="Y6" s="1302"/>
      <c r="Z6" s="1305" t="s">
        <v>379</v>
      </c>
      <c r="AA6" s="1306">
        <v>45592</v>
      </c>
      <c r="AB6" s="1277"/>
      <c r="AC6" s="1277"/>
      <c r="AD6" s="1277"/>
      <c r="AE6" s="1282"/>
      <c r="AF6" s="1282"/>
      <c r="AG6" s="1282"/>
      <c r="AH6" s="1282"/>
      <c r="AI6" s="1282"/>
    </row>
    <row r="7" spans="1:35" s="193" customFormat="1" ht="15.5">
      <c r="A7" s="1274" t="s">
        <v>380</v>
      </c>
      <c r="B7" s="1274"/>
      <c r="C7" s="1274"/>
      <c r="D7" s="1274"/>
      <c r="E7" s="1274"/>
      <c r="F7" s="1274"/>
      <c r="G7" s="1274"/>
      <c r="H7" s="1274"/>
      <c r="I7" s="1274"/>
      <c r="J7" s="1274"/>
      <c r="K7" s="1274"/>
      <c r="L7" s="1274"/>
      <c r="M7" s="1274"/>
      <c r="N7" s="1274"/>
      <c r="O7" s="1274"/>
      <c r="P7" s="1274"/>
      <c r="Q7" s="1274"/>
      <c r="R7" s="1274"/>
      <c r="S7" s="1274"/>
      <c r="T7" s="1274"/>
      <c r="U7" s="1274"/>
      <c r="V7" s="1274"/>
      <c r="W7" s="1274"/>
      <c r="X7" s="1274"/>
      <c r="Y7" s="1274"/>
      <c r="Z7" s="1274"/>
      <c r="AA7" s="1307"/>
      <c r="AB7" s="1308"/>
      <c r="AC7" s="1308"/>
      <c r="AD7" s="1308"/>
      <c r="AE7" s="1282"/>
      <c r="AF7" s="1282"/>
      <c r="AG7" s="1282"/>
      <c r="AH7" s="1282"/>
      <c r="AI7" s="1282"/>
    </row>
    <row r="8" spans="1:35" s="193" customFormat="1" ht="15.5">
      <c r="A8" s="1274" t="s">
        <v>381</v>
      </c>
      <c r="B8" s="1274"/>
      <c r="C8" s="1274"/>
      <c r="D8" s="1274"/>
      <c r="E8" s="1274"/>
      <c r="F8" s="1274"/>
      <c r="G8" s="1274"/>
      <c r="H8" s="1274"/>
      <c r="I8" s="1274"/>
      <c r="J8" s="1274"/>
      <c r="K8" s="1274"/>
      <c r="L8" s="1274"/>
      <c r="M8" s="1274"/>
      <c r="N8" s="1274"/>
      <c r="O8" s="1274"/>
      <c r="P8" s="1274"/>
      <c r="Q8" s="1274"/>
      <c r="R8" s="1274"/>
      <c r="S8" s="1274"/>
      <c r="T8" s="1274"/>
      <c r="U8" s="1274"/>
      <c r="V8" s="1274"/>
      <c r="W8" s="1274"/>
      <c r="X8" s="1274"/>
      <c r="Y8" s="1274"/>
      <c r="Z8" s="1274"/>
      <c r="AA8" s="1307"/>
      <c r="AB8" s="1308"/>
      <c r="AC8" s="1308"/>
      <c r="AD8" s="1308"/>
      <c r="AE8" s="1282"/>
      <c r="AF8" s="1282"/>
      <c r="AG8" s="1282"/>
      <c r="AH8" s="1282"/>
      <c r="AI8" s="1282"/>
    </row>
    <row r="9" spans="1:35" s="193" customFormat="1" ht="13.5" thickBot="1">
      <c r="A9" s="1309"/>
      <c r="B9" s="1309"/>
      <c r="C9" s="1310"/>
      <c r="D9" s="1310"/>
      <c r="E9" s="1310"/>
      <c r="F9" s="1310"/>
      <c r="G9" s="1310"/>
      <c r="H9" s="1311"/>
      <c r="I9" s="1310"/>
      <c r="J9" s="1310"/>
      <c r="K9" s="1310"/>
      <c r="L9" s="1310"/>
      <c r="M9" s="1310"/>
      <c r="N9" s="1310"/>
      <c r="O9" s="1310"/>
      <c r="P9" s="1310"/>
      <c r="Q9" s="1310"/>
      <c r="R9" s="1310"/>
      <c r="S9" s="1310"/>
      <c r="T9" s="1310"/>
      <c r="U9" s="1310"/>
      <c r="V9" s="1310"/>
      <c r="W9" s="1310"/>
      <c r="X9" s="1310"/>
      <c r="Y9" s="1310"/>
      <c r="Z9" s="1309"/>
      <c r="AA9" s="1309"/>
      <c r="AB9" s="1308"/>
      <c r="AC9" s="1308"/>
      <c r="AD9" s="1308"/>
      <c r="AE9" s="1282"/>
      <c r="AF9" s="1282"/>
      <c r="AG9" s="1282"/>
      <c r="AH9" s="1282"/>
      <c r="AI9" s="1282"/>
    </row>
    <row r="10" spans="1:35" s="193" customFormat="1" ht="13.5" thickBot="1">
      <c r="A10" s="1312" t="s">
        <v>268</v>
      </c>
      <c r="B10" s="1309"/>
      <c r="C10" s="1276" t="s">
        <v>319</v>
      </c>
      <c r="D10" s="1386"/>
      <c r="E10" s="1386"/>
      <c r="F10" s="1386"/>
      <c r="G10" s="1386"/>
      <c r="H10" s="1387"/>
      <c r="I10" s="1310"/>
      <c r="J10" s="1276" t="s">
        <v>320</v>
      </c>
      <c r="K10" s="1386"/>
      <c r="L10" s="1386"/>
      <c r="M10" s="1386"/>
      <c r="N10" s="1386"/>
      <c r="O10" s="1387"/>
      <c r="P10" s="1310"/>
      <c r="Q10" s="1276" t="s">
        <v>321</v>
      </c>
      <c r="R10" s="1386"/>
      <c r="S10" s="1386"/>
      <c r="T10" s="1386"/>
      <c r="U10" s="1386"/>
      <c r="V10" s="1387"/>
      <c r="W10" s="1310"/>
      <c r="X10" s="1388" t="s">
        <v>322</v>
      </c>
      <c r="Y10" s="1389"/>
      <c r="Z10" s="1389"/>
      <c r="AA10" s="1390"/>
      <c r="AB10" s="1308"/>
      <c r="AC10" s="1308"/>
      <c r="AD10" s="1308"/>
      <c r="AE10" s="1282"/>
      <c r="AF10" s="1282"/>
      <c r="AG10" s="1282"/>
      <c r="AH10" s="1282"/>
      <c r="AI10" s="1282"/>
    </row>
    <row r="11" spans="1:35" s="193" customFormat="1" ht="12" customHeight="1">
      <c r="A11" s="1309"/>
      <c r="B11" s="1309"/>
      <c r="C11" s="1391" t="s">
        <v>269</v>
      </c>
      <c r="D11" s="1391" t="s">
        <v>270</v>
      </c>
      <c r="E11" s="1391" t="s">
        <v>271</v>
      </c>
      <c r="F11" s="1391" t="s">
        <v>272</v>
      </c>
      <c r="G11" s="1314" t="s">
        <v>314</v>
      </c>
      <c r="H11" s="1315"/>
      <c r="I11" s="1310"/>
      <c r="J11" s="1273" t="s">
        <v>273</v>
      </c>
      <c r="K11" s="1273" t="s">
        <v>274</v>
      </c>
      <c r="L11" s="1273" t="s">
        <v>275</v>
      </c>
      <c r="M11" s="1273" t="s">
        <v>272</v>
      </c>
      <c r="N11" s="1314" t="s">
        <v>314</v>
      </c>
      <c r="O11" s="1314"/>
      <c r="P11" s="1310"/>
      <c r="Q11" s="1391" t="s">
        <v>269</v>
      </c>
      <c r="R11" s="1391" t="s">
        <v>270</v>
      </c>
      <c r="S11" s="1391" t="s">
        <v>271</v>
      </c>
      <c r="T11" s="1391" t="s">
        <v>272</v>
      </c>
      <c r="U11" s="1314" t="s">
        <v>314</v>
      </c>
      <c r="V11" s="1315"/>
      <c r="W11" s="1310"/>
      <c r="X11" s="1392" t="s">
        <v>276</v>
      </c>
      <c r="Y11" s="1317" t="s">
        <v>277</v>
      </c>
      <c r="Z11" s="1314" t="s">
        <v>314</v>
      </c>
      <c r="AA11" s="1314"/>
      <c r="AB11" s="1308"/>
      <c r="AC11" s="1308"/>
      <c r="AD11" s="1308"/>
      <c r="AE11" s="1282"/>
      <c r="AF11" s="1282"/>
      <c r="AG11" s="1282"/>
      <c r="AH11" s="1282"/>
      <c r="AI11" s="1282"/>
    </row>
    <row r="12" spans="1:35" s="193" customFormat="1" ht="12" customHeight="1" thickBot="1">
      <c r="A12" s="1318" t="s">
        <v>315</v>
      </c>
      <c r="B12" s="1309"/>
      <c r="C12" s="1272"/>
      <c r="D12" s="1272"/>
      <c r="E12" s="1272"/>
      <c r="F12" s="1272"/>
      <c r="G12" s="1319" t="s">
        <v>316</v>
      </c>
      <c r="H12" s="1320" t="s">
        <v>278</v>
      </c>
      <c r="I12" s="1321"/>
      <c r="J12" s="1272"/>
      <c r="K12" s="1272"/>
      <c r="L12" s="1272"/>
      <c r="M12" s="1272"/>
      <c r="N12" s="1319" t="s">
        <v>316</v>
      </c>
      <c r="O12" s="1320" t="s">
        <v>278</v>
      </c>
      <c r="P12" s="1309"/>
      <c r="Q12" s="1272"/>
      <c r="R12" s="1272"/>
      <c r="S12" s="1272"/>
      <c r="T12" s="1272"/>
      <c r="U12" s="1319" t="s">
        <v>316</v>
      </c>
      <c r="V12" s="1320" t="s">
        <v>278</v>
      </c>
      <c r="W12" s="1309"/>
      <c r="X12" s="1393"/>
      <c r="Y12" s="1322" t="s">
        <v>279</v>
      </c>
      <c r="Z12" s="1319" t="s">
        <v>316</v>
      </c>
      <c r="AA12" s="1319" t="s">
        <v>278</v>
      </c>
      <c r="AB12" s="1308"/>
      <c r="AC12" s="1308"/>
      <c r="AD12" s="1308"/>
      <c r="AE12" s="1308"/>
      <c r="AF12" s="1301"/>
      <c r="AG12" s="1301"/>
      <c r="AH12" s="1301"/>
      <c r="AI12" s="1301"/>
    </row>
    <row r="13" spans="1:35" s="193" customFormat="1" ht="15.5" thickBot="1">
      <c r="A13" s="1323" t="s">
        <v>317</v>
      </c>
      <c r="B13" s="1309"/>
      <c r="C13" s="1324">
        <v>545.16600000000005</v>
      </c>
      <c r="D13" s="1325">
        <v>538.46</v>
      </c>
      <c r="E13" s="1326"/>
      <c r="F13" s="1327">
        <v>534.86300000000006</v>
      </c>
      <c r="G13" s="1328">
        <v>3.5260000000000673</v>
      </c>
      <c r="H13" s="1329">
        <v>6.636089713308202E-3</v>
      </c>
      <c r="I13" s="1321"/>
      <c r="J13" s="1324">
        <v>390.01400000000001</v>
      </c>
      <c r="K13" s="1325">
        <v>517.31200000000001</v>
      </c>
      <c r="L13" s="1326">
        <v>525.21400000000006</v>
      </c>
      <c r="M13" s="1327">
        <v>519.52800000000002</v>
      </c>
      <c r="N13" s="1328">
        <v>2.4610000000000127</v>
      </c>
      <c r="O13" s="1329">
        <v>4.7595379322216136E-3</v>
      </c>
      <c r="P13" s="1309"/>
      <c r="Q13" s="1324">
        <v>559.79100000000005</v>
      </c>
      <c r="R13" s="1325">
        <v>544.07899999999995</v>
      </c>
      <c r="S13" s="1326"/>
      <c r="T13" s="1327">
        <v>500.89100000000002</v>
      </c>
      <c r="U13" s="1328">
        <v>2.2480000000000473</v>
      </c>
      <c r="V13" s="1329">
        <v>4.5082353507419626E-3</v>
      </c>
      <c r="W13" s="1309"/>
      <c r="X13" s="1330">
        <v>526.27239999999995</v>
      </c>
      <c r="Y13" s="1331">
        <v>236.63327338129494</v>
      </c>
      <c r="Z13" s="1328">
        <v>3.1781999999999471</v>
      </c>
      <c r="AA13" s="1329">
        <v>6.0757699091291695E-3</v>
      </c>
      <c r="AB13" s="1308"/>
      <c r="AC13" s="1308"/>
      <c r="AD13" s="1308"/>
      <c r="AE13" s="1308"/>
      <c r="AF13" s="1332"/>
      <c r="AG13" s="1301"/>
      <c r="AH13" s="1301"/>
      <c r="AI13" s="1301"/>
    </row>
    <row r="14" spans="1:35" s="193" customFormat="1" ht="2.15" customHeight="1">
      <c r="A14" s="1333"/>
      <c r="B14" s="1309"/>
      <c r="C14" s="1333"/>
      <c r="D14" s="1310"/>
      <c r="E14" s="1310"/>
      <c r="F14" s="1310"/>
      <c r="G14" s="1310"/>
      <c r="H14" s="1334"/>
      <c r="I14" s="1310"/>
      <c r="J14" s="1310"/>
      <c r="K14" s="1310"/>
      <c r="L14" s="1310"/>
      <c r="M14" s="1310"/>
      <c r="N14" s="1310"/>
      <c r="O14" s="1335"/>
      <c r="P14" s="1309"/>
      <c r="Q14" s="1333"/>
      <c r="R14" s="1310"/>
      <c r="S14" s="1310"/>
      <c r="T14" s="1310"/>
      <c r="U14" s="1310"/>
      <c r="V14" s="1334"/>
      <c r="W14" s="1309"/>
      <c r="X14" s="1336"/>
      <c r="Y14" s="1337"/>
      <c r="Z14" s="1333"/>
      <c r="AA14" s="1333"/>
      <c r="AB14" s="1308"/>
      <c r="AC14" s="1308"/>
      <c r="AD14" s="1308"/>
      <c r="AE14" s="1308"/>
      <c r="AF14" s="1301"/>
      <c r="AG14" s="1301"/>
      <c r="AH14" s="1301"/>
      <c r="AI14" s="1301"/>
    </row>
    <row r="15" spans="1:35" s="193" customFormat="1" ht="2.9" customHeight="1">
      <c r="A15" s="1338"/>
      <c r="B15" s="1309"/>
      <c r="C15" s="1338"/>
      <c r="D15" s="1338"/>
      <c r="E15" s="1338"/>
      <c r="F15" s="1338"/>
      <c r="G15" s="1339"/>
      <c r="H15" s="1340"/>
      <c r="I15" s="1338"/>
      <c r="J15" s="1338"/>
      <c r="K15" s="1338"/>
      <c r="L15" s="1338"/>
      <c r="M15" s="1338"/>
      <c r="N15" s="1338"/>
      <c r="O15" s="1341"/>
      <c r="P15" s="1338"/>
      <c r="Q15" s="1338"/>
      <c r="R15" s="1338"/>
      <c r="S15" s="1338"/>
      <c r="T15" s="1338"/>
      <c r="U15" s="1339"/>
      <c r="V15" s="1340"/>
      <c r="W15" s="1338"/>
      <c r="X15" s="1338"/>
      <c r="Y15" s="1338"/>
      <c r="Z15" s="1342"/>
      <c r="AA15" s="1342"/>
      <c r="AB15" s="1308"/>
      <c r="AC15" s="1308"/>
      <c r="AD15" s="1308"/>
      <c r="AE15" s="1308"/>
      <c r="AF15" s="1301"/>
      <c r="AG15" s="1301"/>
      <c r="AH15" s="1301"/>
      <c r="AI15" s="1301"/>
    </row>
    <row r="16" spans="1:35" s="193" customFormat="1" ht="13.5" thickBot="1">
      <c r="A16" s="1338"/>
      <c r="B16" s="1309"/>
      <c r="C16" s="1313" t="s">
        <v>280</v>
      </c>
      <c r="D16" s="1313" t="s">
        <v>281</v>
      </c>
      <c r="E16" s="1313" t="s">
        <v>282</v>
      </c>
      <c r="F16" s="1313" t="s">
        <v>283</v>
      </c>
      <c r="G16" s="1313"/>
      <c r="H16" s="1343"/>
      <c r="I16" s="1310"/>
      <c r="J16" s="1313" t="s">
        <v>280</v>
      </c>
      <c r="K16" s="1313" t="s">
        <v>281</v>
      </c>
      <c r="L16" s="1313" t="s">
        <v>282</v>
      </c>
      <c r="M16" s="1313" t="s">
        <v>283</v>
      </c>
      <c r="N16" s="1344"/>
      <c r="O16" s="1345"/>
      <c r="P16" s="1310"/>
      <c r="Q16" s="1313" t="s">
        <v>280</v>
      </c>
      <c r="R16" s="1313" t="s">
        <v>281</v>
      </c>
      <c r="S16" s="1313" t="s">
        <v>282</v>
      </c>
      <c r="T16" s="1313" t="s">
        <v>283</v>
      </c>
      <c r="U16" s="1313"/>
      <c r="V16" s="1343"/>
      <c r="W16" s="1309"/>
      <c r="X16" s="1316" t="s">
        <v>276</v>
      </c>
      <c r="Y16" s="1310"/>
      <c r="Z16" s="1342"/>
      <c r="AA16" s="1342"/>
      <c r="AB16" s="1308"/>
      <c r="AC16" s="1308"/>
      <c r="AD16" s="1308"/>
      <c r="AE16" s="1308"/>
      <c r="AF16" s="1301"/>
      <c r="AG16" s="1301"/>
      <c r="AH16" s="1301"/>
      <c r="AI16" s="1301"/>
    </row>
    <row r="17" spans="1:31" s="193" customFormat="1">
      <c r="A17" s="1346" t="s">
        <v>284</v>
      </c>
      <c r="B17" s="1309"/>
      <c r="C17" s="1347">
        <v>503.79300000000001</v>
      </c>
      <c r="D17" s="1348">
        <v>450.31189999999998</v>
      </c>
      <c r="E17" s="1348" t="s">
        <v>329</v>
      </c>
      <c r="F17" s="1349">
        <v>496.70389999999998</v>
      </c>
      <c r="G17" s="1350">
        <v>0.15939999999994825</v>
      </c>
      <c r="H17" s="1351">
        <v>3.2101855926303102E-4</v>
      </c>
      <c r="I17" s="1352"/>
      <c r="J17" s="1347" t="s">
        <v>329</v>
      </c>
      <c r="K17" s="1348" t="s">
        <v>329</v>
      </c>
      <c r="L17" s="1348" t="s">
        <v>329</v>
      </c>
      <c r="M17" s="1349" t="s">
        <v>329</v>
      </c>
      <c r="N17" s="1350"/>
      <c r="O17" s="1351"/>
      <c r="P17" s="1309"/>
      <c r="Q17" s="1347" t="s">
        <v>329</v>
      </c>
      <c r="R17" s="1348" t="s">
        <v>329</v>
      </c>
      <c r="S17" s="1348" t="s">
        <v>329</v>
      </c>
      <c r="T17" s="1349" t="s">
        <v>329</v>
      </c>
      <c r="U17" s="1350" t="s">
        <v>329</v>
      </c>
      <c r="V17" s="1353" t="s">
        <v>329</v>
      </c>
      <c r="W17" s="1309"/>
      <c r="X17" s="1354">
        <v>465.34949999999998</v>
      </c>
      <c r="Y17" s="1355"/>
      <c r="Z17" s="1356">
        <v>0.14939999999995734</v>
      </c>
      <c r="AA17" s="1353">
        <v>3.211521235699788E-4</v>
      </c>
      <c r="AB17" s="1357"/>
      <c r="AC17" s="1357"/>
      <c r="AD17" s="1357"/>
      <c r="AE17" s="1357"/>
    </row>
    <row r="18" spans="1:31" s="193" customFormat="1">
      <c r="A18" s="1358" t="s">
        <v>285</v>
      </c>
      <c r="B18" s="1309"/>
      <c r="C18" s="1359" t="s">
        <v>329</v>
      </c>
      <c r="D18" s="1360" t="s">
        <v>329</v>
      </c>
      <c r="E18" s="1360" t="s">
        <v>329</v>
      </c>
      <c r="F18" s="1361" t="s">
        <v>329</v>
      </c>
      <c r="G18" s="1362"/>
      <c r="H18" s="1363">
        <v>-1</v>
      </c>
      <c r="I18" s="1352"/>
      <c r="J18" s="1359" t="s">
        <v>329</v>
      </c>
      <c r="K18" s="1360" t="s">
        <v>329</v>
      </c>
      <c r="L18" s="1360" t="s">
        <v>329</v>
      </c>
      <c r="M18" s="1361" t="s">
        <v>329</v>
      </c>
      <c r="N18" s="1362" t="s">
        <v>329</v>
      </c>
      <c r="O18" s="1364" t="s">
        <v>329</v>
      </c>
      <c r="P18" s="1309"/>
      <c r="Q18" s="1359" t="s">
        <v>329</v>
      </c>
      <c r="R18" s="1360" t="s">
        <v>329</v>
      </c>
      <c r="S18" s="1360" t="s">
        <v>329</v>
      </c>
      <c r="T18" s="1361" t="s">
        <v>329</v>
      </c>
      <c r="U18" s="1362" t="s">
        <v>329</v>
      </c>
      <c r="V18" s="1364" t="s">
        <v>329</v>
      </c>
      <c r="W18" s="1309"/>
      <c r="X18" s="1365" t="s">
        <v>329</v>
      </c>
      <c r="Y18" s="1310"/>
      <c r="Z18" s="1366">
        <v>-349.471</v>
      </c>
      <c r="AA18" s="1364">
        <v>-1</v>
      </c>
      <c r="AB18" s="1357"/>
      <c r="AC18" s="1357"/>
      <c r="AD18" s="1357"/>
      <c r="AE18" s="1357"/>
    </row>
    <row r="19" spans="1:31" s="193" customFormat="1">
      <c r="A19" s="1358" t="s">
        <v>286</v>
      </c>
      <c r="B19" s="1309"/>
      <c r="C19" s="1359" t="s">
        <v>457</v>
      </c>
      <c r="D19" s="1360">
        <v>469.55220000000003</v>
      </c>
      <c r="E19" s="1360" t="s">
        <v>457</v>
      </c>
      <c r="F19" s="1361" t="s">
        <v>457</v>
      </c>
      <c r="G19" s="1362" t="s">
        <v>329</v>
      </c>
      <c r="H19" s="1363" t="s">
        <v>329</v>
      </c>
      <c r="I19" s="1352"/>
      <c r="J19" s="1359" t="s">
        <v>329</v>
      </c>
      <c r="K19" s="1360" t="s">
        <v>329</v>
      </c>
      <c r="L19" s="1360" t="s">
        <v>329</v>
      </c>
      <c r="M19" s="1361" t="s">
        <v>329</v>
      </c>
      <c r="N19" s="1362" t="s">
        <v>329</v>
      </c>
      <c r="O19" s="1364" t="s">
        <v>329</v>
      </c>
      <c r="P19" s="1309"/>
      <c r="Q19" s="1359" t="s">
        <v>329</v>
      </c>
      <c r="R19" s="1360" t="s">
        <v>457</v>
      </c>
      <c r="S19" s="1360" t="s">
        <v>457</v>
      </c>
      <c r="T19" s="1361" t="s">
        <v>457</v>
      </c>
      <c r="U19" s="1362" t="s">
        <v>329</v>
      </c>
      <c r="V19" s="1364" t="s">
        <v>329</v>
      </c>
      <c r="W19" s="1309"/>
      <c r="X19" s="1365" t="s">
        <v>457</v>
      </c>
      <c r="Y19" s="1310"/>
      <c r="Z19" s="1366" t="s">
        <v>329</v>
      </c>
      <c r="AA19" s="1364" t="s">
        <v>329</v>
      </c>
      <c r="AB19" s="1357"/>
      <c r="AC19" s="1357"/>
      <c r="AD19" s="1357"/>
      <c r="AE19" s="1357"/>
    </row>
    <row r="20" spans="1:31" s="193" customFormat="1">
      <c r="A20" s="1358" t="s">
        <v>287</v>
      </c>
      <c r="B20" s="1309"/>
      <c r="C20" s="1359" t="s">
        <v>329</v>
      </c>
      <c r="D20" s="1360">
        <v>430.40440000000001</v>
      </c>
      <c r="E20" s="1360">
        <v>421.11959999999999</v>
      </c>
      <c r="F20" s="1361">
        <v>425.23110000000003</v>
      </c>
      <c r="G20" s="1362">
        <v>4.6624000000000478</v>
      </c>
      <c r="H20" s="1363">
        <v>1.1085941488275353E-2</v>
      </c>
      <c r="I20" s="1352"/>
      <c r="J20" s="1359" t="s">
        <v>329</v>
      </c>
      <c r="K20" s="1360" t="s">
        <v>329</v>
      </c>
      <c r="L20" s="1360" t="s">
        <v>329</v>
      </c>
      <c r="M20" s="1361" t="s">
        <v>329</v>
      </c>
      <c r="N20" s="1362" t="s">
        <v>329</v>
      </c>
      <c r="O20" s="1364" t="s">
        <v>329</v>
      </c>
      <c r="P20" s="1309"/>
      <c r="Q20" s="1359" t="s">
        <v>329</v>
      </c>
      <c r="R20" s="1360">
        <v>478.5641</v>
      </c>
      <c r="S20" s="1360">
        <v>493.9357</v>
      </c>
      <c r="T20" s="1361">
        <v>489.03969999999998</v>
      </c>
      <c r="U20" s="1362">
        <v>0.74819999999999709</v>
      </c>
      <c r="V20" s="1364">
        <v>1.5322814343481372E-3</v>
      </c>
      <c r="W20" s="1309"/>
      <c r="X20" s="1367">
        <v>472.52850000000001</v>
      </c>
      <c r="Y20" s="1309"/>
      <c r="Z20" s="1366">
        <v>1.7610000000000241</v>
      </c>
      <c r="AA20" s="1364">
        <v>3.7407000270834878E-3</v>
      </c>
      <c r="AB20" s="1357"/>
      <c r="AC20" s="1357"/>
      <c r="AD20" s="1357"/>
      <c r="AE20" s="1357"/>
    </row>
    <row r="21" spans="1:31" s="193" customFormat="1">
      <c r="A21" s="1358" t="s">
        <v>288</v>
      </c>
      <c r="B21" s="1309"/>
      <c r="C21" s="1359">
        <v>540.6748</v>
      </c>
      <c r="D21" s="1360">
        <v>555.59670000000006</v>
      </c>
      <c r="E21" s="1360" t="s">
        <v>329</v>
      </c>
      <c r="F21" s="1361">
        <v>548.02449999999999</v>
      </c>
      <c r="G21" s="1362">
        <v>7.1671999999999798</v>
      </c>
      <c r="H21" s="1363">
        <v>1.3251554522791809E-2</v>
      </c>
      <c r="I21" s="1352"/>
      <c r="J21" s="1359" t="s">
        <v>329</v>
      </c>
      <c r="K21" s="1360" t="s">
        <v>329</v>
      </c>
      <c r="L21" s="1360" t="s">
        <v>329</v>
      </c>
      <c r="M21" s="1361" t="s">
        <v>329</v>
      </c>
      <c r="N21" s="1362" t="s">
        <v>329</v>
      </c>
      <c r="O21" s="1364" t="s">
        <v>329</v>
      </c>
      <c r="P21" s="1309"/>
      <c r="Q21" s="1359" t="s">
        <v>329</v>
      </c>
      <c r="R21" s="1360">
        <v>454.86700000000002</v>
      </c>
      <c r="S21" s="1360" t="s">
        <v>329</v>
      </c>
      <c r="T21" s="1361">
        <v>454.86700000000002</v>
      </c>
      <c r="U21" s="1362" t="s">
        <v>329</v>
      </c>
      <c r="V21" s="1364" t="s">
        <v>329</v>
      </c>
      <c r="W21" s="1309"/>
      <c r="X21" s="1367">
        <v>546.59550000000002</v>
      </c>
      <c r="Y21" s="1310"/>
      <c r="Z21" s="1366">
        <v>7.0571999999999662</v>
      </c>
      <c r="AA21" s="1364">
        <v>1.3080072350748706E-2</v>
      </c>
      <c r="AB21" s="1357"/>
      <c r="AC21" s="1357"/>
      <c r="AD21" s="1357"/>
      <c r="AE21" s="1357"/>
    </row>
    <row r="22" spans="1:31" s="193" customFormat="1">
      <c r="A22" s="1358" t="s">
        <v>289</v>
      </c>
      <c r="B22" s="1309"/>
      <c r="C22" s="1359" t="s">
        <v>329</v>
      </c>
      <c r="D22" s="1360" t="s">
        <v>457</v>
      </c>
      <c r="E22" s="1360" t="s">
        <v>329</v>
      </c>
      <c r="F22" s="1361" t="s">
        <v>457</v>
      </c>
      <c r="G22" s="1368" t="s">
        <v>329</v>
      </c>
      <c r="H22" s="1369" t="s">
        <v>329</v>
      </c>
      <c r="I22" s="1352"/>
      <c r="J22" s="1359" t="s">
        <v>329</v>
      </c>
      <c r="K22" s="1360" t="s">
        <v>329</v>
      </c>
      <c r="L22" s="1360" t="s">
        <v>329</v>
      </c>
      <c r="M22" s="1361" t="s">
        <v>329</v>
      </c>
      <c r="N22" s="1362" t="s">
        <v>329</v>
      </c>
      <c r="O22" s="1364" t="s">
        <v>329</v>
      </c>
      <c r="P22" s="1309"/>
      <c r="Q22" s="1359" t="s">
        <v>329</v>
      </c>
      <c r="R22" s="1360" t="s">
        <v>457</v>
      </c>
      <c r="S22" s="1360" t="s">
        <v>329</v>
      </c>
      <c r="T22" s="1361" t="s">
        <v>457</v>
      </c>
      <c r="U22" s="1362" t="s">
        <v>329</v>
      </c>
      <c r="V22" s="1364" t="s">
        <v>329</v>
      </c>
      <c r="W22" s="1309"/>
      <c r="X22" s="1367" t="s">
        <v>457</v>
      </c>
      <c r="Y22" s="1310"/>
      <c r="Z22" s="1366"/>
      <c r="AA22" s="1364"/>
      <c r="AB22" s="1357"/>
      <c r="AC22" s="1357"/>
      <c r="AD22" s="1357"/>
      <c r="AE22" s="1357"/>
    </row>
    <row r="23" spans="1:31" s="193" customFormat="1">
      <c r="A23" s="1358" t="s">
        <v>290</v>
      </c>
      <c r="B23" s="1309"/>
      <c r="C23" s="1370" t="s">
        <v>329</v>
      </c>
      <c r="D23" s="1371" t="s">
        <v>329</v>
      </c>
      <c r="E23" s="1371" t="s">
        <v>329</v>
      </c>
      <c r="F23" s="1372" t="s">
        <v>329</v>
      </c>
      <c r="G23" s="1362"/>
      <c r="H23" s="1363"/>
      <c r="I23" s="1373"/>
      <c r="J23" s="1370">
        <v>501.52710000000002</v>
      </c>
      <c r="K23" s="1371">
        <v>515.34960000000001</v>
      </c>
      <c r="L23" s="1371">
        <v>531.17110000000002</v>
      </c>
      <c r="M23" s="1372">
        <v>522.55830000000003</v>
      </c>
      <c r="N23" s="1362">
        <v>3.616800000000012</v>
      </c>
      <c r="O23" s="1364">
        <v>6.9695717147308933E-3</v>
      </c>
      <c r="P23" s="1309"/>
      <c r="Q23" s="1370" t="s">
        <v>329</v>
      </c>
      <c r="R23" s="1371" t="s">
        <v>329</v>
      </c>
      <c r="S23" s="1371" t="s">
        <v>329</v>
      </c>
      <c r="T23" s="1372" t="s">
        <v>329</v>
      </c>
      <c r="U23" s="1362" t="s">
        <v>329</v>
      </c>
      <c r="V23" s="1364" t="s">
        <v>329</v>
      </c>
      <c r="W23" s="1309"/>
      <c r="X23" s="1367">
        <v>522.55830000000003</v>
      </c>
      <c r="Y23" s="1355"/>
      <c r="Z23" s="1366">
        <v>3.616800000000012</v>
      </c>
      <c r="AA23" s="1364">
        <v>6.9695717147308933E-3</v>
      </c>
      <c r="AB23" s="1357"/>
      <c r="AC23" s="1357"/>
      <c r="AD23" s="1357"/>
      <c r="AE23" s="1357"/>
    </row>
    <row r="24" spans="1:31" s="193" customFormat="1">
      <c r="A24" s="1358" t="s">
        <v>291</v>
      </c>
      <c r="B24" s="1309"/>
      <c r="C24" s="1359" t="s">
        <v>329</v>
      </c>
      <c r="D24" s="1360">
        <v>451.12819999999999</v>
      </c>
      <c r="E24" s="1360">
        <v>464.16669999999999</v>
      </c>
      <c r="F24" s="1361">
        <v>454.03440000000001</v>
      </c>
      <c r="G24" s="1362">
        <v>0</v>
      </c>
      <c r="H24" s="1363">
        <v>0</v>
      </c>
      <c r="I24" s="1352"/>
      <c r="J24" s="1359" t="s">
        <v>329</v>
      </c>
      <c r="K24" s="1360" t="s">
        <v>329</v>
      </c>
      <c r="L24" s="1360" t="s">
        <v>329</v>
      </c>
      <c r="M24" s="1361" t="s">
        <v>329</v>
      </c>
      <c r="N24" s="1362" t="s">
        <v>329</v>
      </c>
      <c r="O24" s="1364" t="s">
        <v>329</v>
      </c>
      <c r="P24" s="1309"/>
      <c r="Q24" s="1359" t="s">
        <v>329</v>
      </c>
      <c r="R24" s="1360">
        <v>505.1626</v>
      </c>
      <c r="S24" s="1360">
        <v>536.33889999999997</v>
      </c>
      <c r="T24" s="1361">
        <v>505.1626</v>
      </c>
      <c r="U24" s="1362" t="s">
        <v>329</v>
      </c>
      <c r="V24" s="1364" t="s">
        <v>329</v>
      </c>
      <c r="W24" s="1309"/>
      <c r="X24" s="1367">
        <v>479.952</v>
      </c>
      <c r="Y24" s="1355"/>
      <c r="Z24" s="1366" t="s">
        <v>329</v>
      </c>
      <c r="AA24" s="1364" t="s">
        <v>329</v>
      </c>
      <c r="AB24" s="1357"/>
      <c r="AC24" s="1357"/>
      <c r="AD24" s="1357"/>
      <c r="AE24" s="1357"/>
    </row>
    <row r="25" spans="1:31" s="193" customFormat="1">
      <c r="A25" s="1358" t="s">
        <v>292</v>
      </c>
      <c r="B25" s="1309"/>
      <c r="C25" s="1359">
        <v>566.17280000000005</v>
      </c>
      <c r="D25" s="1360">
        <v>569.54110000000003</v>
      </c>
      <c r="E25" s="1360" t="s">
        <v>329</v>
      </c>
      <c r="F25" s="1361">
        <v>567.25779999999997</v>
      </c>
      <c r="G25" s="1362">
        <v>-0.46720000000004802</v>
      </c>
      <c r="H25" s="1363">
        <v>-8.2293363864560654E-4</v>
      </c>
      <c r="I25" s="1352"/>
      <c r="J25" s="1359" t="s">
        <v>329</v>
      </c>
      <c r="K25" s="1360" t="s">
        <v>329</v>
      </c>
      <c r="L25" s="1360" t="s">
        <v>329</v>
      </c>
      <c r="M25" s="1361" t="s">
        <v>329</v>
      </c>
      <c r="N25" s="1362" t="s">
        <v>329</v>
      </c>
      <c r="O25" s="1364" t="s">
        <v>329</v>
      </c>
      <c r="P25" s="1309"/>
      <c r="Q25" s="1359">
        <v>561.30539999999996</v>
      </c>
      <c r="R25" s="1360">
        <v>565.30870000000004</v>
      </c>
      <c r="S25" s="1360">
        <v>536.33889999999997</v>
      </c>
      <c r="T25" s="1361">
        <v>563.68460000000005</v>
      </c>
      <c r="U25" s="1362">
        <v>1.1595000000000937</v>
      </c>
      <c r="V25" s="1364">
        <v>2.0612413561635901E-3</v>
      </c>
      <c r="W25" s="1309"/>
      <c r="X25" s="1367">
        <v>565.40959999999995</v>
      </c>
      <c r="Y25" s="1355"/>
      <c r="Z25" s="1366">
        <v>0.37419999999997344</v>
      </c>
      <c r="AA25" s="1364">
        <v>6.6225939118136345E-4</v>
      </c>
      <c r="AB25" s="1357"/>
      <c r="AC25" s="1357"/>
      <c r="AD25" s="1357"/>
      <c r="AE25" s="1357"/>
    </row>
    <row r="26" spans="1:31" s="193" customFormat="1">
      <c r="A26" s="1358" t="s">
        <v>293</v>
      </c>
      <c r="B26" s="1309"/>
      <c r="C26" s="1370">
        <v>534.00319999999999</v>
      </c>
      <c r="D26" s="1371">
        <v>536.59849999999994</v>
      </c>
      <c r="E26" s="1371">
        <v>498.98160000000001</v>
      </c>
      <c r="F26" s="1372">
        <v>530.07989999999995</v>
      </c>
      <c r="G26" s="1362">
        <v>2.2492999999999483</v>
      </c>
      <c r="H26" s="1363">
        <v>4.2614050795841685E-3</v>
      </c>
      <c r="I26" s="1352"/>
      <c r="J26" s="1370" t="s">
        <v>329</v>
      </c>
      <c r="K26" s="1371">
        <v>530</v>
      </c>
      <c r="L26" s="1371" t="s">
        <v>94</v>
      </c>
      <c r="M26" s="1372">
        <v>503.4248</v>
      </c>
      <c r="N26" s="1362">
        <v>-3.6856999999999971</v>
      </c>
      <c r="O26" s="1364">
        <v>-7.2680411862897643E-3</v>
      </c>
      <c r="P26" s="1309"/>
      <c r="Q26" s="1370" t="s">
        <v>329</v>
      </c>
      <c r="R26" s="1371" t="s">
        <v>329</v>
      </c>
      <c r="S26" s="1371" t="s">
        <v>329</v>
      </c>
      <c r="T26" s="1372" t="s">
        <v>329</v>
      </c>
      <c r="U26" s="1362" t="s">
        <v>329</v>
      </c>
      <c r="V26" s="1364" t="s">
        <v>329</v>
      </c>
      <c r="W26" s="1309"/>
      <c r="X26" s="1367">
        <v>487.47669999999999</v>
      </c>
      <c r="Y26" s="1310"/>
      <c r="Z26" s="1366">
        <v>1.2665000000000077</v>
      </c>
      <c r="AA26" s="1364">
        <v>2.6048404578924433E-3</v>
      </c>
      <c r="AB26" s="1357"/>
      <c r="AC26" s="1357"/>
      <c r="AD26" s="1357"/>
      <c r="AE26" s="1357"/>
    </row>
    <row r="27" spans="1:31" s="193" customFormat="1">
      <c r="A27" s="1358" t="s">
        <v>294</v>
      </c>
      <c r="B27" s="1309"/>
      <c r="C27" s="1370">
        <v>507.66750000000002</v>
      </c>
      <c r="D27" s="1371">
        <v>526.61239999999998</v>
      </c>
      <c r="E27" s="1371" t="s">
        <v>329</v>
      </c>
      <c r="F27" s="1372">
        <v>522.11120000000005</v>
      </c>
      <c r="G27" s="1362">
        <v>3.7102000000000999</v>
      </c>
      <c r="H27" s="1363">
        <v>7.1570077989819847E-3</v>
      </c>
      <c r="I27" s="1352"/>
      <c r="J27" s="1370" t="s">
        <v>329</v>
      </c>
      <c r="K27" s="1371" t="s">
        <v>329</v>
      </c>
      <c r="L27" s="1371" t="s">
        <v>329</v>
      </c>
      <c r="M27" s="1372" t="s">
        <v>329</v>
      </c>
      <c r="N27" s="1362" t="s">
        <v>329</v>
      </c>
      <c r="O27" s="1364" t="s">
        <v>329</v>
      </c>
      <c r="P27" s="1309"/>
      <c r="Q27" s="1370" t="s">
        <v>329</v>
      </c>
      <c r="R27" s="1371" t="s">
        <v>329</v>
      </c>
      <c r="S27" s="1371" t="s">
        <v>329</v>
      </c>
      <c r="T27" s="1372" t="s">
        <v>329</v>
      </c>
      <c r="U27" s="1362" t="s">
        <v>329</v>
      </c>
      <c r="V27" s="1364" t="s">
        <v>329</v>
      </c>
      <c r="W27" s="1309"/>
      <c r="X27" s="1367">
        <v>496.9889</v>
      </c>
      <c r="Y27" s="1310"/>
      <c r="Z27" s="1366">
        <v>3.5316000000000258</v>
      </c>
      <c r="AA27" s="1364">
        <v>7.1568502482384222E-3</v>
      </c>
      <c r="AB27" s="1357"/>
      <c r="AC27" s="1357"/>
      <c r="AD27" s="1357"/>
      <c r="AE27" s="1357"/>
    </row>
    <row r="28" spans="1:31" s="193" customFormat="1">
      <c r="A28" s="1358" t="s">
        <v>295</v>
      </c>
      <c r="B28" s="1309"/>
      <c r="C28" s="1359">
        <v>568.52440000000001</v>
      </c>
      <c r="D28" s="1360">
        <v>522.19929999999999</v>
      </c>
      <c r="E28" s="1360">
        <v>473.54239999999999</v>
      </c>
      <c r="F28" s="1361">
        <v>560.33720000000005</v>
      </c>
      <c r="G28" s="1374">
        <v>13.136100000000056</v>
      </c>
      <c r="H28" s="1363">
        <v>2.4005982444114338E-2</v>
      </c>
      <c r="I28" s="1352"/>
      <c r="J28" s="1359" t="s">
        <v>329</v>
      </c>
      <c r="K28" s="1360" t="s">
        <v>329</v>
      </c>
      <c r="L28" s="1360" t="s">
        <v>329</v>
      </c>
      <c r="M28" s="1361" t="s">
        <v>329</v>
      </c>
      <c r="N28" s="1362" t="s">
        <v>329</v>
      </c>
      <c r="O28" s="1364" t="s">
        <v>329</v>
      </c>
      <c r="P28" s="1309"/>
      <c r="Q28" s="1359">
        <v>572.86479999999995</v>
      </c>
      <c r="R28" s="1360">
        <v>553.72479999999996</v>
      </c>
      <c r="S28" s="1360">
        <v>636.66319999999996</v>
      </c>
      <c r="T28" s="1361">
        <v>582.13059999999996</v>
      </c>
      <c r="U28" s="1362">
        <v>34.387699999999995</v>
      </c>
      <c r="V28" s="1364">
        <v>6.2780731616968399E-2</v>
      </c>
      <c r="W28" s="1309"/>
      <c r="X28" s="1367">
        <v>561.71569999999997</v>
      </c>
      <c r="Y28" s="1310"/>
      <c r="Z28" s="1366">
        <v>14.480299999999943</v>
      </c>
      <c r="AA28" s="1364">
        <v>2.646082472003819E-2</v>
      </c>
      <c r="AB28" s="1357"/>
      <c r="AC28" s="1357"/>
      <c r="AD28" s="1357"/>
      <c r="AE28" s="1357"/>
    </row>
    <row r="29" spans="1:31" s="193" customFormat="1">
      <c r="A29" s="1358" t="s">
        <v>296</v>
      </c>
      <c r="B29" s="1309"/>
      <c r="C29" s="1359" t="s">
        <v>329</v>
      </c>
      <c r="D29" s="1360" t="s">
        <v>329</v>
      </c>
      <c r="E29" s="1360" t="s">
        <v>329</v>
      </c>
      <c r="F29" s="1361" t="s">
        <v>329</v>
      </c>
      <c r="G29" s="1362">
        <v>0</v>
      </c>
      <c r="H29" s="1363">
        <v>0</v>
      </c>
      <c r="I29" s="1352"/>
      <c r="J29" s="1359" t="s">
        <v>329</v>
      </c>
      <c r="K29" s="1360" t="s">
        <v>329</v>
      </c>
      <c r="L29" s="1360" t="s">
        <v>329</v>
      </c>
      <c r="M29" s="1361" t="s">
        <v>329</v>
      </c>
      <c r="N29" s="1362" t="s">
        <v>329</v>
      </c>
      <c r="O29" s="1364" t="s">
        <v>329</v>
      </c>
      <c r="P29" s="1309"/>
      <c r="Q29" s="1359" t="s">
        <v>329</v>
      </c>
      <c r="R29" s="1360" t="s">
        <v>329</v>
      </c>
      <c r="S29" s="1360" t="s">
        <v>329</v>
      </c>
      <c r="T29" s="1361" t="s">
        <v>329</v>
      </c>
      <c r="U29" s="1362" t="s">
        <v>329</v>
      </c>
      <c r="V29" s="1364" t="s">
        <v>329</v>
      </c>
      <c r="W29" s="1309"/>
      <c r="X29" s="1367" t="s">
        <v>329</v>
      </c>
      <c r="Y29" s="1355"/>
      <c r="Z29" s="1366" t="s">
        <v>329</v>
      </c>
      <c r="AA29" s="1364" t="s">
        <v>329</v>
      </c>
      <c r="AB29" s="1357"/>
      <c r="AC29" s="1357"/>
      <c r="AD29" s="1357"/>
      <c r="AE29" s="1357"/>
    </row>
    <row r="30" spans="1:31" s="193" customFormat="1">
      <c r="A30" s="1358" t="s">
        <v>297</v>
      </c>
      <c r="B30" s="1309"/>
      <c r="C30" s="1359" t="s">
        <v>329</v>
      </c>
      <c r="D30" s="1360">
        <v>395.44779999999997</v>
      </c>
      <c r="E30" s="1360" t="s">
        <v>329</v>
      </c>
      <c r="F30" s="1361">
        <v>395.44779999999997</v>
      </c>
      <c r="G30" s="1362">
        <v>-15.251800000000003</v>
      </c>
      <c r="H30" s="1363">
        <v>-3.7136145250689312E-2</v>
      </c>
      <c r="I30" s="1352"/>
      <c r="J30" s="1359" t="s">
        <v>329</v>
      </c>
      <c r="K30" s="1360" t="s">
        <v>329</v>
      </c>
      <c r="L30" s="1360" t="s">
        <v>329</v>
      </c>
      <c r="M30" s="1361" t="s">
        <v>329</v>
      </c>
      <c r="N30" s="1362" t="s">
        <v>329</v>
      </c>
      <c r="O30" s="1364" t="s">
        <v>329</v>
      </c>
      <c r="P30" s="1309"/>
      <c r="Q30" s="1359" t="s">
        <v>329</v>
      </c>
      <c r="R30" s="1360">
        <v>347.53649999999999</v>
      </c>
      <c r="S30" s="1360" t="s">
        <v>329</v>
      </c>
      <c r="T30" s="1361">
        <v>347.53649999999999</v>
      </c>
      <c r="U30" s="1362" t="s">
        <v>329</v>
      </c>
      <c r="V30" s="1364" t="s">
        <v>329</v>
      </c>
      <c r="W30" s="1309"/>
      <c r="X30" s="1367">
        <v>385.46100000000001</v>
      </c>
      <c r="Y30" s="1355"/>
      <c r="Z30" s="1366">
        <v>-12.072699999999998</v>
      </c>
      <c r="AA30" s="1364">
        <v>-3.0368997647243434E-2</v>
      </c>
      <c r="AB30" s="1357"/>
      <c r="AC30" s="1357"/>
      <c r="AD30" s="1357"/>
      <c r="AE30" s="1357"/>
    </row>
    <row r="31" spans="1:31" s="193" customFormat="1">
      <c r="A31" s="1358" t="s">
        <v>298</v>
      </c>
      <c r="B31" s="1309"/>
      <c r="C31" s="1359" t="s">
        <v>329</v>
      </c>
      <c r="D31" s="1360">
        <v>434.4228</v>
      </c>
      <c r="E31" s="1360">
        <v>431.6816</v>
      </c>
      <c r="F31" s="1361">
        <v>432.51920000000001</v>
      </c>
      <c r="G31" s="1362">
        <v>6.4961000000000126</v>
      </c>
      <c r="H31" s="1363">
        <v>1.5248234191995724E-2</v>
      </c>
      <c r="I31" s="1352"/>
      <c r="J31" s="1359" t="s">
        <v>329</v>
      </c>
      <c r="K31" s="1360" t="s">
        <v>329</v>
      </c>
      <c r="L31" s="1360" t="s">
        <v>329</v>
      </c>
      <c r="M31" s="1361" t="s">
        <v>329</v>
      </c>
      <c r="N31" s="1362" t="s">
        <v>329</v>
      </c>
      <c r="O31" s="1364" t="s">
        <v>329</v>
      </c>
      <c r="P31" s="1309"/>
      <c r="Q31" s="1359" t="s">
        <v>329</v>
      </c>
      <c r="R31" s="1360" t="s">
        <v>457</v>
      </c>
      <c r="S31" s="1360" t="s">
        <v>329</v>
      </c>
      <c r="T31" s="1361" t="s">
        <v>457</v>
      </c>
      <c r="U31" s="1362" t="s">
        <v>329</v>
      </c>
      <c r="V31" s="1364" t="s">
        <v>329</v>
      </c>
      <c r="W31" s="1309"/>
      <c r="X31" s="1367" t="s">
        <v>457</v>
      </c>
      <c r="Y31" s="1355"/>
      <c r="Z31" s="1366" t="s">
        <v>329</v>
      </c>
      <c r="AA31" s="1364" t="s">
        <v>329</v>
      </c>
      <c r="AB31" s="1357"/>
      <c r="AC31" s="1357"/>
      <c r="AD31" s="1357"/>
      <c r="AE31" s="1357"/>
    </row>
    <row r="32" spans="1:31" s="193" customFormat="1">
      <c r="A32" s="1358" t="s">
        <v>299</v>
      </c>
      <c r="B32" s="1309"/>
      <c r="C32" s="1359" t="s">
        <v>457</v>
      </c>
      <c r="D32" s="1371" t="s">
        <v>457</v>
      </c>
      <c r="E32" s="1371" t="s">
        <v>329</v>
      </c>
      <c r="F32" s="1372" t="s">
        <v>457</v>
      </c>
      <c r="G32" s="1362" t="s">
        <v>329</v>
      </c>
      <c r="H32" s="1363" t="s">
        <v>329</v>
      </c>
      <c r="I32" s="1352"/>
      <c r="J32" s="1359" t="s">
        <v>329</v>
      </c>
      <c r="K32" s="1371" t="s">
        <v>329</v>
      </c>
      <c r="L32" s="1371" t="s">
        <v>329</v>
      </c>
      <c r="M32" s="1372" t="s">
        <v>329</v>
      </c>
      <c r="N32" s="1362" t="s">
        <v>329</v>
      </c>
      <c r="O32" s="1364" t="s">
        <v>329</v>
      </c>
      <c r="P32" s="1309"/>
      <c r="Q32" s="1359" t="s">
        <v>329</v>
      </c>
      <c r="R32" s="1371" t="s">
        <v>329</v>
      </c>
      <c r="S32" s="1371" t="s">
        <v>329</v>
      </c>
      <c r="T32" s="1372" t="s">
        <v>329</v>
      </c>
      <c r="U32" s="1362" t="s">
        <v>329</v>
      </c>
      <c r="V32" s="1364" t="s">
        <v>329</v>
      </c>
      <c r="W32" s="1309"/>
      <c r="X32" s="1367" t="s">
        <v>457</v>
      </c>
      <c r="Y32" s="1355"/>
      <c r="Z32" s="1366" t="s">
        <v>329</v>
      </c>
      <c r="AA32" s="1364" t="s">
        <v>329</v>
      </c>
      <c r="AB32" s="1357"/>
      <c r="AC32" s="1357"/>
      <c r="AD32" s="1357"/>
      <c r="AE32" s="1357"/>
    </row>
    <row r="33" spans="1:31" s="193" customFormat="1">
      <c r="A33" s="1358" t="s">
        <v>300</v>
      </c>
      <c r="B33" s="1309"/>
      <c r="C33" s="1359" t="s">
        <v>329</v>
      </c>
      <c r="D33" s="1371">
        <v>354.3981</v>
      </c>
      <c r="E33" s="1371" t="s">
        <v>329</v>
      </c>
      <c r="F33" s="1372">
        <v>354.3981</v>
      </c>
      <c r="G33" s="1362">
        <v>-1.6259000000000015</v>
      </c>
      <c r="H33" s="1363">
        <v>-4.5668269554861585E-3</v>
      </c>
      <c r="I33" s="1352"/>
      <c r="J33" s="1359" t="s">
        <v>329</v>
      </c>
      <c r="K33" s="1371" t="s">
        <v>329</v>
      </c>
      <c r="L33" s="1371" t="s">
        <v>329</v>
      </c>
      <c r="M33" s="1372" t="s">
        <v>329</v>
      </c>
      <c r="N33" s="1362" t="s">
        <v>329</v>
      </c>
      <c r="O33" s="1364" t="s">
        <v>329</v>
      </c>
      <c r="P33" s="1309"/>
      <c r="Q33" s="1359" t="s">
        <v>329</v>
      </c>
      <c r="R33" s="1371" t="s">
        <v>329</v>
      </c>
      <c r="S33" s="1371" t="s">
        <v>329</v>
      </c>
      <c r="T33" s="1372" t="s">
        <v>329</v>
      </c>
      <c r="U33" s="1362" t="s">
        <v>329</v>
      </c>
      <c r="V33" s="1364" t="s">
        <v>329</v>
      </c>
      <c r="W33" s="1309"/>
      <c r="X33" s="1367">
        <v>279.24860000000001</v>
      </c>
      <c r="Y33" s="1355"/>
      <c r="Z33" s="1366">
        <v>-1.2812000000000126</v>
      </c>
      <c r="AA33" s="1364">
        <v>-4.5670727316670101E-3</v>
      </c>
      <c r="AB33" s="1357"/>
      <c r="AC33" s="1357"/>
      <c r="AD33" s="1357"/>
      <c r="AE33" s="1357"/>
    </row>
    <row r="34" spans="1:31" s="193" customFormat="1">
      <c r="A34" s="1358" t="s">
        <v>301</v>
      </c>
      <c r="B34" s="1309"/>
      <c r="C34" s="1359" t="s">
        <v>329</v>
      </c>
      <c r="D34" s="1371" t="s">
        <v>329</v>
      </c>
      <c r="E34" s="1371" t="s">
        <v>329</v>
      </c>
      <c r="F34" s="1372" t="s">
        <v>329</v>
      </c>
      <c r="G34" s="1362"/>
      <c r="H34" s="1363" t="s">
        <v>329</v>
      </c>
      <c r="I34" s="1352"/>
      <c r="J34" s="1359" t="s">
        <v>329</v>
      </c>
      <c r="K34" s="1371" t="s">
        <v>329</v>
      </c>
      <c r="L34" s="1371" t="s">
        <v>329</v>
      </c>
      <c r="M34" s="1372" t="s">
        <v>329</v>
      </c>
      <c r="N34" s="1362" t="s">
        <v>329</v>
      </c>
      <c r="O34" s="1364" t="s">
        <v>329</v>
      </c>
      <c r="P34" s="1309"/>
      <c r="Q34" s="1359" t="s">
        <v>329</v>
      </c>
      <c r="R34" s="1371" t="s">
        <v>329</v>
      </c>
      <c r="S34" s="1371" t="s">
        <v>329</v>
      </c>
      <c r="T34" s="1372" t="s">
        <v>329</v>
      </c>
      <c r="U34" s="1362" t="s">
        <v>329</v>
      </c>
      <c r="V34" s="1364" t="s">
        <v>329</v>
      </c>
      <c r="W34" s="1309"/>
      <c r="X34" s="1367" t="s">
        <v>329</v>
      </c>
      <c r="Y34" s="1355"/>
      <c r="Z34" s="1366" t="s">
        <v>329</v>
      </c>
      <c r="AA34" s="1364" t="s">
        <v>329</v>
      </c>
      <c r="AB34" s="1357"/>
      <c r="AC34" s="1357"/>
      <c r="AD34" s="1357"/>
      <c r="AE34" s="1357"/>
    </row>
    <row r="35" spans="1:31" s="193" customFormat="1">
      <c r="A35" s="1358" t="s">
        <v>302</v>
      </c>
      <c r="B35" s="1309"/>
      <c r="C35" s="1359" t="s">
        <v>329</v>
      </c>
      <c r="D35" s="1360">
        <v>586.9828</v>
      </c>
      <c r="E35" s="1360">
        <v>575.97170000000006</v>
      </c>
      <c r="F35" s="1361">
        <v>581.49019999999996</v>
      </c>
      <c r="G35" s="1362">
        <v>0</v>
      </c>
      <c r="H35" s="1363">
        <v>0</v>
      </c>
      <c r="I35" s="1352"/>
      <c r="J35" s="1359" t="s">
        <v>329</v>
      </c>
      <c r="K35" s="1360" t="s">
        <v>329</v>
      </c>
      <c r="L35" s="1360" t="s">
        <v>329</v>
      </c>
      <c r="M35" s="1361" t="s">
        <v>329</v>
      </c>
      <c r="N35" s="1362" t="s">
        <v>329</v>
      </c>
      <c r="O35" s="1364" t="s">
        <v>329</v>
      </c>
      <c r="P35" s="1309"/>
      <c r="Q35" s="1359" t="s">
        <v>329</v>
      </c>
      <c r="R35" s="1360">
        <v>497.8</v>
      </c>
      <c r="S35" s="1360">
        <v>475.25959999999998</v>
      </c>
      <c r="T35" s="1361">
        <v>479.70030000000003</v>
      </c>
      <c r="U35" s="1362" t="s">
        <v>329</v>
      </c>
      <c r="V35" s="1364" t="s">
        <v>329</v>
      </c>
      <c r="W35" s="1309"/>
      <c r="X35" s="1367">
        <v>505.18130000000002</v>
      </c>
      <c r="Y35" s="1310"/>
      <c r="Z35" s="1366" t="s">
        <v>329</v>
      </c>
      <c r="AA35" s="1364" t="s">
        <v>329</v>
      </c>
      <c r="AB35" s="1357"/>
      <c r="AC35" s="1357"/>
      <c r="AD35" s="1357"/>
      <c r="AE35" s="1357"/>
    </row>
    <row r="36" spans="1:31" s="193" customFormat="1">
      <c r="A36" s="1358" t="s">
        <v>303</v>
      </c>
      <c r="B36" s="1309"/>
      <c r="C36" s="1359">
        <v>513.40099999999995</v>
      </c>
      <c r="D36" s="1360">
        <v>523.92349999999999</v>
      </c>
      <c r="E36" s="1360" t="s">
        <v>329</v>
      </c>
      <c r="F36" s="1361">
        <v>516.92740000000003</v>
      </c>
      <c r="G36" s="1362">
        <v>5.702000000000055</v>
      </c>
      <c r="H36" s="1363">
        <v>1.1153592916158139E-2</v>
      </c>
      <c r="I36" s="1352"/>
      <c r="J36" s="1359" t="s">
        <v>329</v>
      </c>
      <c r="K36" s="1360" t="s">
        <v>329</v>
      </c>
      <c r="L36" s="1360" t="s">
        <v>329</v>
      </c>
      <c r="M36" s="1361" t="s">
        <v>329</v>
      </c>
      <c r="N36" s="1362" t="s">
        <v>329</v>
      </c>
      <c r="O36" s="1364" t="s">
        <v>329</v>
      </c>
      <c r="P36" s="1309"/>
      <c r="Q36" s="1359">
        <v>534.6395</v>
      </c>
      <c r="R36" s="1360">
        <v>533.20010000000002</v>
      </c>
      <c r="S36" s="1360" t="s">
        <v>329</v>
      </c>
      <c r="T36" s="1361">
        <v>534.03120000000001</v>
      </c>
      <c r="U36" s="1362">
        <v>-10.601300000000037</v>
      </c>
      <c r="V36" s="1364">
        <v>-1.9465052122302762E-2</v>
      </c>
      <c r="W36" s="1309"/>
      <c r="X36" s="1367">
        <v>518.23699999999997</v>
      </c>
      <c r="Y36" s="1310"/>
      <c r="Z36" s="1366">
        <v>4.4538000000000011</v>
      </c>
      <c r="AA36" s="1364">
        <v>8.6686368880881659E-3</v>
      </c>
      <c r="AB36" s="1357"/>
      <c r="AC36" s="1357"/>
      <c r="AD36" s="1357"/>
      <c r="AE36" s="1357"/>
    </row>
    <row r="37" spans="1:31" s="193" customFormat="1">
      <c r="A37" s="1358" t="s">
        <v>304</v>
      </c>
      <c r="B37" s="1309"/>
      <c r="C37" s="1359" t="s">
        <v>329</v>
      </c>
      <c r="D37" s="1360">
        <v>512.30740000000003</v>
      </c>
      <c r="E37" s="1360">
        <v>511.91079999999999</v>
      </c>
      <c r="F37" s="1361">
        <v>512.06320000000005</v>
      </c>
      <c r="G37" s="1362">
        <v>-3.065599999999904</v>
      </c>
      <c r="H37" s="1363">
        <v>-5.951132998193609E-3</v>
      </c>
      <c r="I37" s="1352"/>
      <c r="J37" s="1359" t="s">
        <v>329</v>
      </c>
      <c r="K37" s="1360" t="s">
        <v>329</v>
      </c>
      <c r="L37" s="1360" t="s">
        <v>329</v>
      </c>
      <c r="M37" s="1361" t="s">
        <v>329</v>
      </c>
      <c r="N37" s="1362" t="s">
        <v>329</v>
      </c>
      <c r="O37" s="1364" t="s">
        <v>329</v>
      </c>
      <c r="P37" s="1309"/>
      <c r="Q37" s="1359" t="s">
        <v>329</v>
      </c>
      <c r="R37" s="1360">
        <v>461.20429999999999</v>
      </c>
      <c r="S37" s="1360">
        <v>495.03250000000003</v>
      </c>
      <c r="T37" s="1361">
        <v>488.36219999999997</v>
      </c>
      <c r="U37" s="1362">
        <v>10.554499999999962</v>
      </c>
      <c r="V37" s="1364">
        <v>2.2089430538687393E-2</v>
      </c>
      <c r="W37" s="1309"/>
      <c r="X37" s="1367">
        <v>511.85849999999999</v>
      </c>
      <c r="Y37" s="1310"/>
      <c r="Z37" s="1366">
        <v>-2.9480000000000359</v>
      </c>
      <c r="AA37" s="1364">
        <v>-5.7264234231697575E-3</v>
      </c>
      <c r="AB37" s="1357"/>
      <c r="AC37" s="1357"/>
      <c r="AD37" s="1357"/>
      <c r="AE37" s="1357"/>
    </row>
    <row r="38" spans="1:31" s="193" customFormat="1">
      <c r="A38" s="1358" t="s">
        <v>305</v>
      </c>
      <c r="B38" s="1309"/>
      <c r="C38" s="1359">
        <v>532.79589999999996</v>
      </c>
      <c r="D38" s="1360">
        <v>519.33230000000003</v>
      </c>
      <c r="E38" s="1360" t="s">
        <v>329</v>
      </c>
      <c r="F38" s="1361">
        <v>526.87440000000004</v>
      </c>
      <c r="G38" s="1362">
        <v>-2.4968000000000075</v>
      </c>
      <c r="H38" s="1363">
        <v>-4.7165391694901082E-3</v>
      </c>
      <c r="I38" s="1352"/>
      <c r="J38" s="1359" t="s">
        <v>329</v>
      </c>
      <c r="K38" s="1360" t="s">
        <v>329</v>
      </c>
      <c r="L38" s="1360" t="s">
        <v>329</v>
      </c>
      <c r="M38" s="1361" t="s">
        <v>329</v>
      </c>
      <c r="N38" s="1362" t="s">
        <v>329</v>
      </c>
      <c r="O38" s="1364" t="s">
        <v>329</v>
      </c>
      <c r="P38" s="1309"/>
      <c r="Q38" s="1359">
        <v>529.17160000000001</v>
      </c>
      <c r="R38" s="1360">
        <v>472.72430000000003</v>
      </c>
      <c r="S38" s="1360" t="s">
        <v>329</v>
      </c>
      <c r="T38" s="1361">
        <v>482.17349999999999</v>
      </c>
      <c r="U38" s="1362">
        <v>1.4057999999999993</v>
      </c>
      <c r="V38" s="1364">
        <v>2.9240733102493532E-3</v>
      </c>
      <c r="W38" s="1309"/>
      <c r="X38" s="1367">
        <v>505.77659999999997</v>
      </c>
      <c r="Y38" s="1310"/>
      <c r="Z38" s="1366">
        <v>-0.65480000000002292</v>
      </c>
      <c r="AA38" s="1364">
        <v>-1.292968800907679E-3</v>
      </c>
      <c r="AB38" s="1308"/>
      <c r="AC38" s="1308"/>
      <c r="AD38" s="1308"/>
      <c r="AE38" s="1308"/>
    </row>
    <row r="39" spans="1:31" s="193" customFormat="1">
      <c r="A39" s="1358" t="s">
        <v>306</v>
      </c>
      <c r="B39" s="1309"/>
      <c r="C39" s="1359">
        <v>428.42700000000002</v>
      </c>
      <c r="D39" s="1360">
        <v>450.30180000000001</v>
      </c>
      <c r="E39" s="1360">
        <v>456.89640000000003</v>
      </c>
      <c r="F39" s="1361">
        <v>453.24860000000001</v>
      </c>
      <c r="G39" s="1362">
        <v>3.7966999999999871</v>
      </c>
      <c r="H39" s="1363">
        <v>8.447400044365061E-3</v>
      </c>
      <c r="I39" s="1352"/>
      <c r="J39" s="1359" t="s">
        <v>329</v>
      </c>
      <c r="K39" s="1360" t="s">
        <v>329</v>
      </c>
      <c r="L39" s="1360" t="s">
        <v>329</v>
      </c>
      <c r="M39" s="1361" t="s">
        <v>329</v>
      </c>
      <c r="N39" s="1362" t="s">
        <v>329</v>
      </c>
      <c r="O39" s="1364" t="s">
        <v>329</v>
      </c>
      <c r="P39" s="1309"/>
      <c r="Q39" s="1359">
        <v>425.45440000000002</v>
      </c>
      <c r="R39" s="1360">
        <v>508.4683</v>
      </c>
      <c r="S39" s="1360">
        <v>450.00779999999997</v>
      </c>
      <c r="T39" s="1361">
        <v>458.22789999999998</v>
      </c>
      <c r="U39" s="1362">
        <v>10.594200000000001</v>
      </c>
      <c r="V39" s="1364">
        <v>2.366711889654427E-2</v>
      </c>
      <c r="W39" s="1309"/>
      <c r="X39" s="1367">
        <v>456.92790000000002</v>
      </c>
      <c r="Y39" s="1310"/>
      <c r="Z39" s="1366">
        <v>8.819500000000005</v>
      </c>
      <c r="AA39" s="1364">
        <v>1.9681621679040084E-2</v>
      </c>
      <c r="AB39" s="1357"/>
      <c r="AC39" s="1357"/>
      <c r="AD39" s="1357"/>
      <c r="AE39" s="1357"/>
    </row>
    <row r="40" spans="1:31" s="193" customFormat="1">
      <c r="A40" s="1358" t="s">
        <v>307</v>
      </c>
      <c r="B40" s="1309"/>
      <c r="C40" s="1359">
        <v>508.84109999999998</v>
      </c>
      <c r="D40" s="1360">
        <v>520.11509999999998</v>
      </c>
      <c r="E40" s="1360">
        <v>513.3682</v>
      </c>
      <c r="F40" s="1361">
        <v>514.97</v>
      </c>
      <c r="G40" s="1362">
        <v>6.0491000000000099</v>
      </c>
      <c r="H40" s="1363">
        <v>1.188613004496375E-2</v>
      </c>
      <c r="I40" s="1352"/>
      <c r="J40" s="1359" t="s">
        <v>329</v>
      </c>
      <c r="K40" s="1360" t="s">
        <v>329</v>
      </c>
      <c r="L40" s="1360" t="s">
        <v>329</v>
      </c>
      <c r="M40" s="1361" t="s">
        <v>329</v>
      </c>
      <c r="N40" s="1362" t="s">
        <v>329</v>
      </c>
      <c r="O40" s="1364" t="s">
        <v>329</v>
      </c>
      <c r="P40" s="1309"/>
      <c r="Q40" s="1359">
        <v>474.22500000000002</v>
      </c>
      <c r="R40" s="1360">
        <v>219.00970000000001</v>
      </c>
      <c r="S40" s="1360">
        <v>503.90170000000001</v>
      </c>
      <c r="T40" s="1361">
        <v>342.0016</v>
      </c>
      <c r="U40" s="1362">
        <v>-28.1524</v>
      </c>
      <c r="V40" s="1364">
        <v>-7.6055911863710746E-2</v>
      </c>
      <c r="W40" s="1309"/>
      <c r="X40" s="1367">
        <v>498.07839999999999</v>
      </c>
      <c r="Y40" s="1310"/>
      <c r="Z40" s="1366">
        <v>2.7090999999999781</v>
      </c>
      <c r="AA40" s="1364">
        <v>5.4688491999805855E-3</v>
      </c>
      <c r="AB40" s="1357"/>
      <c r="AC40" s="1357"/>
      <c r="AD40" s="1357"/>
      <c r="AE40" s="1357"/>
    </row>
    <row r="41" spans="1:31" s="193" customFormat="1">
      <c r="A41" s="1358" t="s">
        <v>308</v>
      </c>
      <c r="B41" s="1309"/>
      <c r="C41" s="1359" t="s">
        <v>329</v>
      </c>
      <c r="D41" s="1360">
        <v>488.84890000000001</v>
      </c>
      <c r="E41" s="1360" t="s">
        <v>457</v>
      </c>
      <c r="F41" s="1361" t="s">
        <v>457</v>
      </c>
      <c r="G41" s="1362" t="s">
        <v>329</v>
      </c>
      <c r="H41" s="1363" t="s">
        <v>329</v>
      </c>
      <c r="I41" s="1352"/>
      <c r="J41" s="1359" t="s">
        <v>329</v>
      </c>
      <c r="K41" s="1360" t="s">
        <v>329</v>
      </c>
      <c r="L41" s="1360" t="s">
        <v>329</v>
      </c>
      <c r="M41" s="1361" t="s">
        <v>329</v>
      </c>
      <c r="N41" s="1362" t="s">
        <v>329</v>
      </c>
      <c r="O41" s="1364" t="s">
        <v>329</v>
      </c>
      <c r="P41" s="1309"/>
      <c r="Q41" s="1359" t="s">
        <v>329</v>
      </c>
      <c r="R41" s="1360" t="s">
        <v>329</v>
      </c>
      <c r="S41" s="1360" t="s">
        <v>457</v>
      </c>
      <c r="T41" s="1361" t="s">
        <v>457</v>
      </c>
      <c r="U41" s="1362" t="s">
        <v>329</v>
      </c>
      <c r="V41" s="1364" t="s">
        <v>329</v>
      </c>
      <c r="W41" s="1309"/>
      <c r="X41" s="1367" t="s">
        <v>457</v>
      </c>
      <c r="Y41" s="1310"/>
      <c r="Z41" s="1366" t="s">
        <v>329</v>
      </c>
      <c r="AA41" s="1364" t="s">
        <v>329</v>
      </c>
      <c r="AB41" s="1357"/>
      <c r="AC41" s="1357"/>
      <c r="AD41" s="1357"/>
      <c r="AE41" s="1357"/>
    </row>
    <row r="42" spans="1:31" s="193" customFormat="1">
      <c r="A42" s="1358" t="s">
        <v>309</v>
      </c>
      <c r="B42" s="1309"/>
      <c r="C42" s="1359" t="s">
        <v>329</v>
      </c>
      <c r="D42" s="1360">
        <v>473.70299999999997</v>
      </c>
      <c r="E42" s="1360">
        <v>471.36750000000001</v>
      </c>
      <c r="F42" s="1361">
        <v>471.91370000000001</v>
      </c>
      <c r="G42" s="1362">
        <v>2.0839000000000283</v>
      </c>
      <c r="H42" s="1363">
        <v>4.4354359812852628E-3</v>
      </c>
      <c r="I42" s="1352"/>
      <c r="J42" s="1359" t="s">
        <v>329</v>
      </c>
      <c r="K42" s="1360" t="s">
        <v>329</v>
      </c>
      <c r="L42" s="1360" t="s">
        <v>329</v>
      </c>
      <c r="M42" s="1361" t="s">
        <v>329</v>
      </c>
      <c r="N42" s="1362" t="s">
        <v>329</v>
      </c>
      <c r="O42" s="1364" t="s">
        <v>329</v>
      </c>
      <c r="P42" s="1309"/>
      <c r="Q42" s="1359" t="s">
        <v>329</v>
      </c>
      <c r="R42" s="1360" t="s">
        <v>329</v>
      </c>
      <c r="S42" s="1360" t="s">
        <v>329</v>
      </c>
      <c r="T42" s="1361" t="s">
        <v>329</v>
      </c>
      <c r="U42" s="1362" t="s">
        <v>329</v>
      </c>
      <c r="V42" s="1364" t="s">
        <v>329</v>
      </c>
      <c r="W42" s="1309"/>
      <c r="X42" s="1367">
        <v>468.04219999999998</v>
      </c>
      <c r="Y42" s="1310"/>
      <c r="Z42" s="1366">
        <v>2.0668000000000006</v>
      </c>
      <c r="AA42" s="1364">
        <v>4.4354272779207893E-3</v>
      </c>
      <c r="AB42" s="1357"/>
      <c r="AC42" s="1357"/>
      <c r="AD42" s="1357"/>
      <c r="AE42" s="1357"/>
    </row>
    <row r="43" spans="1:31" s="193" customFormat="1" ht="13.5" thickBot="1">
      <c r="A43" s="1375" t="s">
        <v>310</v>
      </c>
      <c r="B43" s="1309"/>
      <c r="C43" s="1376" t="s">
        <v>329</v>
      </c>
      <c r="D43" s="1377">
        <v>534.23289999999997</v>
      </c>
      <c r="E43" s="1377">
        <v>550.91920000000005</v>
      </c>
      <c r="F43" s="1378">
        <v>543.72199999999998</v>
      </c>
      <c r="G43" s="1379">
        <v>2.8597999999999502</v>
      </c>
      <c r="H43" s="1380">
        <v>5.2874835771477002E-3</v>
      </c>
      <c r="I43" s="1352"/>
      <c r="J43" s="1376" t="s">
        <v>329</v>
      </c>
      <c r="K43" s="1377" t="s">
        <v>329</v>
      </c>
      <c r="L43" s="1377" t="s">
        <v>329</v>
      </c>
      <c r="M43" s="1378" t="s">
        <v>329</v>
      </c>
      <c r="N43" s="1379" t="s">
        <v>329</v>
      </c>
      <c r="O43" s="1381" t="s">
        <v>329</v>
      </c>
      <c r="P43" s="1309"/>
      <c r="Q43" s="1376" t="s">
        <v>329</v>
      </c>
      <c r="R43" s="1377">
        <v>534.44410000000005</v>
      </c>
      <c r="S43" s="1377" t="s">
        <v>329</v>
      </c>
      <c r="T43" s="1378">
        <v>534.44410000000005</v>
      </c>
      <c r="U43" s="1379">
        <v>11.879000000000019</v>
      </c>
      <c r="V43" s="1381">
        <v>2.2732095962780585E-2</v>
      </c>
      <c r="W43" s="1309"/>
      <c r="X43" s="1382">
        <v>543.2029</v>
      </c>
      <c r="Y43" s="1310"/>
      <c r="Z43" s="1383">
        <v>3.364400000000046</v>
      </c>
      <c r="AA43" s="1381">
        <v>6.2322342700642519E-3</v>
      </c>
      <c r="AB43" s="1308"/>
      <c r="AC43" s="1308"/>
      <c r="AD43" s="1308"/>
      <c r="AE43" s="1308"/>
    </row>
    <row r="44" spans="1:31" ht="14.5">
      <c r="A44" s="1384" t="s">
        <v>358</v>
      </c>
      <c r="B44" s="1277"/>
      <c r="C44" s="1277"/>
      <c r="D44" s="1277"/>
      <c r="E44" s="1277"/>
      <c r="F44" s="1277"/>
      <c r="G44" s="1277"/>
      <c r="H44" s="1277"/>
      <c r="I44" s="1277"/>
      <c r="J44" s="1277"/>
      <c r="K44" s="1277"/>
      <c r="L44" s="1277"/>
      <c r="M44" s="1277"/>
      <c r="N44" s="1277"/>
      <c r="O44" s="1277"/>
      <c r="P44" s="1277"/>
      <c r="Q44" s="1277"/>
      <c r="R44" s="1277"/>
      <c r="S44" s="1277"/>
      <c r="T44" s="1277"/>
      <c r="U44" s="1277"/>
      <c r="V44" s="1277"/>
      <c r="W44" s="1277"/>
      <c r="X44" s="1277"/>
      <c r="Y44" s="1277"/>
      <c r="Z44" s="1277"/>
      <c r="AA44" s="1277"/>
      <c r="AB44" s="1277"/>
      <c r="AC44" s="1277"/>
      <c r="AD44" s="1277"/>
      <c r="AE44" s="1277"/>
    </row>
    <row r="55" spans="3:5" ht="15.5">
      <c r="C55" s="1277"/>
      <c r="D55" s="1308"/>
      <c r="E55" s="1332"/>
    </row>
    <row r="59" spans="3:5" ht="20.9" customHeight="1">
      <c r="C59" s="1282"/>
      <c r="D59" s="1385" t="s">
        <v>382</v>
      </c>
      <c r="E59" s="1277"/>
    </row>
    <row r="60" spans="3:5" ht="14.5">
      <c r="C60" s="1290"/>
      <c r="D60" s="1292"/>
      <c r="E60" s="1277"/>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K11:K12"/>
    <mergeCell ref="X11:X12"/>
    <mergeCell ref="L11:L12"/>
    <mergeCell ref="M11:M12"/>
    <mergeCell ref="Q11:Q12"/>
    <mergeCell ref="R11:R12"/>
    <mergeCell ref="S11:S12"/>
    <mergeCell ref="T11:T12"/>
  </mergeCells>
  <conditionalFormatting sqref="A5:J5">
    <cfRule type="expression" dxfId="68" priority="1">
      <formula>$AD$1&gt;0</formula>
    </cfRule>
  </conditionalFormatting>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12"/>
  <dimension ref="A1:AF51"/>
  <sheetViews>
    <sheetView showGridLines="0" topLeftCell="C1" workbookViewId="0">
      <selection activeCell="G2" sqref="G2"/>
    </sheetView>
  </sheetViews>
  <sheetFormatPr defaultRowHeight="12.5" outlineLevelCol="1"/>
  <cols>
    <col min="1" max="2" width="8.6328125" style="167" hidden="1" customWidth="1" outlineLevel="1"/>
    <col min="3" max="3" width="32" customWidth="1" collapsed="1"/>
    <col min="4" max="20" width="10.453125" customWidth="1"/>
  </cols>
  <sheetData>
    <row r="1" spans="1:32" ht="53.15" customHeight="1">
      <c r="C1" s="1278" t="s">
        <v>372</v>
      </c>
      <c r="D1" s="1279"/>
      <c r="E1" s="1279"/>
      <c r="F1" s="1280"/>
      <c r="G1" s="1280"/>
      <c r="H1" s="1279"/>
      <c r="I1" s="1279"/>
      <c r="J1" s="1279"/>
      <c r="K1" s="1279"/>
      <c r="L1" s="1279"/>
      <c r="M1" s="1279"/>
      <c r="N1" s="1279"/>
      <c r="O1" s="1279"/>
      <c r="P1" s="1279"/>
      <c r="Q1" s="1279"/>
      <c r="R1" s="1279"/>
      <c r="S1" s="1279"/>
      <c r="T1" s="1281" t="s">
        <v>373</v>
      </c>
      <c r="V1" s="167">
        <v>0</v>
      </c>
      <c r="AF1">
        <v>0</v>
      </c>
    </row>
    <row r="2" spans="1:32" s="132" customFormat="1" ht="20.9" customHeight="1">
      <c r="A2" s="508"/>
      <c r="B2" s="508"/>
      <c r="C2" s="1285"/>
      <c r="D2" s="1286"/>
      <c r="E2" s="1286"/>
      <c r="F2" s="1287"/>
      <c r="G2" s="1287"/>
      <c r="H2" s="1286"/>
      <c r="I2" s="1286"/>
      <c r="J2" s="1286"/>
      <c r="K2" s="1286"/>
      <c r="L2" s="1286"/>
      <c r="M2" s="1286"/>
      <c r="N2" s="1286"/>
      <c r="O2" s="1286"/>
      <c r="P2" s="1286"/>
      <c r="Q2" s="1286"/>
      <c r="R2" s="1286"/>
      <c r="S2" s="1286"/>
      <c r="T2" s="1289" t="str">
        <f>'[1]Current Weekly Price ACZ'!AA2</f>
        <v>31.10.2024</v>
      </c>
      <c r="V2" s="508"/>
    </row>
    <row r="3" spans="1:32" s="168" customFormat="1" ht="13">
      <c r="C3" s="509"/>
      <c r="R3" s="510" t="str">
        <f>"Week "&amp;'[2]vx beef male'!$R$7</f>
        <v>Week 43</v>
      </c>
      <c r="S3" s="511" t="s">
        <v>374</v>
      </c>
      <c r="T3" s="512">
        <f>'[1]Current Weekly Price ACZ'!AA5</f>
        <v>45586</v>
      </c>
    </row>
    <row r="4" spans="1:32" s="168" customFormat="1" ht="13">
      <c r="C4" s="509"/>
      <c r="S4" s="511" t="s">
        <v>375</v>
      </c>
      <c r="T4" s="512">
        <f>'[1]Current Weekly Price ACZ'!AA6</f>
        <v>45592</v>
      </c>
    </row>
    <row r="5" spans="1:32" ht="6.65" customHeight="1">
      <c r="C5" s="1300"/>
    </row>
    <row r="6" spans="1:32" ht="28.4" customHeight="1">
      <c r="C6" s="1116" t="s">
        <v>376</v>
      </c>
      <c r="D6" s="1116"/>
      <c r="E6" s="1116"/>
      <c r="F6" s="1116"/>
      <c r="G6" s="1116"/>
      <c r="H6" s="1116"/>
      <c r="I6" s="1116"/>
      <c r="J6" s="1116"/>
      <c r="K6" s="1116"/>
      <c r="L6" s="1116"/>
      <c r="M6" s="1116"/>
      <c r="N6" s="1116"/>
      <c r="O6" s="1116"/>
      <c r="P6" s="1116"/>
      <c r="Q6" s="1116"/>
      <c r="R6" s="1116"/>
      <c r="S6" s="1116"/>
      <c r="T6" s="1116"/>
    </row>
    <row r="7" spans="1:32" ht="5.9" customHeight="1">
      <c r="C7" s="456"/>
      <c r="D7" s="456"/>
      <c r="E7" s="456"/>
      <c r="F7" s="456"/>
      <c r="G7" s="456"/>
      <c r="H7" s="456"/>
      <c r="I7" s="456"/>
      <c r="J7" s="456"/>
      <c r="K7" s="456"/>
      <c r="L7" s="456"/>
      <c r="M7" s="456"/>
      <c r="N7" s="456"/>
      <c r="O7" s="456"/>
      <c r="P7" s="456"/>
      <c r="Q7" s="456"/>
      <c r="R7" s="457"/>
      <c r="S7" s="456"/>
      <c r="T7" s="456"/>
    </row>
    <row r="8" spans="1:32" ht="13" thickBot="1">
      <c r="A8" s="513"/>
      <c r="B8" s="513"/>
      <c r="C8" s="456"/>
      <c r="D8" s="456"/>
      <c r="E8" s="456"/>
      <c r="F8" s="456"/>
      <c r="G8" s="456"/>
      <c r="H8" s="456"/>
      <c r="I8" s="456"/>
      <c r="J8" s="456"/>
      <c r="K8" s="456"/>
      <c r="L8" s="456"/>
      <c r="M8" s="456"/>
      <c r="N8" s="456"/>
      <c r="O8" s="456"/>
      <c r="P8" s="456"/>
      <c r="Q8" s="456"/>
      <c r="R8" s="456"/>
      <c r="S8" s="456"/>
      <c r="T8" s="456"/>
    </row>
    <row r="9" spans="1:32" ht="18.5" thickBot="1">
      <c r="A9" s="513"/>
      <c r="B9" s="513"/>
      <c r="C9" s="458" t="s">
        <v>333</v>
      </c>
      <c r="D9" s="459"/>
      <c r="E9" s="459"/>
      <c r="F9" s="459"/>
      <c r="G9" s="459"/>
      <c r="H9" s="459"/>
      <c r="I9" s="459"/>
      <c r="J9" s="459"/>
      <c r="K9" s="459"/>
      <c r="L9" s="459"/>
      <c r="M9" s="459"/>
      <c r="N9" s="459"/>
      <c r="O9" s="459"/>
      <c r="P9" s="459"/>
      <c r="Q9" s="459"/>
      <c r="R9" s="459"/>
      <c r="S9" s="460"/>
      <c r="T9" s="456"/>
    </row>
    <row r="10" spans="1:32" ht="13.5" thickBot="1">
      <c r="A10" s="167" t="s">
        <v>335</v>
      </c>
      <c r="B10" s="167" t="s">
        <v>336</v>
      </c>
      <c r="C10" s="461"/>
      <c r="D10" s="462" t="s">
        <v>284</v>
      </c>
      <c r="E10" s="463" t="s">
        <v>287</v>
      </c>
      <c r="F10" s="463" t="s">
        <v>288</v>
      </c>
      <c r="G10" s="463" t="s">
        <v>290</v>
      </c>
      <c r="H10" s="463" t="s">
        <v>292</v>
      </c>
      <c r="I10" s="463" t="s">
        <v>293</v>
      </c>
      <c r="J10" s="463" t="s">
        <v>294</v>
      </c>
      <c r="K10" s="463" t="s">
        <v>295</v>
      </c>
      <c r="L10" s="463" t="s">
        <v>302</v>
      </c>
      <c r="M10" s="463" t="s">
        <v>303</v>
      </c>
      <c r="N10" s="463" t="s">
        <v>304</v>
      </c>
      <c r="O10" s="463" t="s">
        <v>305</v>
      </c>
      <c r="P10" s="463" t="s">
        <v>306</v>
      </c>
      <c r="Q10" s="464" t="s">
        <v>307</v>
      </c>
      <c r="R10" s="464" t="s">
        <v>310</v>
      </c>
      <c r="S10" s="465" t="s">
        <v>334</v>
      </c>
      <c r="T10" s="456"/>
    </row>
    <row r="11" spans="1:32" ht="14">
      <c r="C11" s="466" t="s">
        <v>337</v>
      </c>
      <c r="D11" s="467"/>
      <c r="E11" s="468"/>
      <c r="F11" s="468"/>
      <c r="G11" s="468"/>
      <c r="H11" s="468"/>
      <c r="I11" s="468"/>
      <c r="J11" s="468"/>
      <c r="K11" s="468"/>
      <c r="L11" s="468"/>
      <c r="M11" s="468"/>
      <c r="N11" s="468"/>
      <c r="O11" s="468"/>
      <c r="P11" s="468"/>
      <c r="Q11" s="468"/>
      <c r="R11" s="468"/>
      <c r="S11" s="469"/>
      <c r="T11" s="456"/>
    </row>
    <row r="12" spans="1:32" ht="13">
      <c r="C12" s="470" t="s">
        <v>338</v>
      </c>
      <c r="D12" s="514">
        <f>[2]TABLE!D10</f>
        <v>87.33</v>
      </c>
      <c r="E12" s="515">
        <f>[2]TABLE!E10</f>
        <v>103.8997</v>
      </c>
      <c r="F12" s="515">
        <f>[2]TABLE!F10</f>
        <v>146.77000000000001</v>
      </c>
      <c r="G12" s="515">
        <f>[2]TABLE!G10</f>
        <v>105.35</v>
      </c>
      <c r="H12" s="515">
        <f>[2]TABLE!H10</f>
        <v>131.77000000000001</v>
      </c>
      <c r="I12" s="515">
        <f>[2]TABLE!I10</f>
        <v>71.34</v>
      </c>
      <c r="J12" s="515">
        <f>[2]TABLE!J10</f>
        <v>609.14</v>
      </c>
      <c r="K12" s="515">
        <f>[2]TABLE!K10</f>
        <v>153.55000000000001</v>
      </c>
      <c r="L12" s="515">
        <f>[2]TABLE!L10</f>
        <v>117</v>
      </c>
      <c r="M12" s="515">
        <f>[2]TABLE!M10</f>
        <v>239.38</v>
      </c>
      <c r="N12" s="515">
        <f>[2]TABLE!N10</f>
        <v>201.93899999999999</v>
      </c>
      <c r="O12" s="515"/>
      <c r="P12" s="515">
        <f>[2]TABLE!P10</f>
        <v>47.855800000000002</v>
      </c>
      <c r="Q12" s="516"/>
      <c r="R12" s="516"/>
      <c r="S12" s="517">
        <f>[2]TABLE!S10</f>
        <v>129.6901</v>
      </c>
      <c r="T12" s="456"/>
    </row>
    <row r="13" spans="1:32">
      <c r="A13" s="518"/>
      <c r="B13" s="518"/>
      <c r="C13" s="471" t="s">
        <v>339</v>
      </c>
      <c r="D13" s="519">
        <f>[2]TABLE!D11</f>
        <v>80.67</v>
      </c>
      <c r="E13" s="520">
        <f>[2]TABLE!E11</f>
        <v>103.8874</v>
      </c>
      <c r="F13" s="520">
        <f>[2]TABLE!F11</f>
        <v>140.56</v>
      </c>
      <c r="G13" s="520">
        <f>[2]TABLE!G11</f>
        <v>76.099999999999994</v>
      </c>
      <c r="H13" s="520">
        <f>[2]TABLE!H11</f>
        <v>131.80000000000001</v>
      </c>
      <c r="I13" s="520">
        <f>[2]TABLE!I11</f>
        <v>70.75</v>
      </c>
      <c r="J13" s="520">
        <f>[2]TABLE!J11</f>
        <v>230.27</v>
      </c>
      <c r="K13" s="520">
        <f>[2]TABLE!K11</f>
        <v>153.63999999999999</v>
      </c>
      <c r="L13" s="520">
        <f>[2]TABLE!L11</f>
        <v>117</v>
      </c>
      <c r="M13" s="520">
        <f>[2]TABLE!M11</f>
        <v>188.2</v>
      </c>
      <c r="N13" s="520">
        <f>[2]TABLE!N11</f>
        <v>203.44309999999999</v>
      </c>
      <c r="O13" s="520"/>
      <c r="P13" s="520">
        <f>[2]TABLE!P11</f>
        <v>47.844000000000001</v>
      </c>
      <c r="Q13" s="521"/>
      <c r="R13" s="521"/>
      <c r="S13" s="522">
        <f>[2]TABLE!S11</f>
        <v>122.60599999999999</v>
      </c>
      <c r="T13" s="456"/>
    </row>
    <row r="14" spans="1:32">
      <c r="A14" s="518"/>
      <c r="B14" s="518"/>
      <c r="C14" s="472" t="s">
        <v>340</v>
      </c>
      <c r="D14" s="523">
        <f>[2]TABLE!D12</f>
        <v>-6.6599999999999966</v>
      </c>
      <c r="E14" s="524">
        <f>[2]TABLE!E12</f>
        <v>1.2299999999996203E-2</v>
      </c>
      <c r="F14" s="524">
        <f>[2]TABLE!F12</f>
        <v>6.210000000000008</v>
      </c>
      <c r="G14" s="524">
        <f>[2]TABLE!G12</f>
        <v>29.25</v>
      </c>
      <c r="H14" s="524">
        <f>[2]TABLE!H12</f>
        <v>-3.0000000000001137E-2</v>
      </c>
      <c r="I14" s="524">
        <f>[2]TABLE!I12</f>
        <v>0.59000000000000341</v>
      </c>
      <c r="J14" s="524">
        <f>[2]TABLE!J12</f>
        <v>378.87</v>
      </c>
      <c r="K14" s="524">
        <f>[2]TABLE!K12</f>
        <v>-8.9999999999974989E-2</v>
      </c>
      <c r="L14" s="524">
        <f>[2]TABLE!L12</f>
        <v>0</v>
      </c>
      <c r="M14" s="524">
        <f>[2]TABLE!M12</f>
        <v>51.180000000000007</v>
      </c>
      <c r="N14" s="524">
        <f>[2]TABLE!N12</f>
        <v>-1.504099999999994</v>
      </c>
      <c r="O14" s="525"/>
      <c r="P14" s="524">
        <f>[2]TABLE!P12</f>
        <v>1.1800000000000921E-2</v>
      </c>
      <c r="Q14" s="526"/>
      <c r="R14" s="527"/>
      <c r="S14" s="528">
        <f>[2]TABLE!S12</f>
        <v>7.0841000000000065</v>
      </c>
      <c r="T14" s="456"/>
    </row>
    <row r="15" spans="1:32" ht="13">
      <c r="A15" s="529"/>
      <c r="B15" s="529"/>
      <c r="C15" s="472" t="s">
        <v>341</v>
      </c>
      <c r="D15" s="473">
        <f>[2]TABLE!D13</f>
        <v>67.337445186641077</v>
      </c>
      <c r="E15" s="474">
        <f>[2]TABLE!E13</f>
        <v>80.113825187890214</v>
      </c>
      <c r="F15" s="474">
        <f>[2]TABLE!F13</f>
        <v>113.16977934321896</v>
      </c>
      <c r="G15" s="474">
        <f>[2]TABLE!G13</f>
        <v>81.232106382831077</v>
      </c>
      <c r="H15" s="474">
        <f>[2]TABLE!H13</f>
        <v>101.60374616104082</v>
      </c>
      <c r="I15" s="474">
        <f>[2]TABLE!I13</f>
        <v>55.008053814439194</v>
      </c>
      <c r="J15" s="474">
        <f>[2]TABLE!J13</f>
        <v>469.68889683946571</v>
      </c>
      <c r="K15" s="474">
        <f>[2]TABLE!K13</f>
        <v>118.39762634156348</v>
      </c>
      <c r="L15" s="474">
        <f>[2]TABLE!L13</f>
        <v>90.215058820989427</v>
      </c>
      <c r="M15" s="474">
        <f>[2]TABLE!M13</f>
        <v>184.57846820998674</v>
      </c>
      <c r="N15" s="474">
        <f>[2]TABLE!N13</f>
        <v>155.7088783183913</v>
      </c>
      <c r="O15" s="474"/>
      <c r="P15" s="474">
        <f>[2]TABLE!P13</f>
        <v>36.900118050645347</v>
      </c>
      <c r="Q15" s="475"/>
      <c r="R15" s="475"/>
      <c r="S15" s="476" t="e">
        <f>[2]TABLE!S13</f>
        <v>#REF!</v>
      </c>
      <c r="T15" s="456"/>
    </row>
    <row r="16" spans="1:32" ht="13">
      <c r="A16" s="167" t="s">
        <v>335</v>
      </c>
      <c r="B16" s="167" t="s">
        <v>343</v>
      </c>
      <c r="C16" s="477" t="s">
        <v>342</v>
      </c>
      <c r="D16" s="478">
        <f>[2]TABLE!D14</f>
        <v>3.05</v>
      </c>
      <c r="E16" s="479">
        <f>[2]TABLE!E14</f>
        <v>3.12</v>
      </c>
      <c r="F16" s="479">
        <f>[2]TABLE!F14</f>
        <v>21.18</v>
      </c>
      <c r="G16" s="479">
        <f>[2]TABLE!G14</f>
        <v>8.6199999999999992</v>
      </c>
      <c r="H16" s="479">
        <f>[2]TABLE!H14</f>
        <v>4.4800000000000004</v>
      </c>
      <c r="I16" s="479">
        <f>[2]TABLE!I14</f>
        <v>18.05</v>
      </c>
      <c r="J16" s="479">
        <f>[2]TABLE!J14</f>
        <v>0.41</v>
      </c>
      <c r="K16" s="479">
        <f>[2]TABLE!K14</f>
        <v>10.31</v>
      </c>
      <c r="L16" s="479">
        <f>[2]TABLE!L14</f>
        <v>8.85</v>
      </c>
      <c r="M16" s="479">
        <f>[2]TABLE!M14</f>
        <v>3.1</v>
      </c>
      <c r="N16" s="479">
        <f>[2]TABLE!N14</f>
        <v>12.8</v>
      </c>
      <c r="O16" s="479"/>
      <c r="P16" s="479">
        <f>[2]TABLE!P14</f>
        <v>6.03</v>
      </c>
      <c r="Q16" s="480"/>
      <c r="R16" s="481"/>
      <c r="S16" s="482">
        <f>[2]TABLE!S14</f>
        <v>99.999999999999986</v>
      </c>
      <c r="T16" s="456"/>
    </row>
    <row r="17" spans="1:20" ht="14">
      <c r="C17" s="466" t="s">
        <v>344</v>
      </c>
      <c r="D17" s="483"/>
      <c r="E17" s="484"/>
      <c r="F17" s="484"/>
      <c r="G17" s="484"/>
      <c r="H17" s="484"/>
      <c r="I17" s="484"/>
      <c r="J17" s="484"/>
      <c r="K17" s="484"/>
      <c r="L17" s="484"/>
      <c r="M17" s="484"/>
      <c r="N17" s="484"/>
      <c r="O17" s="484"/>
      <c r="P17" s="484"/>
      <c r="Q17" s="484"/>
      <c r="R17" s="484"/>
      <c r="S17" s="485"/>
      <c r="T17" s="456"/>
    </row>
    <row r="18" spans="1:20" ht="13">
      <c r="C18" s="470" t="s">
        <v>338</v>
      </c>
      <c r="D18" s="514">
        <f>[2]TABLE!D16</f>
        <v>406.39</v>
      </c>
      <c r="E18" s="515" t="str">
        <f>[2]TABLE!E16</f>
        <v/>
      </c>
      <c r="F18" s="515">
        <f>[2]TABLE!F16</f>
        <v>272.5</v>
      </c>
      <c r="G18" s="515">
        <f>[2]TABLE!G16</f>
        <v>250.31</v>
      </c>
      <c r="H18" s="515">
        <f>[2]TABLE!H16</f>
        <v>244.42</v>
      </c>
      <c r="I18" s="515">
        <f>[2]TABLE!I16</f>
        <v>249.73</v>
      </c>
      <c r="J18" s="515">
        <f>[2]TABLE!J16</f>
        <v>601.55999999999995</v>
      </c>
      <c r="K18" s="515">
        <f>[2]TABLE!K16</f>
        <v>242.28</v>
      </c>
      <c r="L18" s="515">
        <f>[2]TABLE!L16</f>
        <v>221</v>
      </c>
      <c r="M18" s="515">
        <f>[2]TABLE!M16</f>
        <v>383.71</v>
      </c>
      <c r="N18" s="515">
        <f>[2]TABLE!N16</f>
        <v>293.36829999999998</v>
      </c>
      <c r="O18" s="515"/>
      <c r="P18" s="515">
        <f>[2]TABLE!P16</f>
        <v>471.11849999999998</v>
      </c>
      <c r="Q18" s="516"/>
      <c r="R18" s="516"/>
      <c r="S18" s="517">
        <f>[2]TABLE!S16</f>
        <v>275.16449999999998</v>
      </c>
      <c r="T18" s="456"/>
    </row>
    <row r="19" spans="1:20">
      <c r="A19" s="518"/>
      <c r="B19" s="518"/>
      <c r="C19" s="471" t="s">
        <v>339</v>
      </c>
      <c r="D19" s="519">
        <f>[2]TABLE!D17</f>
        <v>389.72</v>
      </c>
      <c r="E19" s="520" t="str">
        <f>[2]TABLE!E17</f>
        <v/>
      </c>
      <c r="F19" s="520">
        <f>[2]TABLE!F17</f>
        <v>268.8</v>
      </c>
      <c r="G19" s="520">
        <f>[2]TABLE!G17</f>
        <v>213.57</v>
      </c>
      <c r="H19" s="520">
        <f>[2]TABLE!H17</f>
        <v>241.54</v>
      </c>
      <c r="I19" s="520">
        <f>[2]TABLE!I17</f>
        <v>247.75</v>
      </c>
      <c r="J19" s="520">
        <f>[2]TABLE!J17</f>
        <v>614</v>
      </c>
      <c r="K19" s="520">
        <f>[2]TABLE!K17</f>
        <v>242.28</v>
      </c>
      <c r="L19" s="520">
        <f>[2]TABLE!L17</f>
        <v>221</v>
      </c>
      <c r="M19" s="520">
        <f>[2]TABLE!M17</f>
        <v>350.97</v>
      </c>
      <c r="N19" s="520">
        <f>[2]TABLE!N17</f>
        <v>295.55329999999998</v>
      </c>
      <c r="O19" s="520"/>
      <c r="P19" s="520">
        <f>[2]TABLE!P17</f>
        <v>411.69970000000001</v>
      </c>
      <c r="Q19" s="521"/>
      <c r="R19" s="521"/>
      <c r="S19" s="522">
        <f>[2]TABLE!S17</f>
        <v>266.55700000000002</v>
      </c>
      <c r="T19" s="456"/>
    </row>
    <row r="20" spans="1:20">
      <c r="A20" s="518"/>
      <c r="B20" s="518"/>
      <c r="C20" s="472" t="s">
        <v>340</v>
      </c>
      <c r="D20" s="523">
        <f>[2]TABLE!D18</f>
        <v>-16.669999999999959</v>
      </c>
      <c r="E20" s="525" t="e">
        <f>[2]TABLE!E18</f>
        <v>#VALUE!</v>
      </c>
      <c r="F20" s="524">
        <f>[2]TABLE!F18</f>
        <v>3.6999999999999886</v>
      </c>
      <c r="G20" s="524">
        <f>[2]TABLE!G18</f>
        <v>36.740000000000009</v>
      </c>
      <c r="H20" s="524">
        <f>[2]TABLE!H18</f>
        <v>2.8799999999999955</v>
      </c>
      <c r="I20" s="524">
        <f>[2]TABLE!I18</f>
        <v>1.9799999999999898</v>
      </c>
      <c r="J20" s="524">
        <f>[2]TABLE!J18</f>
        <v>-12.440000000000055</v>
      </c>
      <c r="K20" s="524">
        <f>[2]TABLE!K18</f>
        <v>0</v>
      </c>
      <c r="L20" s="524">
        <f>[2]TABLE!L18</f>
        <v>0</v>
      </c>
      <c r="M20" s="524">
        <f>[2]TABLE!M18</f>
        <v>32.739999999999952</v>
      </c>
      <c r="N20" s="524">
        <f>[2]TABLE!N18</f>
        <v>-2.1850000000000023</v>
      </c>
      <c r="O20" s="525"/>
      <c r="P20" s="524">
        <f>[2]TABLE!P18</f>
        <v>59.418799999999976</v>
      </c>
      <c r="Q20" s="526"/>
      <c r="R20" s="527"/>
      <c r="S20" s="528">
        <f>[2]TABLE!S18</f>
        <v>8.6074999999999591</v>
      </c>
      <c r="T20" s="456"/>
    </row>
    <row r="21" spans="1:20" ht="13">
      <c r="A21" s="529"/>
      <c r="B21" s="529"/>
      <c r="C21" s="472" t="s">
        <v>341</v>
      </c>
      <c r="D21" s="473">
        <f>[2]TABLE!D19</f>
        <v>147.6898364432912</v>
      </c>
      <c r="E21" s="486" t="e">
        <f>[2]TABLE!E19</f>
        <v>#VALUE!</v>
      </c>
      <c r="F21" s="474">
        <f>[2]TABLE!F19</f>
        <v>99.031670146403343</v>
      </c>
      <c r="G21" s="474">
        <f>[2]TABLE!G19</f>
        <v>90.967403135215491</v>
      </c>
      <c r="H21" s="474">
        <f>[2]TABLE!H19</f>
        <v>88.82686538416111</v>
      </c>
      <c r="I21" s="474">
        <f>[2]TABLE!I19</f>
        <v>90.756620130867176</v>
      </c>
      <c r="J21" s="474">
        <f>[2]TABLE!J19</f>
        <v>218.61831740649683</v>
      </c>
      <c r="K21" s="474">
        <f>[2]TABLE!K19</f>
        <v>88.049148781910475</v>
      </c>
      <c r="L21" s="474">
        <f>[2]TABLE!L19</f>
        <v>80.315593036165637</v>
      </c>
      <c r="M21" s="474">
        <f>[2]TABLE!M19</f>
        <v>139.44749413532634</v>
      </c>
      <c r="N21" s="474">
        <f>[2]TABLE!N19</f>
        <v>106.61560630095816</v>
      </c>
      <c r="O21" s="474"/>
      <c r="P21" s="474">
        <f>[2]TABLE!P19</f>
        <v>171.21340143804889</v>
      </c>
      <c r="Q21" s="475"/>
      <c r="R21" s="475"/>
      <c r="S21" s="476" t="e">
        <f>[2]TABLE!S19</f>
        <v>#REF!</v>
      </c>
      <c r="T21" s="456"/>
    </row>
    <row r="22" spans="1:20" ht="13.5" thickBot="1">
      <c r="C22" s="487" t="s">
        <v>342</v>
      </c>
      <c r="D22" s="488">
        <f>[2]TABLE!D20</f>
        <v>3.49</v>
      </c>
      <c r="E22" s="489">
        <f>[2]TABLE!E20</f>
        <v>0</v>
      </c>
      <c r="F22" s="489">
        <f>[2]TABLE!F20</f>
        <v>17</v>
      </c>
      <c r="G22" s="489">
        <f>[2]TABLE!G20</f>
        <v>9.1300000000000008</v>
      </c>
      <c r="H22" s="489">
        <f>[2]TABLE!H20</f>
        <v>11.13</v>
      </c>
      <c r="I22" s="489">
        <f>[2]TABLE!I20</f>
        <v>27.06</v>
      </c>
      <c r="J22" s="489">
        <f>[2]TABLE!J20</f>
        <v>0.51</v>
      </c>
      <c r="K22" s="489">
        <f>[2]TABLE!K20</f>
        <v>8.9700000000000006</v>
      </c>
      <c r="L22" s="489">
        <f>[2]TABLE!L20</f>
        <v>6.26</v>
      </c>
      <c r="M22" s="489">
        <f>[2]TABLE!M20</f>
        <v>2.74</v>
      </c>
      <c r="N22" s="489">
        <f>[2]TABLE!N20</f>
        <v>9.39</v>
      </c>
      <c r="O22" s="489"/>
      <c r="P22" s="489">
        <f>[2]TABLE!P20</f>
        <v>4.3</v>
      </c>
      <c r="Q22" s="490"/>
      <c r="R22" s="491"/>
      <c r="S22" s="492">
        <f>[2]TABLE!S20</f>
        <v>99.98</v>
      </c>
      <c r="T22" s="456"/>
    </row>
    <row r="23" spans="1:20" ht="13" thickBot="1">
      <c r="A23" s="513"/>
      <c r="B23" s="513"/>
      <c r="C23" s="456"/>
      <c r="D23" s="456"/>
      <c r="E23" s="456"/>
      <c r="F23" s="456"/>
      <c r="G23" s="456"/>
      <c r="H23" s="456"/>
      <c r="I23" s="456"/>
      <c r="J23" s="456"/>
      <c r="K23" s="456"/>
      <c r="L23" s="456"/>
      <c r="M23" s="456"/>
      <c r="N23" s="456"/>
      <c r="O23" s="456"/>
      <c r="P23" s="456"/>
      <c r="Q23" s="456"/>
      <c r="R23" s="456"/>
      <c r="S23" s="456"/>
      <c r="T23" s="456"/>
    </row>
    <row r="24" spans="1:20" ht="18.5" thickBot="1">
      <c r="A24" s="513"/>
      <c r="B24" s="513"/>
      <c r="C24" s="493" t="s">
        <v>345</v>
      </c>
      <c r="D24" s="459"/>
      <c r="E24" s="459"/>
      <c r="F24" s="459"/>
      <c r="G24" s="459"/>
      <c r="H24" s="459"/>
      <c r="I24" s="459"/>
      <c r="J24" s="459"/>
      <c r="K24" s="459"/>
      <c r="L24" s="459"/>
      <c r="M24" s="459"/>
      <c r="N24" s="459"/>
      <c r="O24" s="459"/>
      <c r="P24" s="459"/>
      <c r="Q24" s="459"/>
      <c r="R24" s="459"/>
      <c r="S24" s="460"/>
      <c r="T24" s="456"/>
    </row>
    <row r="25" spans="1:20" ht="13.5" thickBot="1">
      <c r="A25" s="167" t="s">
        <v>346</v>
      </c>
      <c r="B25" s="167" t="s">
        <v>347</v>
      </c>
      <c r="C25" s="461"/>
      <c r="D25" s="462" t="s">
        <v>284</v>
      </c>
      <c r="E25" s="463" t="s">
        <v>287</v>
      </c>
      <c r="F25" s="463" t="s">
        <v>288</v>
      </c>
      <c r="G25" s="463" t="s">
        <v>290</v>
      </c>
      <c r="H25" s="463" t="s">
        <v>292</v>
      </c>
      <c r="I25" s="463" t="s">
        <v>293</v>
      </c>
      <c r="J25" s="463" t="s">
        <v>294</v>
      </c>
      <c r="K25" s="463" t="s">
        <v>295</v>
      </c>
      <c r="L25" s="463" t="s">
        <v>302</v>
      </c>
      <c r="M25" s="463" t="s">
        <v>303</v>
      </c>
      <c r="N25" s="463" t="s">
        <v>304</v>
      </c>
      <c r="O25" s="463" t="s">
        <v>305</v>
      </c>
      <c r="P25" s="463" t="s">
        <v>306</v>
      </c>
      <c r="Q25" s="464" t="s">
        <v>307</v>
      </c>
      <c r="R25" s="464" t="s">
        <v>310</v>
      </c>
      <c r="S25" s="465" t="s">
        <v>334</v>
      </c>
      <c r="T25" s="456"/>
    </row>
    <row r="26" spans="1:20" ht="14">
      <c r="C26" s="466" t="s">
        <v>348</v>
      </c>
      <c r="D26" s="467"/>
      <c r="E26" s="468"/>
      <c r="F26" s="468"/>
      <c r="G26" s="468"/>
      <c r="H26" s="468"/>
      <c r="I26" s="468"/>
      <c r="J26" s="468"/>
      <c r="K26" s="468"/>
      <c r="L26" s="468"/>
      <c r="M26" s="468"/>
      <c r="N26" s="468"/>
      <c r="O26" s="468"/>
      <c r="P26" s="468"/>
      <c r="Q26" s="468"/>
      <c r="R26" s="468"/>
      <c r="S26" s="469"/>
      <c r="T26" s="456"/>
    </row>
    <row r="27" spans="1:20" ht="13">
      <c r="C27" s="470" t="s">
        <v>349</v>
      </c>
      <c r="D27" s="514">
        <f>[2]TABLE!D25</f>
        <v>4.93</v>
      </c>
      <c r="E27" s="515"/>
      <c r="F27" s="515"/>
      <c r="G27" s="515">
        <f>[2]TABLE!G25</f>
        <v>2.95</v>
      </c>
      <c r="H27" s="515">
        <f>[2]TABLE!H25</f>
        <v>4.0199999999999996</v>
      </c>
      <c r="I27" s="515">
        <f>[2]TABLE!I25</f>
        <v>3.99</v>
      </c>
      <c r="J27" s="515">
        <f>[2]TABLE!J25</f>
        <v>3.36</v>
      </c>
      <c r="K27" s="515">
        <f>[2]TABLE!K25</f>
        <v>3.81</v>
      </c>
      <c r="L27" s="515"/>
      <c r="M27" s="515">
        <f>[2]TABLE!M25</f>
        <v>3.02</v>
      </c>
      <c r="N27" s="515"/>
      <c r="O27" s="515">
        <f>[2]TABLE!O25</f>
        <v>3.57</v>
      </c>
      <c r="P27" s="515"/>
      <c r="Q27" s="516"/>
      <c r="R27" s="516">
        <f>[2]TABLE!R25</f>
        <v>2.9426999999999999</v>
      </c>
      <c r="S27" s="517">
        <f>[2]TABLE!S25</f>
        <v>3.6892</v>
      </c>
      <c r="T27" s="456"/>
    </row>
    <row r="28" spans="1:20">
      <c r="A28" s="518"/>
      <c r="B28" s="518"/>
      <c r="C28" s="471" t="s">
        <v>339</v>
      </c>
      <c r="D28" s="519">
        <f>[2]TABLE!D26</f>
        <v>4.93</v>
      </c>
      <c r="E28" s="494"/>
      <c r="F28" s="495"/>
      <c r="G28" s="495">
        <f>[2]TABLE!G26</f>
        <v>2.95</v>
      </c>
      <c r="H28" s="495">
        <f>[2]TABLE!H26</f>
        <v>3.99</v>
      </c>
      <c r="I28" s="495">
        <f>[2]TABLE!I26</f>
        <v>3.98</v>
      </c>
      <c r="J28" s="495">
        <f>[2]TABLE!J26</f>
        <v>3.58</v>
      </c>
      <c r="K28" s="495">
        <f>[2]TABLE!K26</f>
        <v>3.8</v>
      </c>
      <c r="L28" s="495"/>
      <c r="M28" s="495">
        <f>[2]TABLE!M26</f>
        <v>2.82</v>
      </c>
      <c r="N28" s="495"/>
      <c r="O28" s="495">
        <f>[2]TABLE!O26</f>
        <v>3.53</v>
      </c>
      <c r="P28" s="495"/>
      <c r="Q28" s="496"/>
      <c r="R28" s="496">
        <f>[2]TABLE!R26</f>
        <v>2.9096000000000002</v>
      </c>
      <c r="S28" s="522">
        <f>[2]TABLE!S26</f>
        <v>3.6703999999999999</v>
      </c>
      <c r="T28" s="456"/>
    </row>
    <row r="29" spans="1:20">
      <c r="A29" s="518"/>
      <c r="B29" s="518"/>
      <c r="C29" s="472" t="s">
        <v>340</v>
      </c>
      <c r="D29" s="523">
        <f>[2]TABLE!D27</f>
        <v>0</v>
      </c>
      <c r="E29" s="525"/>
      <c r="F29" s="524"/>
      <c r="G29" s="524">
        <f>[2]TABLE!G27</f>
        <v>0</v>
      </c>
      <c r="H29" s="524">
        <f>[2]TABLE!H27</f>
        <v>2.9999999999999361E-2</v>
      </c>
      <c r="I29" s="524">
        <f>[2]TABLE!I27</f>
        <v>1.0000000000000231E-2</v>
      </c>
      <c r="J29" s="524">
        <f>[2]TABLE!J27</f>
        <v>-0.2200000000000002</v>
      </c>
      <c r="K29" s="524">
        <f>[2]TABLE!K27</f>
        <v>1.0000000000000231E-2</v>
      </c>
      <c r="L29" s="524"/>
      <c r="M29" s="524">
        <f>[2]TABLE!M27</f>
        <v>0.20000000000000018</v>
      </c>
      <c r="N29" s="524"/>
      <c r="O29" s="524">
        <f>[2]TABLE!O27</f>
        <v>4.0000000000000036E-2</v>
      </c>
      <c r="P29" s="525"/>
      <c r="Q29" s="527"/>
      <c r="R29" s="526">
        <f>[2]TABLE!R27</f>
        <v>3.3099999999999685E-2</v>
      </c>
      <c r="S29" s="528">
        <f>[2]TABLE!S27</f>
        <v>1.880000000000015E-2</v>
      </c>
      <c r="T29" s="456"/>
    </row>
    <row r="30" spans="1:20" ht="13">
      <c r="A30" s="529"/>
      <c r="B30" s="529"/>
      <c r="C30" s="472" t="s">
        <v>341</v>
      </c>
      <c r="D30" s="473">
        <f>[2]TABLE!D28</f>
        <v>133.63330803426217</v>
      </c>
      <c r="E30" s="486"/>
      <c r="F30" s="474"/>
      <c r="G30" s="474">
        <f>[2]TABLE!G28</f>
        <v>79.963135639162957</v>
      </c>
      <c r="H30" s="474">
        <f>[2]TABLE!H28</f>
        <v>108.96671365065596</v>
      </c>
      <c r="I30" s="474">
        <f>[2]TABLE!I28</f>
        <v>108.1535292204272</v>
      </c>
      <c r="J30" s="474">
        <f>[2]TABLE!J28</f>
        <v>91.076656185622895</v>
      </c>
      <c r="K30" s="474">
        <f>[2]TABLE!K28</f>
        <v>103.27442263905454</v>
      </c>
      <c r="L30" s="474"/>
      <c r="M30" s="474">
        <f>[2]TABLE!M28</f>
        <v>81.860565976363446</v>
      </c>
      <c r="N30" s="474"/>
      <c r="O30" s="474">
        <f>[2]TABLE!O28</f>
        <v>96.768947197224321</v>
      </c>
      <c r="P30" s="474"/>
      <c r="Q30" s="475"/>
      <c r="R30" s="475">
        <f>[2]TABLE!R28</f>
        <v>79.765260761140624</v>
      </c>
      <c r="S30" s="497" t="e">
        <f>[2]TABLE!S28</f>
        <v>#REF!</v>
      </c>
      <c r="T30" s="456"/>
    </row>
    <row r="31" spans="1:20" ht="13">
      <c r="A31" s="167" t="s">
        <v>346</v>
      </c>
      <c r="B31" s="167" t="s">
        <v>350</v>
      </c>
      <c r="C31" s="477" t="s">
        <v>342</v>
      </c>
      <c r="D31" s="478">
        <f>[2]TABLE!D29</f>
        <v>5.38</v>
      </c>
      <c r="E31" s="479"/>
      <c r="F31" s="479" t="e">
        <f>[2]TABLE!F29</f>
        <v>#REF!</v>
      </c>
      <c r="G31" s="479">
        <f>[2]TABLE!G29</f>
        <v>20.32</v>
      </c>
      <c r="H31" s="479">
        <f>[2]TABLE!H29</f>
        <v>6.68</v>
      </c>
      <c r="I31" s="479">
        <f>[2]TABLE!I29</f>
        <v>44.42</v>
      </c>
      <c r="J31" s="479">
        <f>[2]TABLE!J29</f>
        <v>1.32</v>
      </c>
      <c r="K31" s="479">
        <f>[2]TABLE!K29</f>
        <v>7.42</v>
      </c>
      <c r="L31" s="479"/>
      <c r="M31" s="479">
        <f>[2]TABLE!M29</f>
        <v>5.62</v>
      </c>
      <c r="N31" s="479"/>
      <c r="O31" s="479">
        <f>[2]TABLE!O29</f>
        <v>4.29</v>
      </c>
      <c r="P31" s="479"/>
      <c r="Q31" s="480"/>
      <c r="R31" s="481">
        <f>[2]TABLE!R29</f>
        <v>4.55</v>
      </c>
      <c r="S31" s="482">
        <f>[2]TABLE!S29</f>
        <v>100</v>
      </c>
      <c r="T31" s="456"/>
    </row>
    <row r="32" spans="1:20" ht="14">
      <c r="C32" s="466" t="s">
        <v>351</v>
      </c>
      <c r="D32" s="483"/>
      <c r="E32" s="484"/>
      <c r="F32" s="484"/>
      <c r="G32" s="484"/>
      <c r="H32" s="484"/>
      <c r="I32" s="484"/>
      <c r="J32" s="484"/>
      <c r="K32" s="484"/>
      <c r="L32" s="484"/>
      <c r="M32" s="484"/>
      <c r="N32" s="484"/>
      <c r="O32" s="484"/>
      <c r="P32" s="484"/>
      <c r="Q32" s="484"/>
      <c r="R32" s="484"/>
      <c r="S32" s="485"/>
      <c r="T32" s="456"/>
    </row>
    <row r="33" spans="1:20" ht="13">
      <c r="C33" s="470" t="s">
        <v>349</v>
      </c>
      <c r="D33" s="514">
        <f>[2]TABLE!D31</f>
        <v>4.6100000000000003</v>
      </c>
      <c r="E33" s="515"/>
      <c r="F33" s="515">
        <f>[2]TABLE!F31</f>
        <v>5.97</v>
      </c>
      <c r="G33" s="515">
        <f>[2]TABLE!G31</f>
        <v>2.5499999999999998</v>
      </c>
      <c r="H33" s="515" t="e">
        <f>[2]TABLE!H31</f>
        <v>#N/A</v>
      </c>
      <c r="I33" s="515">
        <f>[2]TABLE!I31</f>
        <v>3.72</v>
      </c>
      <c r="J33" s="515" t="str">
        <f>[2]TABLE!J31</f>
        <v/>
      </c>
      <c r="K33" s="515">
        <f>[2]TABLE!K31</f>
        <v>4.24</v>
      </c>
      <c r="L33" s="515"/>
      <c r="M33" s="515">
        <f>[2]TABLE!M31</f>
        <v>2.92</v>
      </c>
      <c r="N33" s="515"/>
      <c r="O33" s="515">
        <f>[2]TABLE!O31</f>
        <v>3.5</v>
      </c>
      <c r="P33" s="515"/>
      <c r="Q33" s="516"/>
      <c r="R33" s="516">
        <f>[2]TABLE!R31</f>
        <v>2.6556000000000002</v>
      </c>
      <c r="S33" s="517">
        <f>[2]TABLE!S31</f>
        <v>4.0354999999999999</v>
      </c>
      <c r="T33" s="456"/>
    </row>
    <row r="34" spans="1:20">
      <c r="A34" s="518"/>
      <c r="B34" s="518"/>
      <c r="C34" s="471" t="s">
        <v>339</v>
      </c>
      <c r="D34" s="519">
        <f>[2]TABLE!D32</f>
        <v>4.6100000000000003</v>
      </c>
      <c r="E34" s="520"/>
      <c r="F34" s="520">
        <f>[2]TABLE!F32</f>
        <v>5.96</v>
      </c>
      <c r="G34" s="520">
        <f>[2]TABLE!G32</f>
        <v>2.56</v>
      </c>
      <c r="H34" s="520" t="e">
        <f>[2]TABLE!H32</f>
        <v>#N/A</v>
      </c>
      <c r="I34" s="520">
        <f>[2]TABLE!I32</f>
        <v>3.72</v>
      </c>
      <c r="J34" s="520" t="str">
        <f>[2]TABLE!J32</f>
        <v/>
      </c>
      <c r="K34" s="520">
        <f>[2]TABLE!K32</f>
        <v>4.22</v>
      </c>
      <c r="L34" s="520"/>
      <c r="M34" s="520">
        <f>[2]TABLE!M32</f>
        <v>2.92</v>
      </c>
      <c r="N34" s="520"/>
      <c r="O34" s="520">
        <f>[2]TABLE!O32</f>
        <v>3.65</v>
      </c>
      <c r="P34" s="520"/>
      <c r="Q34" s="521"/>
      <c r="R34" s="521">
        <f>[2]TABLE!R32</f>
        <v>2.4323000000000001</v>
      </c>
      <c r="S34" s="522">
        <f>[2]TABLE!S32</f>
        <v>4.0269000000000004</v>
      </c>
      <c r="T34" s="456"/>
    </row>
    <row r="35" spans="1:20">
      <c r="A35" s="518"/>
      <c r="B35" s="518"/>
      <c r="C35" s="472" t="s">
        <v>340</v>
      </c>
      <c r="D35" s="523">
        <f>[2]TABLE!D33</f>
        <v>0</v>
      </c>
      <c r="E35" s="525"/>
      <c r="F35" s="524">
        <f>[2]TABLE!F33</f>
        <v>9.9999999999997868E-3</v>
      </c>
      <c r="G35" s="524">
        <f>[2]TABLE!G33</f>
        <v>-1.0000000000000231E-2</v>
      </c>
      <c r="H35" s="524" t="e">
        <f>[2]TABLE!H33</f>
        <v>#N/A</v>
      </c>
      <c r="I35" s="524">
        <f>[2]TABLE!I33</f>
        <v>0</v>
      </c>
      <c r="J35" s="524" t="e">
        <f>[2]TABLE!J33</f>
        <v>#VALUE!</v>
      </c>
      <c r="K35" s="524">
        <f>[2]TABLE!K33</f>
        <v>2.0000000000000462E-2</v>
      </c>
      <c r="L35" s="524"/>
      <c r="M35" s="524">
        <f>[2]TABLE!M33</f>
        <v>0</v>
      </c>
      <c r="N35" s="524"/>
      <c r="O35" s="524">
        <f>[2]TABLE!O33</f>
        <v>-0.14999999999999991</v>
      </c>
      <c r="P35" s="525"/>
      <c r="Q35" s="527"/>
      <c r="R35" s="526">
        <f>[2]TABLE!R33</f>
        <v>0.22330000000000005</v>
      </c>
      <c r="S35" s="528">
        <f>[2]TABLE!S33</f>
        <v>8.5999999999994969E-3</v>
      </c>
      <c r="T35" s="456"/>
    </row>
    <row r="36" spans="1:20" ht="13">
      <c r="A36" s="529"/>
      <c r="B36" s="529"/>
      <c r="C36" s="472" t="s">
        <v>341</v>
      </c>
      <c r="D36" s="473">
        <f>[2]TABLE!D34</f>
        <v>114.23615413207781</v>
      </c>
      <c r="E36" s="486"/>
      <c r="F36" s="474">
        <f>[2]TABLE!F34</f>
        <v>147.93705860488166</v>
      </c>
      <c r="G36" s="474">
        <f>[2]TABLE!G34</f>
        <v>63.189195886507243</v>
      </c>
      <c r="H36" s="474" t="e">
        <f>[2]TABLE!H34</f>
        <v>#N/A</v>
      </c>
      <c r="I36" s="474">
        <f>[2]TABLE!I34</f>
        <v>92.18188576384587</v>
      </c>
      <c r="J36" s="474" t="e">
        <f>[2]TABLE!J34</f>
        <v>#VALUE!</v>
      </c>
      <c r="K36" s="474">
        <f>[2]TABLE!K34</f>
        <v>105.06752570932971</v>
      </c>
      <c r="L36" s="474"/>
      <c r="M36" s="474">
        <f>[2]TABLE!M34</f>
        <v>72.357824309255363</v>
      </c>
      <c r="N36" s="474"/>
      <c r="O36" s="474">
        <f>[2]TABLE!O34</f>
        <v>86.730268863833487</v>
      </c>
      <c r="P36" s="474"/>
      <c r="Q36" s="475"/>
      <c r="R36" s="475">
        <f>[2]TABLE!R34</f>
        <v>65.805971998513201</v>
      </c>
      <c r="S36" s="476" t="e">
        <f>[2]TABLE!S34</f>
        <v>#REF!</v>
      </c>
      <c r="T36" s="456"/>
    </row>
    <row r="37" spans="1:20" ht="13">
      <c r="A37" s="167" t="s">
        <v>346</v>
      </c>
      <c r="B37" s="167" t="s">
        <v>352</v>
      </c>
      <c r="C37" s="477" t="s">
        <v>342</v>
      </c>
      <c r="D37" s="478">
        <f>[2]TABLE!D35</f>
        <v>2.86</v>
      </c>
      <c r="E37" s="479"/>
      <c r="F37" s="479">
        <f>[2]TABLE!F35</f>
        <v>24.84</v>
      </c>
      <c r="G37" s="479">
        <f>[2]TABLE!G35</f>
        <v>23.42</v>
      </c>
      <c r="H37" s="479">
        <f>[2]TABLE!H35</f>
        <v>0</v>
      </c>
      <c r="I37" s="479">
        <f>[2]TABLE!I35</f>
        <v>22.53</v>
      </c>
      <c r="J37" s="479">
        <f>[2]TABLE!J35</f>
        <v>0</v>
      </c>
      <c r="K37" s="479">
        <f>[2]TABLE!K35</f>
        <v>16.29</v>
      </c>
      <c r="L37" s="479"/>
      <c r="M37" s="479">
        <f>[2]TABLE!M35</f>
        <v>4.8499999999999996</v>
      </c>
      <c r="N37" s="479"/>
      <c r="O37" s="479">
        <f>[2]TABLE!O35</f>
        <v>1.74</v>
      </c>
      <c r="P37" s="479"/>
      <c r="Q37" s="480"/>
      <c r="R37" s="481">
        <f>[2]TABLE!R35</f>
        <v>3.48</v>
      </c>
      <c r="S37" s="482">
        <f>[2]TABLE!S35</f>
        <v>100.00999999999999</v>
      </c>
      <c r="T37" s="456"/>
    </row>
    <row r="38" spans="1:20" ht="14">
      <c r="C38" s="466" t="s">
        <v>353</v>
      </c>
      <c r="D38" s="483"/>
      <c r="E38" s="484"/>
      <c r="F38" s="484"/>
      <c r="G38" s="484"/>
      <c r="H38" s="484"/>
      <c r="I38" s="484"/>
      <c r="J38" s="484"/>
      <c r="K38" s="484"/>
      <c r="L38" s="484"/>
      <c r="M38" s="484"/>
      <c r="N38" s="484"/>
      <c r="O38" s="484"/>
      <c r="P38" s="484"/>
      <c r="Q38" s="484"/>
      <c r="R38" s="484"/>
      <c r="S38" s="485"/>
      <c r="T38" s="456"/>
    </row>
    <row r="39" spans="1:20" ht="13">
      <c r="C39" s="470" t="s">
        <v>349</v>
      </c>
      <c r="D39" s="514">
        <f>[2]TABLE!D37</f>
        <v>3.53</v>
      </c>
      <c r="E39" s="515"/>
      <c r="F39" s="515">
        <f>[2]TABLE!F37</f>
        <v>3.18</v>
      </c>
      <c r="G39" s="515">
        <f>[2]TABLE!G37</f>
        <v>2.54</v>
      </c>
      <c r="H39" s="515" t="e">
        <f>[2]TABLE!H37</f>
        <v>#N/A</v>
      </c>
      <c r="I39" s="515">
        <f>[2]TABLE!I37</f>
        <v>3.7</v>
      </c>
      <c r="J39" s="515" t="str">
        <f>[2]TABLE!J37</f>
        <v/>
      </c>
      <c r="K39" s="515">
        <f>[2]TABLE!K37</f>
        <v>3.15</v>
      </c>
      <c r="L39" s="515"/>
      <c r="M39" s="515">
        <f>[2]TABLE!M37</f>
        <v>2.54</v>
      </c>
      <c r="N39" s="515"/>
      <c r="O39" s="515">
        <f>[2]TABLE!O37</f>
        <v>3.13</v>
      </c>
      <c r="P39" s="515"/>
      <c r="Q39" s="516"/>
      <c r="R39" s="516">
        <f>[2]TABLE!R37</f>
        <v>3.2683</v>
      </c>
      <c r="S39" s="517">
        <f>[2]TABLE!S37</f>
        <v>3.2450999999999999</v>
      </c>
      <c r="T39" s="456"/>
    </row>
    <row r="40" spans="1:20">
      <c r="A40" s="518"/>
      <c r="B40" s="518"/>
      <c r="C40" s="471" t="s">
        <v>339</v>
      </c>
      <c r="D40" s="519">
        <f>[2]TABLE!D38</f>
        <v>3.53</v>
      </c>
      <c r="E40" s="520"/>
      <c r="F40" s="520">
        <f>[2]TABLE!F38</f>
        <v>3.19</v>
      </c>
      <c r="G40" s="520">
        <f>[2]TABLE!G38</f>
        <v>2.5099999999999998</v>
      </c>
      <c r="H40" s="520" t="e">
        <f>[2]TABLE!H38</f>
        <v>#N/A</v>
      </c>
      <c r="I40" s="520">
        <f>[2]TABLE!I38</f>
        <v>3.68</v>
      </c>
      <c r="J40" s="520" t="str">
        <f>[2]TABLE!J38</f>
        <v/>
      </c>
      <c r="K40" s="520">
        <f>[2]TABLE!K38</f>
        <v>3.13</v>
      </c>
      <c r="L40" s="520"/>
      <c r="M40" s="520">
        <f>[2]TABLE!M38</f>
        <v>2.12</v>
      </c>
      <c r="N40" s="520"/>
      <c r="O40" s="520">
        <f>[2]TABLE!O38</f>
        <v>3.22</v>
      </c>
      <c r="P40" s="520"/>
      <c r="Q40" s="521"/>
      <c r="R40" s="521">
        <f>[2]TABLE!R38</f>
        <v>2.4708999999999999</v>
      </c>
      <c r="S40" s="522">
        <f>[2]TABLE!S38</f>
        <v>3.1951999999999998</v>
      </c>
      <c r="T40" s="456"/>
    </row>
    <row r="41" spans="1:20">
      <c r="A41" s="518"/>
      <c r="B41" s="518"/>
      <c r="C41" s="472" t="s">
        <v>340</v>
      </c>
      <c r="D41" s="523">
        <f>[2]TABLE!D39</f>
        <v>0</v>
      </c>
      <c r="E41" s="525"/>
      <c r="F41" s="524">
        <f>[2]TABLE!F39</f>
        <v>-9.9999999999997868E-3</v>
      </c>
      <c r="G41" s="524">
        <f>[2]TABLE!G39</f>
        <v>3.0000000000000249E-2</v>
      </c>
      <c r="H41" s="524" t="e">
        <f>[2]TABLE!H39</f>
        <v>#N/A</v>
      </c>
      <c r="I41" s="524">
        <f>[2]TABLE!I39</f>
        <v>2.0000000000000018E-2</v>
      </c>
      <c r="J41" s="524" t="e">
        <f>[2]TABLE!J39</f>
        <v>#VALUE!</v>
      </c>
      <c r="K41" s="524">
        <f>[2]TABLE!K39</f>
        <v>2.0000000000000018E-2</v>
      </c>
      <c r="L41" s="524"/>
      <c r="M41" s="524">
        <f>[2]TABLE!M39</f>
        <v>0.41999999999999993</v>
      </c>
      <c r="N41" s="524"/>
      <c r="O41" s="524">
        <f>[2]TABLE!O39</f>
        <v>-9.0000000000000302E-2</v>
      </c>
      <c r="P41" s="525"/>
      <c r="Q41" s="527"/>
      <c r="R41" s="526">
        <f>[2]TABLE!R39</f>
        <v>0.79740000000000011</v>
      </c>
      <c r="S41" s="528">
        <f>[2]TABLE!S39</f>
        <v>4.9900000000000055E-2</v>
      </c>
      <c r="T41" s="456"/>
    </row>
    <row r="42" spans="1:20" ht="13">
      <c r="A42" s="529"/>
      <c r="B42" s="529"/>
      <c r="C42" s="472" t="s">
        <v>341</v>
      </c>
      <c r="D42" s="473">
        <f>[2]TABLE!D40</f>
        <v>108.7793904656251</v>
      </c>
      <c r="E42" s="486"/>
      <c r="F42" s="474">
        <f>[2]TABLE!F40</f>
        <v>97.993898493112695</v>
      </c>
      <c r="G42" s="474">
        <f>[2]TABLE!G40</f>
        <v>78.271856029090017</v>
      </c>
      <c r="H42" s="474" t="e">
        <f>[2]TABLE!H40</f>
        <v>#N/A</v>
      </c>
      <c r="I42" s="474">
        <f>[2]TABLE!I40</f>
        <v>114.01805799513114</v>
      </c>
      <c r="J42" s="474" t="e">
        <f>[2]TABLE!J40</f>
        <v>#VALUE!</v>
      </c>
      <c r="K42" s="474">
        <f>[2]TABLE!K40</f>
        <v>97.069427752611631</v>
      </c>
      <c r="L42" s="474"/>
      <c r="M42" s="474">
        <f>[2]TABLE!M40</f>
        <v>78.271856029090017</v>
      </c>
      <c r="N42" s="474"/>
      <c r="O42" s="474">
        <f>[2]TABLE!O40</f>
        <v>96.453113925610921</v>
      </c>
      <c r="P42" s="474"/>
      <c r="Q42" s="475"/>
      <c r="R42" s="475">
        <f>[2]TABLE!R40</f>
        <v>100.71492403932083</v>
      </c>
      <c r="S42" s="476" t="e">
        <f>[2]TABLE!S40</f>
        <v>#REF!</v>
      </c>
      <c r="T42" s="456"/>
    </row>
    <row r="43" spans="1:20" ht="13.5" thickBot="1">
      <c r="C43" s="487" t="s">
        <v>342</v>
      </c>
      <c r="D43" s="488">
        <f>[2]TABLE!D41</f>
        <v>4.9400000000000004</v>
      </c>
      <c r="E43" s="489"/>
      <c r="F43" s="489">
        <f>[2]TABLE!F41</f>
        <v>25.03</v>
      </c>
      <c r="G43" s="489">
        <f>[2]TABLE!G41</f>
        <v>14.65</v>
      </c>
      <c r="H43" s="489">
        <f>[2]TABLE!H41</f>
        <v>0</v>
      </c>
      <c r="I43" s="489">
        <f>[2]TABLE!I41</f>
        <v>32.36</v>
      </c>
      <c r="J43" s="489">
        <f>[2]TABLE!J41</f>
        <v>0</v>
      </c>
      <c r="K43" s="489">
        <f>[2]TABLE!K41</f>
        <v>13.97</v>
      </c>
      <c r="L43" s="489"/>
      <c r="M43" s="489">
        <f>[2]TABLE!M41</f>
        <v>3.8</v>
      </c>
      <c r="N43" s="489"/>
      <c r="O43" s="489">
        <f>[2]TABLE!O41</f>
        <v>2.16</v>
      </c>
      <c r="P43" s="489"/>
      <c r="Q43" s="490"/>
      <c r="R43" s="491">
        <f>[2]TABLE!R41</f>
        <v>3.1</v>
      </c>
      <c r="S43" s="492">
        <f>[2]TABLE!S41</f>
        <v>100.00999999999999</v>
      </c>
      <c r="T43" s="456"/>
    </row>
    <row r="44" spans="1:20" ht="13" thickBot="1">
      <c r="A44" s="513" t="s">
        <v>354</v>
      </c>
      <c r="B44" s="513" t="s">
        <v>355</v>
      </c>
      <c r="C44" s="456"/>
      <c r="D44" s="456"/>
      <c r="E44" s="456"/>
      <c r="F44" s="456"/>
      <c r="G44" s="456"/>
      <c r="H44" s="456"/>
      <c r="I44" s="456"/>
      <c r="J44" s="456"/>
      <c r="K44" s="456"/>
      <c r="L44" s="456"/>
      <c r="M44" s="456"/>
      <c r="N44" s="456"/>
      <c r="O44" s="456"/>
      <c r="P44" s="456"/>
      <c r="Q44" s="456"/>
      <c r="R44" s="456"/>
      <c r="S44" s="456"/>
      <c r="T44" s="456"/>
    </row>
    <row r="45" spans="1:20" ht="18.5" thickBot="1">
      <c r="A45" s="513"/>
      <c r="B45" s="513"/>
      <c r="C45" s="458" t="s">
        <v>356</v>
      </c>
      <c r="D45" s="459"/>
      <c r="E45" s="459"/>
      <c r="F45" s="459"/>
      <c r="G45" s="459"/>
      <c r="H45" s="459"/>
      <c r="I45" s="459"/>
      <c r="J45" s="459"/>
      <c r="K45" s="459"/>
      <c r="L45" s="459"/>
      <c r="M45" s="459"/>
      <c r="N45" s="459"/>
      <c r="O45" s="459"/>
      <c r="P45" s="459"/>
      <c r="Q45" s="459"/>
      <c r="R45" s="459"/>
      <c r="S45" s="460"/>
      <c r="T45" s="456"/>
    </row>
    <row r="46" spans="1:20" ht="13.5" thickBot="1">
      <c r="C46" s="461"/>
      <c r="D46" s="462" t="s">
        <v>284</v>
      </c>
      <c r="E46" s="463" t="s">
        <v>287</v>
      </c>
      <c r="F46" s="463" t="s">
        <v>288</v>
      </c>
      <c r="G46" s="463" t="s">
        <v>290</v>
      </c>
      <c r="H46" s="463" t="s">
        <v>292</v>
      </c>
      <c r="I46" s="463" t="s">
        <v>293</v>
      </c>
      <c r="J46" s="463" t="s">
        <v>294</v>
      </c>
      <c r="K46" s="463" t="s">
        <v>295</v>
      </c>
      <c r="L46" s="463" t="s">
        <v>302</v>
      </c>
      <c r="M46" s="463" t="s">
        <v>303</v>
      </c>
      <c r="N46" s="463" t="s">
        <v>304</v>
      </c>
      <c r="O46" s="463" t="s">
        <v>305</v>
      </c>
      <c r="P46" s="463" t="s">
        <v>306</v>
      </c>
      <c r="Q46" s="464" t="s">
        <v>307</v>
      </c>
      <c r="R46" s="464" t="s">
        <v>310</v>
      </c>
      <c r="S46" s="465" t="s">
        <v>334</v>
      </c>
      <c r="T46" s="456"/>
    </row>
    <row r="47" spans="1:20" ht="13">
      <c r="C47" s="498" t="s">
        <v>357</v>
      </c>
      <c r="D47" s="499">
        <f>[2]TABLE!D45</f>
        <v>753</v>
      </c>
      <c r="E47" s="500"/>
      <c r="F47" s="501">
        <f>[2]TABLE!F45</f>
        <v>592</v>
      </c>
      <c r="G47" s="501"/>
      <c r="H47" s="501"/>
      <c r="I47" s="501">
        <f>[2]TABLE!I45</f>
        <v>739.7</v>
      </c>
      <c r="J47" s="501">
        <f>[2]TABLE!J45</f>
        <v>713.58</v>
      </c>
      <c r="K47" s="501">
        <f>[2]TABLE!K45</f>
        <v>579.13</v>
      </c>
      <c r="L47" s="500">
        <f>[2]TABLE!L45</f>
        <v>586.95000000000005</v>
      </c>
      <c r="M47" s="500"/>
      <c r="N47" s="500"/>
      <c r="O47" s="500">
        <f>[2]TABLE!O45</f>
        <v>489.94</v>
      </c>
      <c r="P47" s="500"/>
      <c r="Q47" s="500">
        <f>[2]TABLE!Q45</f>
        <v>483.89</v>
      </c>
      <c r="R47" s="500"/>
      <c r="S47" s="502">
        <f>[2]TABLE!S45</f>
        <v>641.87990000000002</v>
      </c>
      <c r="T47" s="456"/>
    </row>
    <row r="48" spans="1:20">
      <c r="A48" s="518"/>
      <c r="B48" s="518"/>
      <c r="C48" s="503" t="s">
        <v>339</v>
      </c>
      <c r="D48" s="504">
        <f>[2]TABLE!D46</f>
        <v>746</v>
      </c>
      <c r="E48" s="505"/>
      <c r="F48" s="505">
        <f>[2]TABLE!F46</f>
        <v>575</v>
      </c>
      <c r="G48" s="505"/>
      <c r="H48" s="505"/>
      <c r="I48" s="505">
        <f>[2]TABLE!I46</f>
        <v>727.7</v>
      </c>
      <c r="J48" s="505">
        <f>[2]TABLE!J46</f>
        <v>697.45</v>
      </c>
      <c r="K48" s="505">
        <f>[2]TABLE!K46</f>
        <v>584.5</v>
      </c>
      <c r="L48" s="505">
        <f>[2]TABLE!L46</f>
        <v>586.95000000000005</v>
      </c>
      <c r="M48" s="505"/>
      <c r="N48" s="505"/>
      <c r="O48" s="505">
        <f>[2]TABLE!O46</f>
        <v>480.1</v>
      </c>
      <c r="P48" s="505"/>
      <c r="Q48" s="505">
        <f>[2]TABLE!Q46</f>
        <v>465.05</v>
      </c>
      <c r="R48" s="506"/>
      <c r="S48" s="507">
        <f>[2]TABLE!S46</f>
        <v>637.16300000000001</v>
      </c>
      <c r="T48" s="456"/>
    </row>
    <row r="49" spans="1:20">
      <c r="A49" s="518"/>
      <c r="B49" s="518"/>
      <c r="C49" s="472" t="s">
        <v>340</v>
      </c>
      <c r="D49" s="523">
        <f>[2]TABLE!D47</f>
        <v>7</v>
      </c>
      <c r="E49" s="525"/>
      <c r="F49" s="524">
        <f>[2]TABLE!F47</f>
        <v>17</v>
      </c>
      <c r="G49" s="524"/>
      <c r="H49" s="524"/>
      <c r="I49" s="524">
        <f>[2]TABLE!I47</f>
        <v>12</v>
      </c>
      <c r="J49" s="524">
        <f>[2]TABLE!J47</f>
        <v>16.129999999999995</v>
      </c>
      <c r="K49" s="524">
        <f>[2]TABLE!K47</f>
        <v>-5.3700000000000045</v>
      </c>
      <c r="L49" s="524">
        <f>[2]TABLE!L47</f>
        <v>0</v>
      </c>
      <c r="M49" s="524"/>
      <c r="N49" s="524"/>
      <c r="O49" s="524">
        <f>[2]TABLE!O47</f>
        <v>9.839999999999975</v>
      </c>
      <c r="P49" s="524"/>
      <c r="Q49" s="524">
        <f>[2]TABLE!Q47</f>
        <v>18.839999999999975</v>
      </c>
      <c r="R49" s="527"/>
      <c r="S49" s="528">
        <f>[2]TABLE!S47</f>
        <v>4.7169000000000096</v>
      </c>
      <c r="T49" s="456"/>
    </row>
    <row r="50" spans="1:20" ht="13">
      <c r="A50" s="529"/>
      <c r="B50" s="529"/>
      <c r="C50" s="472" t="s">
        <v>341</v>
      </c>
      <c r="D50" s="473">
        <f>[2]TABLE!D48</f>
        <v>117.3116653130905</v>
      </c>
      <c r="E50" s="474"/>
      <c r="F50" s="474">
        <f>[2]TABLE!F48</f>
        <v>92.229091454647502</v>
      </c>
      <c r="G50" s="474"/>
      <c r="H50" s="474"/>
      <c r="I50" s="474">
        <f>[2]TABLE!I48</f>
        <v>115.23962660304521</v>
      </c>
      <c r="J50" s="474">
        <f>[2]TABLE!J48</f>
        <v>111.17032952737731</v>
      </c>
      <c r="K50" s="474">
        <f>[2]TABLE!K48</f>
        <v>90.224043469814205</v>
      </c>
      <c r="L50" s="474">
        <f>[2]TABLE!L48</f>
        <v>91.442339914367167</v>
      </c>
      <c r="M50" s="474"/>
      <c r="N50" s="474"/>
      <c r="O50" s="474">
        <f>[2]TABLE!O48</f>
        <v>76.328920721773656</v>
      </c>
      <c r="P50" s="474"/>
      <c r="Q50" s="474">
        <f>[2]TABLE!Q48</f>
        <v>75.386376797279368</v>
      </c>
      <c r="R50" s="475"/>
      <c r="S50" s="497" t="e">
        <f>[2]TABLE!S48</f>
        <v>#REF!</v>
      </c>
      <c r="T50" s="456"/>
    </row>
    <row r="51" spans="1:20" ht="13.5" thickBot="1">
      <c r="C51" s="487" t="s">
        <v>342</v>
      </c>
      <c r="D51" s="488">
        <f>[2]TABLE!D49</f>
        <v>8.4600000000000009</v>
      </c>
      <c r="E51" s="489"/>
      <c r="F51" s="489">
        <f>[2]TABLE!F49</f>
        <v>7.89</v>
      </c>
      <c r="G51" s="489"/>
      <c r="H51" s="489"/>
      <c r="I51" s="489">
        <f>[2]TABLE!I49</f>
        <v>27.48</v>
      </c>
      <c r="J51" s="489">
        <f>[2]TABLE!J49</f>
        <v>1.02</v>
      </c>
      <c r="K51" s="489">
        <f>[2]TABLE!K49</f>
        <v>16.059999999999999</v>
      </c>
      <c r="L51" s="489">
        <f>[2]TABLE!L49</f>
        <v>37.520000000000003</v>
      </c>
      <c r="M51" s="489"/>
      <c r="N51" s="489"/>
      <c r="O51" s="489">
        <f>[2]TABLE!O49</f>
        <v>1.23</v>
      </c>
      <c r="P51" s="489"/>
      <c r="Q51" s="490">
        <f>[2]TABLE!Q49</f>
        <v>0.33</v>
      </c>
      <c r="R51" s="491"/>
      <c r="S51" s="492">
        <f>[2]TABLE!S49</f>
        <v>99.990000000000009</v>
      </c>
      <c r="T51" s="456"/>
    </row>
  </sheetData>
  <mergeCells count="1">
    <mergeCell ref="C6:T6"/>
  </mergeCells>
  <conditionalFormatting sqref="D4:G4">
    <cfRule type="expression" dxfId="16" priority="17">
      <formula>$V$1&gt;0</formula>
    </cfRule>
  </conditionalFormatting>
  <conditionalFormatting sqref="D16:R16">
    <cfRule type="cellIs" dxfId="15" priority="11" operator="equal">
      <formula>0</formula>
    </cfRule>
  </conditionalFormatting>
  <conditionalFormatting sqref="D22:R22">
    <cfRule type="cellIs" dxfId="14" priority="9" operator="equal">
      <formula>0</formula>
    </cfRule>
  </conditionalFormatting>
  <conditionalFormatting sqref="D31:R31">
    <cfRule type="cellIs" dxfId="13" priority="7" operator="equal">
      <formula>0</formula>
    </cfRule>
  </conditionalFormatting>
  <conditionalFormatting sqref="D37:R37">
    <cfRule type="cellIs" dxfId="12" priority="5" operator="equal">
      <formula>0</formula>
    </cfRule>
  </conditionalFormatting>
  <conditionalFormatting sqref="D43:R43">
    <cfRule type="cellIs" dxfId="11" priority="3" operator="equal">
      <formula>0</formula>
    </cfRule>
  </conditionalFormatting>
  <conditionalFormatting sqref="D51:R51">
    <cfRule type="cellIs" dxfId="10" priority="1" operator="equal">
      <formula>0</formula>
    </cfRule>
  </conditionalFormatting>
  <conditionalFormatting sqref="D12:S15 D18:S21 D47:S50">
    <cfRule type="containsErrors" dxfId="9" priority="16" stopIfTrue="1">
      <formula>ISERROR(D12)</formula>
    </cfRule>
  </conditionalFormatting>
  <conditionalFormatting sqref="D27:S30">
    <cfRule type="containsErrors" dxfId="8" priority="15" stopIfTrue="1">
      <formula>ISERROR(D27)</formula>
    </cfRule>
  </conditionalFormatting>
  <conditionalFormatting sqref="D33:S36">
    <cfRule type="containsErrors" dxfId="7" priority="14" stopIfTrue="1">
      <formula>ISERROR(D33)</formula>
    </cfRule>
  </conditionalFormatting>
  <conditionalFormatting sqref="D39:S42">
    <cfRule type="containsErrors" dxfId="6" priority="13" stopIfTrue="1">
      <formula>ISERROR(D39)</formula>
    </cfRule>
  </conditionalFormatting>
  <conditionalFormatting sqref="S16">
    <cfRule type="containsErrors" dxfId="5" priority="12" stopIfTrue="1">
      <formula>ISERROR(S16)</formula>
    </cfRule>
  </conditionalFormatting>
  <conditionalFormatting sqref="S22">
    <cfRule type="containsErrors" dxfId="4" priority="10" stopIfTrue="1">
      <formula>ISERROR(S22)</formula>
    </cfRule>
  </conditionalFormatting>
  <conditionalFormatting sqref="S31">
    <cfRule type="containsErrors" dxfId="3" priority="8" stopIfTrue="1">
      <formula>ISERROR(S31)</formula>
    </cfRule>
  </conditionalFormatting>
  <conditionalFormatting sqref="S37">
    <cfRule type="containsErrors" dxfId="2" priority="6" stopIfTrue="1">
      <formula>ISERROR(S37)</formula>
    </cfRule>
  </conditionalFormatting>
  <conditionalFormatting sqref="S43">
    <cfRule type="containsErrors" dxfId="1" priority="4" stopIfTrue="1">
      <formula>ISERROR(S43)</formula>
    </cfRule>
  </conditionalFormatting>
  <conditionalFormatting sqref="S51">
    <cfRule type="containsErrors" dxfId="0" priority="2" stopIfTrue="1">
      <formula>ISERROR(S51)</formula>
    </cfRule>
  </conditionalFormatting>
  <pageMargins left="0.7" right="0.7" top="0.75" bottom="0.75" header="0.3" footer="0.3"/>
  <pageSetup paperSize="9" orientation="portrait" horizontalDpi="300" verticalDpi="0" copies="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31"/>
  <dimension ref="A1:T45"/>
  <sheetViews>
    <sheetView showGridLines="0" workbookViewId="0">
      <selection activeCell="K5" sqref="K5"/>
    </sheetView>
  </sheetViews>
  <sheetFormatPr defaultRowHeight="13"/>
  <cols>
    <col min="1" max="1" width="18.81640625" style="329" customWidth="1"/>
    <col min="2" max="2" width="14.26953125" style="329" customWidth="1"/>
    <col min="3" max="3" width="13.7265625" style="329" customWidth="1"/>
    <col min="4" max="4" width="15" style="329" customWidth="1"/>
    <col min="5" max="5" width="14.26953125" style="329" customWidth="1"/>
    <col min="6" max="6" width="20.81640625" style="329" customWidth="1"/>
    <col min="7" max="7" width="9.1796875" style="329"/>
    <col min="8" max="8" width="18.81640625" style="329" bestFit="1" customWidth="1"/>
    <col min="9" max="9" width="12.54296875" style="329" customWidth="1"/>
    <col min="10" max="251" width="9.1796875" style="329"/>
    <col min="252" max="252" width="4.453125" style="329" customWidth="1"/>
    <col min="253" max="253" width="20.81640625" style="329" customWidth="1"/>
    <col min="254" max="255" width="12" style="329" customWidth="1"/>
    <col min="256" max="256" width="14.54296875" style="329" customWidth="1"/>
    <col min="257" max="257" width="12.453125" style="329" customWidth="1"/>
    <col min="258" max="258" width="19.7265625" style="329" customWidth="1"/>
    <col min="259" max="259" width="9.1796875" style="329"/>
    <col min="260" max="260" width="16.81640625" style="329" customWidth="1"/>
    <col min="261" max="261" width="12.54296875" style="329" customWidth="1"/>
    <col min="262" max="262" width="11.7265625" style="329" customWidth="1"/>
    <col min="263" max="263" width="12.26953125" style="329" customWidth="1"/>
    <col min="264" max="507" width="9.1796875" style="329"/>
    <col min="508" max="508" width="4.453125" style="329" customWidth="1"/>
    <col min="509" max="509" width="20.81640625" style="329" customWidth="1"/>
    <col min="510" max="511" width="12" style="329" customWidth="1"/>
    <col min="512" max="512" width="14.54296875" style="329" customWidth="1"/>
    <col min="513" max="513" width="12.453125" style="329" customWidth="1"/>
    <col min="514" max="514" width="19.7265625" style="329" customWidth="1"/>
    <col min="515" max="515" width="9.1796875" style="329"/>
    <col min="516" max="516" width="16.81640625" style="329" customWidth="1"/>
    <col min="517" max="517" width="12.54296875" style="329" customWidth="1"/>
    <col min="518" max="518" width="11.7265625" style="329" customWidth="1"/>
    <col min="519" max="519" width="12.26953125" style="329" customWidth="1"/>
    <col min="520" max="763" width="9.1796875" style="329"/>
    <col min="764" max="764" width="4.453125" style="329" customWidth="1"/>
    <col min="765" max="765" width="20.81640625" style="329" customWidth="1"/>
    <col min="766" max="767" width="12" style="329" customWidth="1"/>
    <col min="768" max="768" width="14.54296875" style="329" customWidth="1"/>
    <col min="769" max="769" width="12.453125" style="329" customWidth="1"/>
    <col min="770" max="770" width="19.7265625" style="329" customWidth="1"/>
    <col min="771" max="771" width="9.1796875" style="329"/>
    <col min="772" max="772" width="16.81640625" style="329" customWidth="1"/>
    <col min="773" max="773" width="12.54296875" style="329" customWidth="1"/>
    <col min="774" max="774" width="11.7265625" style="329" customWidth="1"/>
    <col min="775" max="775" width="12.26953125" style="329" customWidth="1"/>
    <col min="776" max="1019" width="9.1796875" style="329"/>
    <col min="1020" max="1020" width="4.453125" style="329" customWidth="1"/>
    <col min="1021" max="1021" width="20.81640625" style="329" customWidth="1"/>
    <col min="1022" max="1023" width="12" style="329" customWidth="1"/>
    <col min="1024" max="1024" width="14.54296875" style="329" customWidth="1"/>
    <col min="1025" max="1025" width="12.453125" style="329" customWidth="1"/>
    <col min="1026" max="1026" width="19.7265625" style="329" customWidth="1"/>
    <col min="1027" max="1027" width="9.1796875" style="329"/>
    <col min="1028" max="1028" width="16.81640625" style="329" customWidth="1"/>
    <col min="1029" max="1029" width="12.54296875" style="329" customWidth="1"/>
    <col min="1030" max="1030" width="11.7265625" style="329" customWidth="1"/>
    <col min="1031" max="1031" width="12.26953125" style="329" customWidth="1"/>
    <col min="1032" max="1275" width="9.1796875" style="329"/>
    <col min="1276" max="1276" width="4.453125" style="329" customWidth="1"/>
    <col min="1277" max="1277" width="20.81640625" style="329" customWidth="1"/>
    <col min="1278" max="1279" width="12" style="329" customWidth="1"/>
    <col min="1280" max="1280" width="14.54296875" style="329" customWidth="1"/>
    <col min="1281" max="1281" width="12.453125" style="329" customWidth="1"/>
    <col min="1282" max="1282" width="19.7265625" style="329" customWidth="1"/>
    <col min="1283" max="1283" width="9.1796875" style="329"/>
    <col min="1284" max="1284" width="16.81640625" style="329" customWidth="1"/>
    <col min="1285" max="1285" width="12.54296875" style="329" customWidth="1"/>
    <col min="1286" max="1286" width="11.7265625" style="329" customWidth="1"/>
    <col min="1287" max="1287" width="12.26953125" style="329" customWidth="1"/>
    <col min="1288" max="1531" width="9.1796875" style="329"/>
    <col min="1532" max="1532" width="4.453125" style="329" customWidth="1"/>
    <col min="1533" max="1533" width="20.81640625" style="329" customWidth="1"/>
    <col min="1534" max="1535" width="12" style="329" customWidth="1"/>
    <col min="1536" max="1536" width="14.54296875" style="329" customWidth="1"/>
    <col min="1537" max="1537" width="12.453125" style="329" customWidth="1"/>
    <col min="1538" max="1538" width="19.7265625" style="329" customWidth="1"/>
    <col min="1539" max="1539" width="9.1796875" style="329"/>
    <col min="1540" max="1540" width="16.81640625" style="329" customWidth="1"/>
    <col min="1541" max="1541" width="12.54296875" style="329" customWidth="1"/>
    <col min="1542" max="1542" width="11.7265625" style="329" customWidth="1"/>
    <col min="1543" max="1543" width="12.26953125" style="329" customWidth="1"/>
    <col min="1544" max="1787" width="9.1796875" style="329"/>
    <col min="1788" max="1788" width="4.453125" style="329" customWidth="1"/>
    <col min="1789" max="1789" width="20.81640625" style="329" customWidth="1"/>
    <col min="1790" max="1791" width="12" style="329" customWidth="1"/>
    <col min="1792" max="1792" width="14.54296875" style="329" customWidth="1"/>
    <col min="1793" max="1793" width="12.453125" style="329" customWidth="1"/>
    <col min="1794" max="1794" width="19.7265625" style="329" customWidth="1"/>
    <col min="1795" max="1795" width="9.1796875" style="329"/>
    <col min="1796" max="1796" width="16.81640625" style="329" customWidth="1"/>
    <col min="1797" max="1797" width="12.54296875" style="329" customWidth="1"/>
    <col min="1798" max="1798" width="11.7265625" style="329" customWidth="1"/>
    <col min="1799" max="1799" width="12.26953125" style="329" customWidth="1"/>
    <col min="1800" max="2043" width="9.1796875" style="329"/>
    <col min="2044" max="2044" width="4.453125" style="329" customWidth="1"/>
    <col min="2045" max="2045" width="20.81640625" style="329" customWidth="1"/>
    <col min="2046" max="2047" width="12" style="329" customWidth="1"/>
    <col min="2048" max="2048" width="14.54296875" style="329" customWidth="1"/>
    <col min="2049" max="2049" width="12.453125" style="329" customWidth="1"/>
    <col min="2050" max="2050" width="19.7265625" style="329" customWidth="1"/>
    <col min="2051" max="2051" width="9.1796875" style="329"/>
    <col min="2052" max="2052" width="16.81640625" style="329" customWidth="1"/>
    <col min="2053" max="2053" width="12.54296875" style="329" customWidth="1"/>
    <col min="2054" max="2054" width="11.7265625" style="329" customWidth="1"/>
    <col min="2055" max="2055" width="12.26953125" style="329" customWidth="1"/>
    <col min="2056" max="2299" width="9.1796875" style="329"/>
    <col min="2300" max="2300" width="4.453125" style="329" customWidth="1"/>
    <col min="2301" max="2301" width="20.81640625" style="329" customWidth="1"/>
    <col min="2302" max="2303" width="12" style="329" customWidth="1"/>
    <col min="2304" max="2304" width="14.54296875" style="329" customWidth="1"/>
    <col min="2305" max="2305" width="12.453125" style="329" customWidth="1"/>
    <col min="2306" max="2306" width="19.7265625" style="329" customWidth="1"/>
    <col min="2307" max="2307" width="9.1796875" style="329"/>
    <col min="2308" max="2308" width="16.81640625" style="329" customWidth="1"/>
    <col min="2309" max="2309" width="12.54296875" style="329" customWidth="1"/>
    <col min="2310" max="2310" width="11.7265625" style="329" customWidth="1"/>
    <col min="2311" max="2311" width="12.26953125" style="329" customWidth="1"/>
    <col min="2312" max="2555" width="9.1796875" style="329"/>
    <col min="2556" max="2556" width="4.453125" style="329" customWidth="1"/>
    <col min="2557" max="2557" width="20.81640625" style="329" customWidth="1"/>
    <col min="2558" max="2559" width="12" style="329" customWidth="1"/>
    <col min="2560" max="2560" width="14.54296875" style="329" customWidth="1"/>
    <col min="2561" max="2561" width="12.453125" style="329" customWidth="1"/>
    <col min="2562" max="2562" width="19.7265625" style="329" customWidth="1"/>
    <col min="2563" max="2563" width="9.1796875" style="329"/>
    <col min="2564" max="2564" width="16.81640625" style="329" customWidth="1"/>
    <col min="2565" max="2565" width="12.54296875" style="329" customWidth="1"/>
    <col min="2566" max="2566" width="11.7265625" style="329" customWidth="1"/>
    <col min="2567" max="2567" width="12.26953125" style="329" customWidth="1"/>
    <col min="2568" max="2811" width="9.1796875" style="329"/>
    <col min="2812" max="2812" width="4.453125" style="329" customWidth="1"/>
    <col min="2813" max="2813" width="20.81640625" style="329" customWidth="1"/>
    <col min="2814" max="2815" width="12" style="329" customWidth="1"/>
    <col min="2816" max="2816" width="14.54296875" style="329" customWidth="1"/>
    <col min="2817" max="2817" width="12.453125" style="329" customWidth="1"/>
    <col min="2818" max="2818" width="19.7265625" style="329" customWidth="1"/>
    <col min="2819" max="2819" width="9.1796875" style="329"/>
    <col min="2820" max="2820" width="16.81640625" style="329" customWidth="1"/>
    <col min="2821" max="2821" width="12.54296875" style="329" customWidth="1"/>
    <col min="2822" max="2822" width="11.7265625" style="329" customWidth="1"/>
    <col min="2823" max="2823" width="12.26953125" style="329" customWidth="1"/>
    <col min="2824" max="3067" width="9.1796875" style="329"/>
    <col min="3068" max="3068" width="4.453125" style="329" customWidth="1"/>
    <col min="3069" max="3069" width="20.81640625" style="329" customWidth="1"/>
    <col min="3070" max="3071" width="12" style="329" customWidth="1"/>
    <col min="3072" max="3072" width="14.54296875" style="329" customWidth="1"/>
    <col min="3073" max="3073" width="12.453125" style="329" customWidth="1"/>
    <col min="3074" max="3074" width="19.7265625" style="329" customWidth="1"/>
    <col min="3075" max="3075" width="9.1796875" style="329"/>
    <col min="3076" max="3076" width="16.81640625" style="329" customWidth="1"/>
    <col min="3077" max="3077" width="12.54296875" style="329" customWidth="1"/>
    <col min="3078" max="3078" width="11.7265625" style="329" customWidth="1"/>
    <col min="3079" max="3079" width="12.26953125" style="329" customWidth="1"/>
    <col min="3080" max="3323" width="9.1796875" style="329"/>
    <col min="3324" max="3324" width="4.453125" style="329" customWidth="1"/>
    <col min="3325" max="3325" width="20.81640625" style="329" customWidth="1"/>
    <col min="3326" max="3327" width="12" style="329" customWidth="1"/>
    <col min="3328" max="3328" width="14.54296875" style="329" customWidth="1"/>
    <col min="3329" max="3329" width="12.453125" style="329" customWidth="1"/>
    <col min="3330" max="3330" width="19.7265625" style="329" customWidth="1"/>
    <col min="3331" max="3331" width="9.1796875" style="329"/>
    <col min="3332" max="3332" width="16.81640625" style="329" customWidth="1"/>
    <col min="3333" max="3333" width="12.54296875" style="329" customWidth="1"/>
    <col min="3334" max="3334" width="11.7265625" style="329" customWidth="1"/>
    <col min="3335" max="3335" width="12.26953125" style="329" customWidth="1"/>
    <col min="3336" max="3579" width="9.1796875" style="329"/>
    <col min="3580" max="3580" width="4.453125" style="329" customWidth="1"/>
    <col min="3581" max="3581" width="20.81640625" style="329" customWidth="1"/>
    <col min="3582" max="3583" width="12" style="329" customWidth="1"/>
    <col min="3584" max="3584" width="14.54296875" style="329" customWidth="1"/>
    <col min="3585" max="3585" width="12.453125" style="329" customWidth="1"/>
    <col min="3586" max="3586" width="19.7265625" style="329" customWidth="1"/>
    <col min="3587" max="3587" width="9.1796875" style="329"/>
    <col min="3588" max="3588" width="16.81640625" style="329" customWidth="1"/>
    <col min="3589" max="3589" width="12.54296875" style="329" customWidth="1"/>
    <col min="3590" max="3590" width="11.7265625" style="329" customWidth="1"/>
    <col min="3591" max="3591" width="12.26953125" style="329" customWidth="1"/>
    <col min="3592" max="3835" width="9.1796875" style="329"/>
    <col min="3836" max="3836" width="4.453125" style="329" customWidth="1"/>
    <col min="3837" max="3837" width="20.81640625" style="329" customWidth="1"/>
    <col min="3838" max="3839" width="12" style="329" customWidth="1"/>
    <col min="3840" max="3840" width="14.54296875" style="329" customWidth="1"/>
    <col min="3841" max="3841" width="12.453125" style="329" customWidth="1"/>
    <col min="3842" max="3842" width="19.7265625" style="329" customWidth="1"/>
    <col min="3843" max="3843" width="9.1796875" style="329"/>
    <col min="3844" max="3844" width="16.81640625" style="329" customWidth="1"/>
    <col min="3845" max="3845" width="12.54296875" style="329" customWidth="1"/>
    <col min="3846" max="3846" width="11.7265625" style="329" customWidth="1"/>
    <col min="3847" max="3847" width="12.26953125" style="329" customWidth="1"/>
    <col min="3848" max="4091" width="9.1796875" style="329"/>
    <col min="4092" max="4092" width="4.453125" style="329" customWidth="1"/>
    <col min="4093" max="4093" width="20.81640625" style="329" customWidth="1"/>
    <col min="4094" max="4095" width="12" style="329" customWidth="1"/>
    <col min="4096" max="4096" width="14.54296875" style="329" customWidth="1"/>
    <col min="4097" max="4097" width="12.453125" style="329" customWidth="1"/>
    <col min="4098" max="4098" width="19.7265625" style="329" customWidth="1"/>
    <col min="4099" max="4099" width="9.1796875" style="329"/>
    <col min="4100" max="4100" width="16.81640625" style="329" customWidth="1"/>
    <col min="4101" max="4101" width="12.54296875" style="329" customWidth="1"/>
    <col min="4102" max="4102" width="11.7265625" style="329" customWidth="1"/>
    <col min="4103" max="4103" width="12.26953125" style="329" customWidth="1"/>
    <col min="4104" max="4347" width="9.1796875" style="329"/>
    <col min="4348" max="4348" width="4.453125" style="329" customWidth="1"/>
    <col min="4349" max="4349" width="20.81640625" style="329" customWidth="1"/>
    <col min="4350" max="4351" width="12" style="329" customWidth="1"/>
    <col min="4352" max="4352" width="14.54296875" style="329" customWidth="1"/>
    <col min="4353" max="4353" width="12.453125" style="329" customWidth="1"/>
    <col min="4354" max="4354" width="19.7265625" style="329" customWidth="1"/>
    <col min="4355" max="4355" width="9.1796875" style="329"/>
    <col min="4356" max="4356" width="16.81640625" style="329" customWidth="1"/>
    <col min="4357" max="4357" width="12.54296875" style="329" customWidth="1"/>
    <col min="4358" max="4358" width="11.7265625" style="329" customWidth="1"/>
    <col min="4359" max="4359" width="12.26953125" style="329" customWidth="1"/>
    <col min="4360" max="4603" width="9.1796875" style="329"/>
    <col min="4604" max="4604" width="4.453125" style="329" customWidth="1"/>
    <col min="4605" max="4605" width="20.81640625" style="329" customWidth="1"/>
    <col min="4606" max="4607" width="12" style="329" customWidth="1"/>
    <col min="4608" max="4608" width="14.54296875" style="329" customWidth="1"/>
    <col min="4609" max="4609" width="12.453125" style="329" customWidth="1"/>
    <col min="4610" max="4610" width="19.7265625" style="329" customWidth="1"/>
    <col min="4611" max="4611" width="9.1796875" style="329"/>
    <col min="4612" max="4612" width="16.81640625" style="329" customWidth="1"/>
    <col min="4613" max="4613" width="12.54296875" style="329" customWidth="1"/>
    <col min="4614" max="4614" width="11.7265625" style="329" customWidth="1"/>
    <col min="4615" max="4615" width="12.26953125" style="329" customWidth="1"/>
    <col min="4616" max="4859" width="9.1796875" style="329"/>
    <col min="4860" max="4860" width="4.453125" style="329" customWidth="1"/>
    <col min="4861" max="4861" width="20.81640625" style="329" customWidth="1"/>
    <col min="4862" max="4863" width="12" style="329" customWidth="1"/>
    <col min="4864" max="4864" width="14.54296875" style="329" customWidth="1"/>
    <col min="4865" max="4865" width="12.453125" style="329" customWidth="1"/>
    <col min="4866" max="4866" width="19.7265625" style="329" customWidth="1"/>
    <col min="4867" max="4867" width="9.1796875" style="329"/>
    <col min="4868" max="4868" width="16.81640625" style="329" customWidth="1"/>
    <col min="4869" max="4869" width="12.54296875" style="329" customWidth="1"/>
    <col min="4870" max="4870" width="11.7265625" style="329" customWidth="1"/>
    <col min="4871" max="4871" width="12.26953125" style="329" customWidth="1"/>
    <col min="4872" max="5115" width="9.1796875" style="329"/>
    <col min="5116" max="5116" width="4.453125" style="329" customWidth="1"/>
    <col min="5117" max="5117" width="20.81640625" style="329" customWidth="1"/>
    <col min="5118" max="5119" width="12" style="329" customWidth="1"/>
    <col min="5120" max="5120" width="14.54296875" style="329" customWidth="1"/>
    <col min="5121" max="5121" width="12.453125" style="329" customWidth="1"/>
    <col min="5122" max="5122" width="19.7265625" style="329" customWidth="1"/>
    <col min="5123" max="5123" width="9.1796875" style="329"/>
    <col min="5124" max="5124" width="16.81640625" style="329" customWidth="1"/>
    <col min="5125" max="5125" width="12.54296875" style="329" customWidth="1"/>
    <col min="5126" max="5126" width="11.7265625" style="329" customWidth="1"/>
    <col min="5127" max="5127" width="12.26953125" style="329" customWidth="1"/>
    <col min="5128" max="5371" width="9.1796875" style="329"/>
    <col min="5372" max="5372" width="4.453125" style="329" customWidth="1"/>
    <col min="5373" max="5373" width="20.81640625" style="329" customWidth="1"/>
    <col min="5374" max="5375" width="12" style="329" customWidth="1"/>
    <col min="5376" max="5376" width="14.54296875" style="329" customWidth="1"/>
    <col min="5377" max="5377" width="12.453125" style="329" customWidth="1"/>
    <col min="5378" max="5378" width="19.7265625" style="329" customWidth="1"/>
    <col min="5379" max="5379" width="9.1796875" style="329"/>
    <col min="5380" max="5380" width="16.81640625" style="329" customWidth="1"/>
    <col min="5381" max="5381" width="12.54296875" style="329" customWidth="1"/>
    <col min="5382" max="5382" width="11.7265625" style="329" customWidth="1"/>
    <col min="5383" max="5383" width="12.26953125" style="329" customWidth="1"/>
    <col min="5384" max="5627" width="9.1796875" style="329"/>
    <col min="5628" max="5628" width="4.453125" style="329" customWidth="1"/>
    <col min="5629" max="5629" width="20.81640625" style="329" customWidth="1"/>
    <col min="5630" max="5631" width="12" style="329" customWidth="1"/>
    <col min="5632" max="5632" width="14.54296875" style="329" customWidth="1"/>
    <col min="5633" max="5633" width="12.453125" style="329" customWidth="1"/>
    <col min="5634" max="5634" width="19.7265625" style="329" customWidth="1"/>
    <col min="5635" max="5635" width="9.1796875" style="329"/>
    <col min="5636" max="5636" width="16.81640625" style="329" customWidth="1"/>
    <col min="5637" max="5637" width="12.54296875" style="329" customWidth="1"/>
    <col min="5638" max="5638" width="11.7265625" style="329" customWidth="1"/>
    <col min="5639" max="5639" width="12.26953125" style="329" customWidth="1"/>
    <col min="5640" max="5883" width="9.1796875" style="329"/>
    <col min="5884" max="5884" width="4.453125" style="329" customWidth="1"/>
    <col min="5885" max="5885" width="20.81640625" style="329" customWidth="1"/>
    <col min="5886" max="5887" width="12" style="329" customWidth="1"/>
    <col min="5888" max="5888" width="14.54296875" style="329" customWidth="1"/>
    <col min="5889" max="5889" width="12.453125" style="329" customWidth="1"/>
    <col min="5890" max="5890" width="19.7265625" style="329" customWidth="1"/>
    <col min="5891" max="5891" width="9.1796875" style="329"/>
    <col min="5892" max="5892" width="16.81640625" style="329" customWidth="1"/>
    <col min="5893" max="5893" width="12.54296875" style="329" customWidth="1"/>
    <col min="5894" max="5894" width="11.7265625" style="329" customWidth="1"/>
    <col min="5895" max="5895" width="12.26953125" style="329" customWidth="1"/>
    <col min="5896" max="6139" width="9.1796875" style="329"/>
    <col min="6140" max="6140" width="4.453125" style="329" customWidth="1"/>
    <col min="6141" max="6141" width="20.81640625" style="329" customWidth="1"/>
    <col min="6142" max="6143" width="12" style="329" customWidth="1"/>
    <col min="6144" max="6144" width="14.54296875" style="329" customWidth="1"/>
    <col min="6145" max="6145" width="12.453125" style="329" customWidth="1"/>
    <col min="6146" max="6146" width="19.7265625" style="329" customWidth="1"/>
    <col min="6147" max="6147" width="9.1796875" style="329"/>
    <col min="6148" max="6148" width="16.81640625" style="329" customWidth="1"/>
    <col min="6149" max="6149" width="12.54296875" style="329" customWidth="1"/>
    <col min="6150" max="6150" width="11.7265625" style="329" customWidth="1"/>
    <col min="6151" max="6151" width="12.26953125" style="329" customWidth="1"/>
    <col min="6152" max="6395" width="9.1796875" style="329"/>
    <col min="6396" max="6396" width="4.453125" style="329" customWidth="1"/>
    <col min="6397" max="6397" width="20.81640625" style="329" customWidth="1"/>
    <col min="6398" max="6399" width="12" style="329" customWidth="1"/>
    <col min="6400" max="6400" width="14.54296875" style="329" customWidth="1"/>
    <col min="6401" max="6401" width="12.453125" style="329" customWidth="1"/>
    <col min="6402" max="6402" width="19.7265625" style="329" customWidth="1"/>
    <col min="6403" max="6403" width="9.1796875" style="329"/>
    <col min="6404" max="6404" width="16.81640625" style="329" customWidth="1"/>
    <col min="6405" max="6405" width="12.54296875" style="329" customWidth="1"/>
    <col min="6406" max="6406" width="11.7265625" style="329" customWidth="1"/>
    <col min="6407" max="6407" width="12.26953125" style="329" customWidth="1"/>
    <col min="6408" max="6651" width="9.1796875" style="329"/>
    <col min="6652" max="6652" width="4.453125" style="329" customWidth="1"/>
    <col min="6653" max="6653" width="20.81640625" style="329" customWidth="1"/>
    <col min="6654" max="6655" width="12" style="329" customWidth="1"/>
    <col min="6656" max="6656" width="14.54296875" style="329" customWidth="1"/>
    <col min="6657" max="6657" width="12.453125" style="329" customWidth="1"/>
    <col min="6658" max="6658" width="19.7265625" style="329" customWidth="1"/>
    <col min="6659" max="6659" width="9.1796875" style="329"/>
    <col min="6660" max="6660" width="16.81640625" style="329" customWidth="1"/>
    <col min="6661" max="6661" width="12.54296875" style="329" customWidth="1"/>
    <col min="6662" max="6662" width="11.7265625" style="329" customWidth="1"/>
    <col min="6663" max="6663" width="12.26953125" style="329" customWidth="1"/>
    <col min="6664" max="6907" width="9.1796875" style="329"/>
    <col min="6908" max="6908" width="4.453125" style="329" customWidth="1"/>
    <col min="6909" max="6909" width="20.81640625" style="329" customWidth="1"/>
    <col min="6910" max="6911" width="12" style="329" customWidth="1"/>
    <col min="6912" max="6912" width="14.54296875" style="329" customWidth="1"/>
    <col min="6913" max="6913" width="12.453125" style="329" customWidth="1"/>
    <col min="6914" max="6914" width="19.7265625" style="329" customWidth="1"/>
    <col min="6915" max="6915" width="9.1796875" style="329"/>
    <col min="6916" max="6916" width="16.81640625" style="329" customWidth="1"/>
    <col min="6917" max="6917" width="12.54296875" style="329" customWidth="1"/>
    <col min="6918" max="6918" width="11.7265625" style="329" customWidth="1"/>
    <col min="6919" max="6919" width="12.26953125" style="329" customWidth="1"/>
    <col min="6920" max="7163" width="9.1796875" style="329"/>
    <col min="7164" max="7164" width="4.453125" style="329" customWidth="1"/>
    <col min="7165" max="7165" width="20.81640625" style="329" customWidth="1"/>
    <col min="7166" max="7167" width="12" style="329" customWidth="1"/>
    <col min="7168" max="7168" width="14.54296875" style="329" customWidth="1"/>
    <col min="7169" max="7169" width="12.453125" style="329" customWidth="1"/>
    <col min="7170" max="7170" width="19.7265625" style="329" customWidth="1"/>
    <col min="7171" max="7171" width="9.1796875" style="329"/>
    <col min="7172" max="7172" width="16.81640625" style="329" customWidth="1"/>
    <col min="7173" max="7173" width="12.54296875" style="329" customWidth="1"/>
    <col min="7174" max="7174" width="11.7265625" style="329" customWidth="1"/>
    <col min="7175" max="7175" width="12.26953125" style="329" customWidth="1"/>
    <col min="7176" max="7419" width="9.1796875" style="329"/>
    <col min="7420" max="7420" width="4.453125" style="329" customWidth="1"/>
    <col min="7421" max="7421" width="20.81640625" style="329" customWidth="1"/>
    <col min="7422" max="7423" width="12" style="329" customWidth="1"/>
    <col min="7424" max="7424" width="14.54296875" style="329" customWidth="1"/>
    <col min="7425" max="7425" width="12.453125" style="329" customWidth="1"/>
    <col min="7426" max="7426" width="19.7265625" style="329" customWidth="1"/>
    <col min="7427" max="7427" width="9.1796875" style="329"/>
    <col min="7428" max="7428" width="16.81640625" style="329" customWidth="1"/>
    <col min="7429" max="7429" width="12.54296875" style="329" customWidth="1"/>
    <col min="7430" max="7430" width="11.7265625" style="329" customWidth="1"/>
    <col min="7431" max="7431" width="12.26953125" style="329" customWidth="1"/>
    <col min="7432" max="7675" width="9.1796875" style="329"/>
    <col min="7676" max="7676" width="4.453125" style="329" customWidth="1"/>
    <col min="7677" max="7677" width="20.81640625" style="329" customWidth="1"/>
    <col min="7678" max="7679" width="12" style="329" customWidth="1"/>
    <col min="7680" max="7680" width="14.54296875" style="329" customWidth="1"/>
    <col min="7681" max="7681" width="12.453125" style="329" customWidth="1"/>
    <col min="7682" max="7682" width="19.7265625" style="329" customWidth="1"/>
    <col min="7683" max="7683" width="9.1796875" style="329"/>
    <col min="7684" max="7684" width="16.81640625" style="329" customWidth="1"/>
    <col min="7685" max="7685" width="12.54296875" style="329" customWidth="1"/>
    <col min="7686" max="7686" width="11.7265625" style="329" customWidth="1"/>
    <col min="7687" max="7687" width="12.26953125" style="329" customWidth="1"/>
    <col min="7688" max="7931" width="9.1796875" style="329"/>
    <col min="7932" max="7932" width="4.453125" style="329" customWidth="1"/>
    <col min="7933" max="7933" width="20.81640625" style="329" customWidth="1"/>
    <col min="7934" max="7935" width="12" style="329" customWidth="1"/>
    <col min="7936" max="7936" width="14.54296875" style="329" customWidth="1"/>
    <col min="7937" max="7937" width="12.453125" style="329" customWidth="1"/>
    <col min="7938" max="7938" width="19.7265625" style="329" customWidth="1"/>
    <col min="7939" max="7939" width="9.1796875" style="329"/>
    <col min="7940" max="7940" width="16.81640625" style="329" customWidth="1"/>
    <col min="7941" max="7941" width="12.54296875" style="329" customWidth="1"/>
    <col min="7942" max="7942" width="11.7265625" style="329" customWidth="1"/>
    <col min="7943" max="7943" width="12.26953125" style="329" customWidth="1"/>
    <col min="7944" max="8187" width="9.1796875" style="329"/>
    <col min="8188" max="8188" width="4.453125" style="329" customWidth="1"/>
    <col min="8189" max="8189" width="20.81640625" style="329" customWidth="1"/>
    <col min="8190" max="8191" width="12" style="329" customWidth="1"/>
    <col min="8192" max="8192" width="14.54296875" style="329" customWidth="1"/>
    <col min="8193" max="8193" width="12.453125" style="329" customWidth="1"/>
    <col min="8194" max="8194" width="19.7265625" style="329" customWidth="1"/>
    <col min="8195" max="8195" width="9.1796875" style="329"/>
    <col min="8196" max="8196" width="16.81640625" style="329" customWidth="1"/>
    <col min="8197" max="8197" width="12.54296875" style="329" customWidth="1"/>
    <col min="8198" max="8198" width="11.7265625" style="329" customWidth="1"/>
    <col min="8199" max="8199" width="12.26953125" style="329" customWidth="1"/>
    <col min="8200" max="8443" width="9.1796875" style="329"/>
    <col min="8444" max="8444" width="4.453125" style="329" customWidth="1"/>
    <col min="8445" max="8445" width="20.81640625" style="329" customWidth="1"/>
    <col min="8446" max="8447" width="12" style="329" customWidth="1"/>
    <col min="8448" max="8448" width="14.54296875" style="329" customWidth="1"/>
    <col min="8449" max="8449" width="12.453125" style="329" customWidth="1"/>
    <col min="8450" max="8450" width="19.7265625" style="329" customWidth="1"/>
    <col min="8451" max="8451" width="9.1796875" style="329"/>
    <col min="8452" max="8452" width="16.81640625" style="329" customWidth="1"/>
    <col min="8453" max="8453" width="12.54296875" style="329" customWidth="1"/>
    <col min="8454" max="8454" width="11.7265625" style="329" customWidth="1"/>
    <col min="8455" max="8455" width="12.26953125" style="329" customWidth="1"/>
    <col min="8456" max="8699" width="9.1796875" style="329"/>
    <col min="8700" max="8700" width="4.453125" style="329" customWidth="1"/>
    <col min="8701" max="8701" width="20.81640625" style="329" customWidth="1"/>
    <col min="8702" max="8703" width="12" style="329" customWidth="1"/>
    <col min="8704" max="8704" width="14.54296875" style="329" customWidth="1"/>
    <col min="8705" max="8705" width="12.453125" style="329" customWidth="1"/>
    <col min="8706" max="8706" width="19.7265625" style="329" customWidth="1"/>
    <col min="8707" max="8707" width="9.1796875" style="329"/>
    <col min="8708" max="8708" width="16.81640625" style="329" customWidth="1"/>
    <col min="8709" max="8709" width="12.54296875" style="329" customWidth="1"/>
    <col min="8710" max="8710" width="11.7265625" style="329" customWidth="1"/>
    <col min="8711" max="8711" width="12.26953125" style="329" customWidth="1"/>
    <col min="8712" max="8955" width="9.1796875" style="329"/>
    <col min="8956" max="8956" width="4.453125" style="329" customWidth="1"/>
    <col min="8957" max="8957" width="20.81640625" style="329" customWidth="1"/>
    <col min="8958" max="8959" width="12" style="329" customWidth="1"/>
    <col min="8960" max="8960" width="14.54296875" style="329" customWidth="1"/>
    <col min="8961" max="8961" width="12.453125" style="329" customWidth="1"/>
    <col min="8962" max="8962" width="19.7265625" style="329" customWidth="1"/>
    <col min="8963" max="8963" width="9.1796875" style="329"/>
    <col min="8964" max="8964" width="16.81640625" style="329" customWidth="1"/>
    <col min="8965" max="8965" width="12.54296875" style="329" customWidth="1"/>
    <col min="8966" max="8966" width="11.7265625" style="329" customWidth="1"/>
    <col min="8967" max="8967" width="12.26953125" style="329" customWidth="1"/>
    <col min="8968" max="9211" width="9.1796875" style="329"/>
    <col min="9212" max="9212" width="4.453125" style="329" customWidth="1"/>
    <col min="9213" max="9213" width="20.81640625" style="329" customWidth="1"/>
    <col min="9214" max="9215" width="12" style="329" customWidth="1"/>
    <col min="9216" max="9216" width="14.54296875" style="329" customWidth="1"/>
    <col min="9217" max="9217" width="12.453125" style="329" customWidth="1"/>
    <col min="9218" max="9218" width="19.7265625" style="329" customWidth="1"/>
    <col min="9219" max="9219" width="9.1796875" style="329"/>
    <col min="9220" max="9220" width="16.81640625" style="329" customWidth="1"/>
    <col min="9221" max="9221" width="12.54296875" style="329" customWidth="1"/>
    <col min="9222" max="9222" width="11.7265625" style="329" customWidth="1"/>
    <col min="9223" max="9223" width="12.26953125" style="329" customWidth="1"/>
    <col min="9224" max="9467" width="9.1796875" style="329"/>
    <col min="9468" max="9468" width="4.453125" style="329" customWidth="1"/>
    <col min="9469" max="9469" width="20.81640625" style="329" customWidth="1"/>
    <col min="9470" max="9471" width="12" style="329" customWidth="1"/>
    <col min="9472" max="9472" width="14.54296875" style="329" customWidth="1"/>
    <col min="9473" max="9473" width="12.453125" style="329" customWidth="1"/>
    <col min="9474" max="9474" width="19.7265625" style="329" customWidth="1"/>
    <col min="9475" max="9475" width="9.1796875" style="329"/>
    <col min="9476" max="9476" width="16.81640625" style="329" customWidth="1"/>
    <col min="9477" max="9477" width="12.54296875" style="329" customWidth="1"/>
    <col min="9478" max="9478" width="11.7265625" style="329" customWidth="1"/>
    <col min="9479" max="9479" width="12.26953125" style="329" customWidth="1"/>
    <col min="9480" max="9723" width="9.1796875" style="329"/>
    <col min="9724" max="9724" width="4.453125" style="329" customWidth="1"/>
    <col min="9725" max="9725" width="20.81640625" style="329" customWidth="1"/>
    <col min="9726" max="9727" width="12" style="329" customWidth="1"/>
    <col min="9728" max="9728" width="14.54296875" style="329" customWidth="1"/>
    <col min="9729" max="9729" width="12.453125" style="329" customWidth="1"/>
    <col min="9730" max="9730" width="19.7265625" style="329" customWidth="1"/>
    <col min="9731" max="9731" width="9.1796875" style="329"/>
    <col min="9732" max="9732" width="16.81640625" style="329" customWidth="1"/>
    <col min="9733" max="9733" width="12.54296875" style="329" customWidth="1"/>
    <col min="9734" max="9734" width="11.7265625" style="329" customWidth="1"/>
    <col min="9735" max="9735" width="12.26953125" style="329" customWidth="1"/>
    <col min="9736" max="9979" width="9.1796875" style="329"/>
    <col min="9980" max="9980" width="4.453125" style="329" customWidth="1"/>
    <col min="9981" max="9981" width="20.81640625" style="329" customWidth="1"/>
    <col min="9982" max="9983" width="12" style="329" customWidth="1"/>
    <col min="9984" max="9984" width="14.54296875" style="329" customWidth="1"/>
    <col min="9985" max="9985" width="12.453125" style="329" customWidth="1"/>
    <col min="9986" max="9986" width="19.7265625" style="329" customWidth="1"/>
    <col min="9987" max="9987" width="9.1796875" style="329"/>
    <col min="9988" max="9988" width="16.81640625" style="329" customWidth="1"/>
    <col min="9989" max="9989" width="12.54296875" style="329" customWidth="1"/>
    <col min="9990" max="9990" width="11.7265625" style="329" customWidth="1"/>
    <col min="9991" max="9991" width="12.26953125" style="329" customWidth="1"/>
    <col min="9992" max="10235" width="9.1796875" style="329"/>
    <col min="10236" max="10236" width="4.453125" style="329" customWidth="1"/>
    <col min="10237" max="10237" width="20.81640625" style="329" customWidth="1"/>
    <col min="10238" max="10239" width="12" style="329" customWidth="1"/>
    <col min="10240" max="10240" width="14.54296875" style="329" customWidth="1"/>
    <col min="10241" max="10241" width="12.453125" style="329" customWidth="1"/>
    <col min="10242" max="10242" width="19.7265625" style="329" customWidth="1"/>
    <col min="10243" max="10243" width="9.1796875" style="329"/>
    <col min="10244" max="10244" width="16.81640625" style="329" customWidth="1"/>
    <col min="10245" max="10245" width="12.54296875" style="329" customWidth="1"/>
    <col min="10246" max="10246" width="11.7265625" style="329" customWidth="1"/>
    <col min="10247" max="10247" width="12.26953125" style="329" customWidth="1"/>
    <col min="10248" max="10491" width="9.1796875" style="329"/>
    <col min="10492" max="10492" width="4.453125" style="329" customWidth="1"/>
    <col min="10493" max="10493" width="20.81640625" style="329" customWidth="1"/>
    <col min="10494" max="10495" width="12" style="329" customWidth="1"/>
    <col min="10496" max="10496" width="14.54296875" style="329" customWidth="1"/>
    <col min="10497" max="10497" width="12.453125" style="329" customWidth="1"/>
    <col min="10498" max="10498" width="19.7265625" style="329" customWidth="1"/>
    <col min="10499" max="10499" width="9.1796875" style="329"/>
    <col min="10500" max="10500" width="16.81640625" style="329" customWidth="1"/>
    <col min="10501" max="10501" width="12.54296875" style="329" customWidth="1"/>
    <col min="10502" max="10502" width="11.7265625" style="329" customWidth="1"/>
    <col min="10503" max="10503" width="12.26953125" style="329" customWidth="1"/>
    <col min="10504" max="10747" width="9.1796875" style="329"/>
    <col min="10748" max="10748" width="4.453125" style="329" customWidth="1"/>
    <col min="10749" max="10749" width="20.81640625" style="329" customWidth="1"/>
    <col min="10750" max="10751" width="12" style="329" customWidth="1"/>
    <col min="10752" max="10752" width="14.54296875" style="329" customWidth="1"/>
    <col min="10753" max="10753" width="12.453125" style="329" customWidth="1"/>
    <col min="10754" max="10754" width="19.7265625" style="329" customWidth="1"/>
    <col min="10755" max="10755" width="9.1796875" style="329"/>
    <col min="10756" max="10756" width="16.81640625" style="329" customWidth="1"/>
    <col min="10757" max="10757" width="12.54296875" style="329" customWidth="1"/>
    <col min="10758" max="10758" width="11.7265625" style="329" customWidth="1"/>
    <col min="10759" max="10759" width="12.26953125" style="329" customWidth="1"/>
    <col min="10760" max="11003" width="9.1796875" style="329"/>
    <col min="11004" max="11004" width="4.453125" style="329" customWidth="1"/>
    <col min="11005" max="11005" width="20.81640625" style="329" customWidth="1"/>
    <col min="11006" max="11007" width="12" style="329" customWidth="1"/>
    <col min="11008" max="11008" width="14.54296875" style="329" customWidth="1"/>
    <col min="11009" max="11009" width="12.453125" style="329" customWidth="1"/>
    <col min="11010" max="11010" width="19.7265625" style="329" customWidth="1"/>
    <col min="11011" max="11011" width="9.1796875" style="329"/>
    <col min="11012" max="11012" width="16.81640625" style="329" customWidth="1"/>
    <col min="11013" max="11013" width="12.54296875" style="329" customWidth="1"/>
    <col min="11014" max="11014" width="11.7265625" style="329" customWidth="1"/>
    <col min="11015" max="11015" width="12.26953125" style="329" customWidth="1"/>
    <col min="11016" max="11259" width="9.1796875" style="329"/>
    <col min="11260" max="11260" width="4.453125" style="329" customWidth="1"/>
    <col min="11261" max="11261" width="20.81640625" style="329" customWidth="1"/>
    <col min="11262" max="11263" width="12" style="329" customWidth="1"/>
    <col min="11264" max="11264" width="14.54296875" style="329" customWidth="1"/>
    <col min="11265" max="11265" width="12.453125" style="329" customWidth="1"/>
    <col min="11266" max="11266" width="19.7265625" style="329" customWidth="1"/>
    <col min="11267" max="11267" width="9.1796875" style="329"/>
    <col min="11268" max="11268" width="16.81640625" style="329" customWidth="1"/>
    <col min="11269" max="11269" width="12.54296875" style="329" customWidth="1"/>
    <col min="11270" max="11270" width="11.7265625" style="329" customWidth="1"/>
    <col min="11271" max="11271" width="12.26953125" style="329" customWidth="1"/>
    <col min="11272" max="11515" width="9.1796875" style="329"/>
    <col min="11516" max="11516" width="4.453125" style="329" customWidth="1"/>
    <col min="11517" max="11517" width="20.81640625" style="329" customWidth="1"/>
    <col min="11518" max="11519" width="12" style="329" customWidth="1"/>
    <col min="11520" max="11520" width="14.54296875" style="329" customWidth="1"/>
    <col min="11521" max="11521" width="12.453125" style="329" customWidth="1"/>
    <col min="11522" max="11522" width="19.7265625" style="329" customWidth="1"/>
    <col min="11523" max="11523" width="9.1796875" style="329"/>
    <col min="11524" max="11524" width="16.81640625" style="329" customWidth="1"/>
    <col min="11525" max="11525" width="12.54296875" style="329" customWidth="1"/>
    <col min="11526" max="11526" width="11.7265625" style="329" customWidth="1"/>
    <col min="11527" max="11527" width="12.26953125" style="329" customWidth="1"/>
    <col min="11528" max="11771" width="9.1796875" style="329"/>
    <col min="11772" max="11772" width="4.453125" style="329" customWidth="1"/>
    <col min="11773" max="11773" width="20.81640625" style="329" customWidth="1"/>
    <col min="11774" max="11775" width="12" style="329" customWidth="1"/>
    <col min="11776" max="11776" width="14.54296875" style="329" customWidth="1"/>
    <col min="11777" max="11777" width="12.453125" style="329" customWidth="1"/>
    <col min="11778" max="11778" width="19.7265625" style="329" customWidth="1"/>
    <col min="11779" max="11779" width="9.1796875" style="329"/>
    <col min="11780" max="11780" width="16.81640625" style="329" customWidth="1"/>
    <col min="11781" max="11781" width="12.54296875" style="329" customWidth="1"/>
    <col min="11782" max="11782" width="11.7265625" style="329" customWidth="1"/>
    <col min="11783" max="11783" width="12.26953125" style="329" customWidth="1"/>
    <col min="11784" max="12027" width="9.1796875" style="329"/>
    <col min="12028" max="12028" width="4.453125" style="329" customWidth="1"/>
    <col min="12029" max="12029" width="20.81640625" style="329" customWidth="1"/>
    <col min="12030" max="12031" width="12" style="329" customWidth="1"/>
    <col min="12032" max="12032" width="14.54296875" style="329" customWidth="1"/>
    <col min="12033" max="12033" width="12.453125" style="329" customWidth="1"/>
    <col min="12034" max="12034" width="19.7265625" style="329" customWidth="1"/>
    <col min="12035" max="12035" width="9.1796875" style="329"/>
    <col min="12036" max="12036" width="16.81640625" style="329" customWidth="1"/>
    <col min="12037" max="12037" width="12.54296875" style="329" customWidth="1"/>
    <col min="12038" max="12038" width="11.7265625" style="329" customWidth="1"/>
    <col min="12039" max="12039" width="12.26953125" style="329" customWidth="1"/>
    <col min="12040" max="12283" width="9.1796875" style="329"/>
    <col min="12284" max="12284" width="4.453125" style="329" customWidth="1"/>
    <col min="12285" max="12285" width="20.81640625" style="329" customWidth="1"/>
    <col min="12286" max="12287" width="12" style="329" customWidth="1"/>
    <col min="12288" max="12288" width="14.54296875" style="329" customWidth="1"/>
    <col min="12289" max="12289" width="12.453125" style="329" customWidth="1"/>
    <col min="12290" max="12290" width="19.7265625" style="329" customWidth="1"/>
    <col min="12291" max="12291" width="9.1796875" style="329"/>
    <col min="12292" max="12292" width="16.81640625" style="329" customWidth="1"/>
    <col min="12293" max="12293" width="12.54296875" style="329" customWidth="1"/>
    <col min="12294" max="12294" width="11.7265625" style="329" customWidth="1"/>
    <col min="12295" max="12295" width="12.26953125" style="329" customWidth="1"/>
    <col min="12296" max="12539" width="9.1796875" style="329"/>
    <col min="12540" max="12540" width="4.453125" style="329" customWidth="1"/>
    <col min="12541" max="12541" width="20.81640625" style="329" customWidth="1"/>
    <col min="12542" max="12543" width="12" style="329" customWidth="1"/>
    <col min="12544" max="12544" width="14.54296875" style="329" customWidth="1"/>
    <col min="12545" max="12545" width="12.453125" style="329" customWidth="1"/>
    <col min="12546" max="12546" width="19.7265625" style="329" customWidth="1"/>
    <col min="12547" max="12547" width="9.1796875" style="329"/>
    <col min="12548" max="12548" width="16.81640625" style="329" customWidth="1"/>
    <col min="12549" max="12549" width="12.54296875" style="329" customWidth="1"/>
    <col min="12550" max="12550" width="11.7265625" style="329" customWidth="1"/>
    <col min="12551" max="12551" width="12.26953125" style="329" customWidth="1"/>
    <col min="12552" max="12795" width="9.1796875" style="329"/>
    <col min="12796" max="12796" width="4.453125" style="329" customWidth="1"/>
    <col min="12797" max="12797" width="20.81640625" style="329" customWidth="1"/>
    <col min="12798" max="12799" width="12" style="329" customWidth="1"/>
    <col min="12800" max="12800" width="14.54296875" style="329" customWidth="1"/>
    <col min="12801" max="12801" width="12.453125" style="329" customWidth="1"/>
    <col min="12802" max="12802" width="19.7265625" style="329" customWidth="1"/>
    <col min="12803" max="12803" width="9.1796875" style="329"/>
    <col min="12804" max="12804" width="16.81640625" style="329" customWidth="1"/>
    <col min="12805" max="12805" width="12.54296875" style="329" customWidth="1"/>
    <col min="12806" max="12806" width="11.7265625" style="329" customWidth="1"/>
    <col min="12807" max="12807" width="12.26953125" style="329" customWidth="1"/>
    <col min="12808" max="13051" width="9.1796875" style="329"/>
    <col min="13052" max="13052" width="4.453125" style="329" customWidth="1"/>
    <col min="13053" max="13053" width="20.81640625" style="329" customWidth="1"/>
    <col min="13054" max="13055" width="12" style="329" customWidth="1"/>
    <col min="13056" max="13056" width="14.54296875" style="329" customWidth="1"/>
    <col min="13057" max="13057" width="12.453125" style="329" customWidth="1"/>
    <col min="13058" max="13058" width="19.7265625" style="329" customWidth="1"/>
    <col min="13059" max="13059" width="9.1796875" style="329"/>
    <col min="13060" max="13060" width="16.81640625" style="329" customWidth="1"/>
    <col min="13061" max="13061" width="12.54296875" style="329" customWidth="1"/>
    <col min="13062" max="13062" width="11.7265625" style="329" customWidth="1"/>
    <col min="13063" max="13063" width="12.26953125" style="329" customWidth="1"/>
    <col min="13064" max="13307" width="9.1796875" style="329"/>
    <col min="13308" max="13308" width="4.453125" style="329" customWidth="1"/>
    <col min="13309" max="13309" width="20.81640625" style="329" customWidth="1"/>
    <col min="13310" max="13311" width="12" style="329" customWidth="1"/>
    <col min="13312" max="13312" width="14.54296875" style="329" customWidth="1"/>
    <col min="13313" max="13313" width="12.453125" style="329" customWidth="1"/>
    <col min="13314" max="13314" width="19.7265625" style="329" customWidth="1"/>
    <col min="13315" max="13315" width="9.1796875" style="329"/>
    <col min="13316" max="13316" width="16.81640625" style="329" customWidth="1"/>
    <col min="13317" max="13317" width="12.54296875" style="329" customWidth="1"/>
    <col min="13318" max="13318" width="11.7265625" style="329" customWidth="1"/>
    <col min="13319" max="13319" width="12.26953125" style="329" customWidth="1"/>
    <col min="13320" max="13563" width="9.1796875" style="329"/>
    <col min="13564" max="13564" width="4.453125" style="329" customWidth="1"/>
    <col min="13565" max="13565" width="20.81640625" style="329" customWidth="1"/>
    <col min="13566" max="13567" width="12" style="329" customWidth="1"/>
    <col min="13568" max="13568" width="14.54296875" style="329" customWidth="1"/>
    <col min="13569" max="13569" width="12.453125" style="329" customWidth="1"/>
    <col min="13570" max="13570" width="19.7265625" style="329" customWidth="1"/>
    <col min="13571" max="13571" width="9.1796875" style="329"/>
    <col min="13572" max="13572" width="16.81640625" style="329" customWidth="1"/>
    <col min="13573" max="13573" width="12.54296875" style="329" customWidth="1"/>
    <col min="13574" max="13574" width="11.7265625" style="329" customWidth="1"/>
    <col min="13575" max="13575" width="12.26953125" style="329" customWidth="1"/>
    <col min="13576" max="13819" width="9.1796875" style="329"/>
    <col min="13820" max="13820" width="4.453125" style="329" customWidth="1"/>
    <col min="13821" max="13821" width="20.81640625" style="329" customWidth="1"/>
    <col min="13822" max="13823" width="12" style="329" customWidth="1"/>
    <col min="13824" max="13824" width="14.54296875" style="329" customWidth="1"/>
    <col min="13825" max="13825" width="12.453125" style="329" customWidth="1"/>
    <col min="13826" max="13826" width="19.7265625" style="329" customWidth="1"/>
    <col min="13827" max="13827" width="9.1796875" style="329"/>
    <col min="13828" max="13828" width="16.81640625" style="329" customWidth="1"/>
    <col min="13829" max="13829" width="12.54296875" style="329" customWidth="1"/>
    <col min="13830" max="13830" width="11.7265625" style="329" customWidth="1"/>
    <col min="13831" max="13831" width="12.26953125" style="329" customWidth="1"/>
    <col min="13832" max="14075" width="9.1796875" style="329"/>
    <col min="14076" max="14076" width="4.453125" style="329" customWidth="1"/>
    <col min="14077" max="14077" width="20.81640625" style="329" customWidth="1"/>
    <col min="14078" max="14079" width="12" style="329" customWidth="1"/>
    <col min="14080" max="14080" width="14.54296875" style="329" customWidth="1"/>
    <col min="14081" max="14081" width="12.453125" style="329" customWidth="1"/>
    <col min="14082" max="14082" width="19.7265625" style="329" customWidth="1"/>
    <col min="14083" max="14083" width="9.1796875" style="329"/>
    <col min="14084" max="14084" width="16.81640625" style="329" customWidth="1"/>
    <col min="14085" max="14085" width="12.54296875" style="329" customWidth="1"/>
    <col min="14086" max="14086" width="11.7265625" style="329" customWidth="1"/>
    <col min="14087" max="14087" width="12.26953125" style="329" customWidth="1"/>
    <col min="14088" max="14331" width="9.1796875" style="329"/>
    <col min="14332" max="14332" width="4.453125" style="329" customWidth="1"/>
    <col min="14333" max="14333" width="20.81640625" style="329" customWidth="1"/>
    <col min="14334" max="14335" width="12" style="329" customWidth="1"/>
    <col min="14336" max="14336" width="14.54296875" style="329" customWidth="1"/>
    <col min="14337" max="14337" width="12.453125" style="329" customWidth="1"/>
    <col min="14338" max="14338" width="19.7265625" style="329" customWidth="1"/>
    <col min="14339" max="14339" width="9.1796875" style="329"/>
    <col min="14340" max="14340" width="16.81640625" style="329" customWidth="1"/>
    <col min="14341" max="14341" width="12.54296875" style="329" customWidth="1"/>
    <col min="14342" max="14342" width="11.7265625" style="329" customWidth="1"/>
    <col min="14343" max="14343" width="12.26953125" style="329" customWidth="1"/>
    <col min="14344" max="14587" width="9.1796875" style="329"/>
    <col min="14588" max="14588" width="4.453125" style="329" customWidth="1"/>
    <col min="14589" max="14589" width="20.81640625" style="329" customWidth="1"/>
    <col min="14590" max="14591" width="12" style="329" customWidth="1"/>
    <col min="14592" max="14592" width="14.54296875" style="329" customWidth="1"/>
    <col min="14593" max="14593" width="12.453125" style="329" customWidth="1"/>
    <col min="14594" max="14594" width="19.7265625" style="329" customWidth="1"/>
    <col min="14595" max="14595" width="9.1796875" style="329"/>
    <col min="14596" max="14596" width="16.81640625" style="329" customWidth="1"/>
    <col min="14597" max="14597" width="12.54296875" style="329" customWidth="1"/>
    <col min="14598" max="14598" width="11.7265625" style="329" customWidth="1"/>
    <col min="14599" max="14599" width="12.26953125" style="329" customWidth="1"/>
    <col min="14600" max="14843" width="9.1796875" style="329"/>
    <col min="14844" max="14844" width="4.453125" style="329" customWidth="1"/>
    <col min="14845" max="14845" width="20.81640625" style="329" customWidth="1"/>
    <col min="14846" max="14847" width="12" style="329" customWidth="1"/>
    <col min="14848" max="14848" width="14.54296875" style="329" customWidth="1"/>
    <col min="14849" max="14849" width="12.453125" style="329" customWidth="1"/>
    <col min="14850" max="14850" width="19.7265625" style="329" customWidth="1"/>
    <col min="14851" max="14851" width="9.1796875" style="329"/>
    <col min="14852" max="14852" width="16.81640625" style="329" customWidth="1"/>
    <col min="14853" max="14853" width="12.54296875" style="329" customWidth="1"/>
    <col min="14854" max="14854" width="11.7265625" style="329" customWidth="1"/>
    <col min="14855" max="14855" width="12.26953125" style="329" customWidth="1"/>
    <col min="14856" max="15099" width="9.1796875" style="329"/>
    <col min="15100" max="15100" width="4.453125" style="329" customWidth="1"/>
    <col min="15101" max="15101" width="20.81640625" style="329" customWidth="1"/>
    <col min="15102" max="15103" width="12" style="329" customWidth="1"/>
    <col min="15104" max="15104" width="14.54296875" style="329" customWidth="1"/>
    <col min="15105" max="15105" width="12.453125" style="329" customWidth="1"/>
    <col min="15106" max="15106" width="19.7265625" style="329" customWidth="1"/>
    <col min="15107" max="15107" width="9.1796875" style="329"/>
    <col min="15108" max="15108" width="16.81640625" style="329" customWidth="1"/>
    <col min="15109" max="15109" width="12.54296875" style="329" customWidth="1"/>
    <col min="15110" max="15110" width="11.7265625" style="329" customWidth="1"/>
    <col min="15111" max="15111" width="12.26953125" style="329" customWidth="1"/>
    <col min="15112" max="15355" width="9.1796875" style="329"/>
    <col min="15356" max="15356" width="4.453125" style="329" customWidth="1"/>
    <col min="15357" max="15357" width="20.81640625" style="329" customWidth="1"/>
    <col min="15358" max="15359" width="12" style="329" customWidth="1"/>
    <col min="15360" max="15360" width="14.54296875" style="329" customWidth="1"/>
    <col min="15361" max="15361" width="12.453125" style="329" customWidth="1"/>
    <col min="15362" max="15362" width="19.7265625" style="329" customWidth="1"/>
    <col min="15363" max="15363" width="9.1796875" style="329"/>
    <col min="15364" max="15364" width="16.81640625" style="329" customWidth="1"/>
    <col min="15365" max="15365" width="12.54296875" style="329" customWidth="1"/>
    <col min="15366" max="15366" width="11.7265625" style="329" customWidth="1"/>
    <col min="15367" max="15367" width="12.26953125" style="329" customWidth="1"/>
    <col min="15368" max="15611" width="9.1796875" style="329"/>
    <col min="15612" max="15612" width="4.453125" style="329" customWidth="1"/>
    <col min="15613" max="15613" width="20.81640625" style="329" customWidth="1"/>
    <col min="15614" max="15615" width="12" style="329" customWidth="1"/>
    <col min="15616" max="15616" width="14.54296875" style="329" customWidth="1"/>
    <col min="15617" max="15617" width="12.453125" style="329" customWidth="1"/>
    <col min="15618" max="15618" width="19.7265625" style="329" customWidth="1"/>
    <col min="15619" max="15619" width="9.1796875" style="329"/>
    <col min="15620" max="15620" width="16.81640625" style="329" customWidth="1"/>
    <col min="15621" max="15621" width="12.54296875" style="329" customWidth="1"/>
    <col min="15622" max="15622" width="11.7265625" style="329" customWidth="1"/>
    <col min="15623" max="15623" width="12.26953125" style="329" customWidth="1"/>
    <col min="15624" max="15867" width="9.1796875" style="329"/>
    <col min="15868" max="15868" width="4.453125" style="329" customWidth="1"/>
    <col min="15869" max="15869" width="20.81640625" style="329" customWidth="1"/>
    <col min="15870" max="15871" width="12" style="329" customWidth="1"/>
    <col min="15872" max="15872" width="14.54296875" style="329" customWidth="1"/>
    <col min="15873" max="15873" width="12.453125" style="329" customWidth="1"/>
    <col min="15874" max="15874" width="19.7265625" style="329" customWidth="1"/>
    <col min="15875" max="15875" width="9.1796875" style="329"/>
    <col min="15876" max="15876" width="16.81640625" style="329" customWidth="1"/>
    <col min="15877" max="15877" width="12.54296875" style="329" customWidth="1"/>
    <col min="15878" max="15878" width="11.7265625" style="329" customWidth="1"/>
    <col min="15879" max="15879" width="12.26953125" style="329" customWidth="1"/>
    <col min="15880" max="16123" width="9.1796875" style="329"/>
    <col min="16124" max="16124" width="4.453125" style="329" customWidth="1"/>
    <col min="16125" max="16125" width="20.81640625" style="329" customWidth="1"/>
    <col min="16126" max="16127" width="12" style="329" customWidth="1"/>
    <col min="16128" max="16128" width="14.54296875" style="329" customWidth="1"/>
    <col min="16129" max="16129" width="12.453125" style="329" customWidth="1"/>
    <col min="16130" max="16130" width="19.7265625" style="329" customWidth="1"/>
    <col min="16131" max="16131" width="9.1796875" style="329"/>
    <col min="16132" max="16132" width="16.81640625" style="329" customWidth="1"/>
    <col min="16133" max="16133" width="12.54296875" style="329" customWidth="1"/>
    <col min="16134" max="16134" width="11.7265625" style="329" customWidth="1"/>
    <col min="16135" max="16135" width="12.26953125" style="329" customWidth="1"/>
    <col min="16136" max="16384" width="9.1796875" style="329"/>
  </cols>
  <sheetData>
    <row r="1" spans="1:20" ht="15.5">
      <c r="A1" s="328" t="s">
        <v>212</v>
      </c>
    </row>
    <row r="2" spans="1:20" ht="26.25" customHeight="1">
      <c r="A2" s="330" t="s">
        <v>213</v>
      </c>
      <c r="H2"/>
      <c r="I2"/>
      <c r="J2"/>
    </row>
    <row r="5" spans="1:20" ht="38.25" customHeight="1" thickBot="1">
      <c r="A5" s="1118" t="s">
        <v>517</v>
      </c>
      <c r="B5" s="1118"/>
      <c r="C5" s="1118"/>
      <c r="D5" s="1118"/>
      <c r="E5" s="1118"/>
      <c r="F5" s="1118"/>
      <c r="H5" s="331" t="s">
        <v>228</v>
      </c>
      <c r="J5"/>
      <c r="K5"/>
      <c r="L5"/>
      <c r="M5"/>
      <c r="N5"/>
      <c r="O5"/>
      <c r="P5"/>
    </row>
    <row r="6" spans="1:20" ht="15.75" customHeight="1" thickBot="1">
      <c r="A6" s="1119" t="s">
        <v>115</v>
      </c>
      <c r="B6" s="1121" t="s">
        <v>518</v>
      </c>
      <c r="C6" s="1122"/>
      <c r="D6" s="1123"/>
      <c r="E6" s="1124" t="s">
        <v>519</v>
      </c>
      <c r="F6" s="1126" t="s">
        <v>520</v>
      </c>
      <c r="J6"/>
      <c r="K6"/>
      <c r="L6"/>
      <c r="M6"/>
      <c r="N6"/>
      <c r="O6"/>
      <c r="P6"/>
    </row>
    <row r="7" spans="1:20" ht="21" customHeight="1" thickBot="1">
      <c r="A7" s="1120"/>
      <c r="B7" s="674" t="s">
        <v>218</v>
      </c>
      <c r="C7" s="675" t="s">
        <v>220</v>
      </c>
      <c r="D7" s="332" t="s">
        <v>221</v>
      </c>
      <c r="E7" s="1125"/>
      <c r="F7" s="1127"/>
      <c r="I7"/>
      <c r="J7"/>
      <c r="K7"/>
      <c r="L7"/>
      <c r="M7"/>
      <c r="N7"/>
      <c r="O7"/>
      <c r="P7"/>
    </row>
    <row r="8" spans="1:20" ht="17.25" customHeight="1" thickBot="1">
      <c r="A8" s="333" t="s">
        <v>116</v>
      </c>
      <c r="B8" s="338">
        <v>7435.1949999999997</v>
      </c>
      <c r="C8" s="347">
        <v>3070.76</v>
      </c>
      <c r="D8" s="336">
        <f t="shared" ref="D8:D13" si="0">(C8/B8)*100</f>
        <v>41.300329043152203</v>
      </c>
      <c r="E8" s="335">
        <v>9000.3009999999995</v>
      </c>
      <c r="F8" s="336">
        <f t="shared" ref="F8:F13" si="1">((B8-E8)/E8)*100</f>
        <v>-17.389485084998825</v>
      </c>
      <c r="H8" s="337" t="s">
        <v>117</v>
      </c>
      <c r="I8"/>
      <c r="J8"/>
      <c r="K8"/>
      <c r="L8"/>
      <c r="M8"/>
      <c r="N8"/>
      <c r="O8"/>
      <c r="P8"/>
    </row>
    <row r="9" spans="1:20" ht="18" customHeight="1" thickBot="1">
      <c r="A9" s="333" t="s">
        <v>118</v>
      </c>
      <c r="B9" s="338">
        <v>31853</v>
      </c>
      <c r="C9" s="347">
        <v>6176</v>
      </c>
      <c r="D9" s="336">
        <f t="shared" si="0"/>
        <v>19.389068533576115</v>
      </c>
      <c r="E9" s="339">
        <v>36462</v>
      </c>
      <c r="F9" s="336">
        <f t="shared" si="1"/>
        <v>-12.640557292523724</v>
      </c>
      <c r="H9" s="340">
        <f>B9-E9</f>
        <v>-4609</v>
      </c>
      <c r="J9"/>
      <c r="K9"/>
      <c r="L9"/>
      <c r="M9"/>
      <c r="N9"/>
      <c r="O9"/>
      <c r="P9"/>
      <c r="Q9" s="316"/>
      <c r="R9" s="316"/>
      <c r="S9" s="316"/>
      <c r="T9" s="316"/>
    </row>
    <row r="10" spans="1:20" ht="15" customHeight="1" thickBot="1">
      <c r="A10" s="341" t="s">
        <v>214</v>
      </c>
      <c r="B10" s="338">
        <v>14576</v>
      </c>
      <c r="C10" s="347">
        <v>0</v>
      </c>
      <c r="D10" s="343">
        <f t="shared" si="0"/>
        <v>0</v>
      </c>
      <c r="E10" s="342">
        <v>17358</v>
      </c>
      <c r="F10" s="343">
        <f t="shared" si="1"/>
        <v>-16.027192072819449</v>
      </c>
      <c r="J10"/>
      <c r="K10"/>
      <c r="L10"/>
      <c r="M10"/>
      <c r="N10"/>
      <c r="O10"/>
      <c r="P10"/>
      <c r="Q10" s="316"/>
      <c r="R10" s="316"/>
      <c r="S10" s="316"/>
      <c r="T10" s="316"/>
    </row>
    <row r="11" spans="1:20" ht="17.25" customHeight="1" thickBot="1">
      <c r="A11" s="333" t="s">
        <v>119</v>
      </c>
      <c r="B11" s="338">
        <v>187899.34299999999</v>
      </c>
      <c r="C11" s="344">
        <v>47686.061999999998</v>
      </c>
      <c r="D11" s="336">
        <f t="shared" si="0"/>
        <v>25.37851449539129</v>
      </c>
      <c r="E11" s="344">
        <v>197454.33300000001</v>
      </c>
      <c r="F11" s="336">
        <f t="shared" si="1"/>
        <v>-4.8390885400322006</v>
      </c>
      <c r="J11"/>
      <c r="K11"/>
      <c r="L11"/>
      <c r="M11"/>
      <c r="N11"/>
      <c r="O11"/>
      <c r="P11"/>
      <c r="Q11" s="316"/>
      <c r="R11" s="316"/>
      <c r="S11" s="316"/>
      <c r="T11" s="316"/>
    </row>
    <row r="12" spans="1:20" ht="15" customHeight="1" thickBot="1">
      <c r="A12" s="346" t="s">
        <v>120</v>
      </c>
      <c r="B12" s="338">
        <v>64437.57</v>
      </c>
      <c r="C12" s="347">
        <v>11104.999</v>
      </c>
      <c r="D12" s="336">
        <f t="shared" si="0"/>
        <v>17.233733363936597</v>
      </c>
      <c r="E12" s="347">
        <v>69999.225000000006</v>
      </c>
      <c r="F12" s="336">
        <f t="shared" si="1"/>
        <v>-7.945309394496876</v>
      </c>
      <c r="J12"/>
      <c r="K12"/>
      <c r="L12"/>
      <c r="M12"/>
      <c r="N12"/>
      <c r="O12"/>
      <c r="P12"/>
      <c r="Q12" s="316"/>
      <c r="R12" s="316"/>
      <c r="S12" s="316"/>
      <c r="T12" s="316"/>
    </row>
    <row r="13" spans="1:20" ht="15" customHeight="1" thickBot="1">
      <c r="A13" s="346" t="s">
        <v>121</v>
      </c>
      <c r="B13" s="338">
        <f>B11+B12</f>
        <v>252336.913</v>
      </c>
      <c r="C13" s="347">
        <f>C11+C12</f>
        <v>58791.061000000002</v>
      </c>
      <c r="D13" s="348">
        <f t="shared" si="0"/>
        <v>23.298636850645789</v>
      </c>
      <c r="E13" s="347">
        <f>E11+E12</f>
        <v>267453.55800000002</v>
      </c>
      <c r="F13" s="348">
        <f t="shared" si="1"/>
        <v>-5.6520635257355663</v>
      </c>
      <c r="H13"/>
      <c r="I13"/>
      <c r="J13"/>
      <c r="K13"/>
      <c r="L13"/>
      <c r="M13"/>
      <c r="N13"/>
      <c r="O13"/>
      <c r="P13" s="316"/>
      <c r="Q13" s="316"/>
      <c r="R13" s="316"/>
      <c r="S13" s="316"/>
      <c r="T13" s="316"/>
    </row>
    <row r="14" spans="1:20">
      <c r="E14" s="349"/>
      <c r="H14"/>
      <c r="I14"/>
      <c r="J14"/>
      <c r="K14"/>
      <c r="L14"/>
      <c r="M14"/>
      <c r="N14"/>
      <c r="O14"/>
      <c r="P14" s="316"/>
      <c r="Q14" s="316"/>
      <c r="R14" s="316"/>
      <c r="S14" s="316"/>
      <c r="T14" s="316"/>
    </row>
    <row r="15" spans="1:20">
      <c r="H15"/>
      <c r="I15"/>
      <c r="J15"/>
      <c r="K15"/>
      <c r="L15"/>
      <c r="M15"/>
      <c r="N15"/>
      <c r="O15"/>
      <c r="P15" s="316"/>
      <c r="Q15" s="316"/>
      <c r="R15" s="316"/>
      <c r="S15" s="316"/>
      <c r="T15" s="316"/>
    </row>
    <row r="16" spans="1:20" ht="15.5">
      <c r="A16" s="350" t="s">
        <v>215</v>
      </c>
      <c r="H16"/>
      <c r="I16"/>
      <c r="J16"/>
      <c r="K16"/>
      <c r="L16"/>
      <c r="M16"/>
      <c r="N16"/>
      <c r="O16"/>
      <c r="P16" s="316"/>
      <c r="Q16" s="316"/>
      <c r="R16" s="316"/>
      <c r="S16" s="316"/>
      <c r="T16" s="316"/>
    </row>
    <row r="17" spans="1:20">
      <c r="H17"/>
      <c r="I17"/>
      <c r="J17"/>
      <c r="K17"/>
      <c r="L17"/>
      <c r="M17"/>
      <c r="N17"/>
      <c r="O17" s="316"/>
      <c r="P17" s="316"/>
      <c r="Q17" s="316"/>
      <c r="R17" s="316"/>
      <c r="S17" s="316"/>
      <c r="T17" s="316"/>
    </row>
    <row r="18" spans="1:20" ht="33" customHeight="1" thickBot="1">
      <c r="A18" s="1118" t="s">
        <v>522</v>
      </c>
      <c r="B18" s="1118"/>
      <c r="C18" s="1118"/>
      <c r="D18" s="1118"/>
      <c r="E18" s="1118"/>
      <c r="F18" s="1118"/>
      <c r="H18"/>
      <c r="I18"/>
      <c r="J18"/>
      <c r="K18"/>
      <c r="L18"/>
      <c r="M18"/>
      <c r="N18"/>
      <c r="O18" s="316"/>
      <c r="P18" s="316"/>
      <c r="Q18" s="316"/>
      <c r="R18" s="316"/>
      <c r="S18" s="316"/>
      <c r="T18" s="316"/>
    </row>
    <row r="19" spans="1:20" ht="16.5" customHeight="1" thickBot="1">
      <c r="A19" s="1128" t="s">
        <v>450</v>
      </c>
      <c r="B19" s="1121" t="s">
        <v>514</v>
      </c>
      <c r="C19" s="1122"/>
      <c r="D19" s="1123"/>
      <c r="E19" s="1124" t="s">
        <v>519</v>
      </c>
      <c r="F19" s="1126" t="s">
        <v>523</v>
      </c>
      <c r="H19"/>
      <c r="I19"/>
      <c r="J19"/>
      <c r="K19"/>
      <c r="L19"/>
      <c r="M19"/>
      <c r="N19"/>
      <c r="O19" s="316"/>
      <c r="P19" s="316"/>
      <c r="Q19" s="316"/>
      <c r="R19" s="316"/>
      <c r="S19" s="316"/>
      <c r="T19" s="316"/>
    </row>
    <row r="20" spans="1:20" ht="21" customHeight="1" thickBot="1">
      <c r="A20" s="1129"/>
      <c r="B20" s="351" t="s">
        <v>218</v>
      </c>
      <c r="C20" s="351" t="s">
        <v>323</v>
      </c>
      <c r="D20" s="351" t="s">
        <v>324</v>
      </c>
      <c r="E20" s="1130"/>
      <c r="F20" s="1131"/>
      <c r="H20"/>
      <c r="I20"/>
      <c r="J20"/>
      <c r="K20"/>
      <c r="L20"/>
      <c r="M20"/>
      <c r="N20"/>
      <c r="O20" s="316"/>
      <c r="P20" s="316"/>
      <c r="Q20" s="316"/>
      <c r="R20" s="316"/>
      <c r="S20" s="316"/>
      <c r="T20" s="316"/>
    </row>
    <row r="21" spans="1:20" ht="15" thickBot="1">
      <c r="A21" s="352" t="s">
        <v>116</v>
      </c>
      <c r="B21" s="338">
        <v>41133.535000000003</v>
      </c>
      <c r="C21" s="353">
        <v>47.198</v>
      </c>
      <c r="D21" s="354">
        <f t="shared" ref="D21:D26" si="2">(C21/B21)*100</f>
        <v>0.11474335964560302</v>
      </c>
      <c r="E21" s="347">
        <v>66885.028999999995</v>
      </c>
      <c r="F21" s="354">
        <f t="shared" ref="F21:F26" si="3">((B21-E21)/E21)*100</f>
        <v>-38.501133041296868</v>
      </c>
      <c r="H21" s="337" t="s">
        <v>123</v>
      </c>
      <c r="K21"/>
      <c r="L21"/>
      <c r="M21"/>
      <c r="N21"/>
      <c r="O21" s="316"/>
      <c r="P21" s="316"/>
      <c r="Q21" s="316"/>
      <c r="R21" s="316"/>
      <c r="S21" s="316"/>
      <c r="T21" s="316"/>
    </row>
    <row r="22" spans="1:20" ht="15" thickBot="1">
      <c r="A22" s="352" t="s">
        <v>118</v>
      </c>
      <c r="B22" s="338">
        <v>170283</v>
      </c>
      <c r="C22" s="353">
        <v>530</v>
      </c>
      <c r="D22" s="336">
        <f t="shared" si="2"/>
        <v>0.3112465718832767</v>
      </c>
      <c r="E22" s="347">
        <v>266295</v>
      </c>
      <c r="F22" s="336">
        <f t="shared" si="3"/>
        <v>-36.054751309637808</v>
      </c>
      <c r="H22" s="340">
        <f>B22-E22</f>
        <v>-96012</v>
      </c>
      <c r="K22" s="316"/>
      <c r="L22" s="316"/>
      <c r="M22" s="316"/>
      <c r="O22" s="316"/>
      <c r="P22" s="316"/>
      <c r="Q22" s="316"/>
      <c r="R22" s="316"/>
      <c r="S22" s="316"/>
      <c r="T22" s="316"/>
    </row>
    <row r="23" spans="1:20" ht="15" thickBot="1">
      <c r="A23" s="355" t="s">
        <v>214</v>
      </c>
      <c r="B23" s="338">
        <v>65559</v>
      </c>
      <c r="C23" s="356">
        <v>394</v>
      </c>
      <c r="D23" s="336">
        <f t="shared" si="2"/>
        <v>0.60098537195503288</v>
      </c>
      <c r="E23" s="342">
        <v>85288</v>
      </c>
      <c r="F23" s="336">
        <f t="shared" si="3"/>
        <v>-23.13221086202045</v>
      </c>
      <c r="N23" s="316"/>
      <c r="O23" s="316"/>
      <c r="P23" s="316"/>
      <c r="Q23" s="316"/>
      <c r="R23" s="316"/>
      <c r="S23" s="316"/>
      <c r="T23" s="316"/>
    </row>
    <row r="24" spans="1:20" ht="15" thickBot="1">
      <c r="A24" s="352" t="s">
        <v>119</v>
      </c>
      <c r="B24" s="338">
        <v>18055.155999999999</v>
      </c>
      <c r="C24" s="357">
        <v>800.39700000000005</v>
      </c>
      <c r="D24" s="343">
        <f t="shared" si="2"/>
        <v>4.4330661003427503</v>
      </c>
      <c r="E24" s="347">
        <v>22937.088</v>
      </c>
      <c r="F24" s="343">
        <f t="shared" si="3"/>
        <v>-21.284009548204207</v>
      </c>
      <c r="N24" s="316"/>
      <c r="O24" s="316"/>
      <c r="P24" s="316"/>
      <c r="Q24" s="316"/>
      <c r="R24" s="316"/>
      <c r="S24" s="316"/>
      <c r="T24" s="316"/>
    </row>
    <row r="25" spans="1:20" ht="15" thickBot="1">
      <c r="A25" s="352" t="s">
        <v>120</v>
      </c>
      <c r="B25" s="338">
        <v>3553.645</v>
      </c>
      <c r="C25" s="357">
        <v>365.09199999999998</v>
      </c>
      <c r="D25" s="336">
        <f t="shared" si="2"/>
        <v>10.273733026230813</v>
      </c>
      <c r="E25" s="347">
        <v>6756.4179999999997</v>
      </c>
      <c r="F25" s="336">
        <f t="shared" si="3"/>
        <v>-47.403417017715597</v>
      </c>
      <c r="N25" s="316"/>
      <c r="O25" s="316"/>
      <c r="P25" s="316"/>
      <c r="Q25" s="316"/>
      <c r="R25" s="316"/>
      <c r="S25" s="316"/>
      <c r="T25" s="316"/>
    </row>
    <row r="26" spans="1:20" ht="15" thickBot="1">
      <c r="A26" s="352" t="s">
        <v>121</v>
      </c>
      <c r="B26" s="338">
        <f>B24+B25</f>
        <v>21608.800999999999</v>
      </c>
      <c r="C26" s="347">
        <f>C24+C25</f>
        <v>1165.489</v>
      </c>
      <c r="D26" s="348">
        <f t="shared" si="2"/>
        <v>5.3935847713160951</v>
      </c>
      <c r="E26" s="347">
        <f>E24+E25</f>
        <v>29693.506000000001</v>
      </c>
      <c r="F26" s="348">
        <f t="shared" si="3"/>
        <v>-27.227182266721893</v>
      </c>
      <c r="N26" s="316"/>
      <c r="O26" s="316"/>
      <c r="P26" s="316"/>
      <c r="Q26" s="316"/>
      <c r="R26" s="316"/>
      <c r="S26" s="316"/>
      <c r="T26" s="316"/>
    </row>
    <row r="27" spans="1:20">
      <c r="A27" s="358" t="s">
        <v>326</v>
      </c>
      <c r="B27" s="359"/>
      <c r="C27" s="360"/>
      <c r="D27" s="360"/>
      <c r="E27" s="360"/>
      <c r="F27" s="361"/>
      <c r="H27" s="316"/>
      <c r="I27" s="316"/>
      <c r="J27" s="316"/>
      <c r="K27" s="316"/>
      <c r="L27" s="316"/>
      <c r="M27" s="316"/>
      <c r="N27" s="316"/>
      <c r="O27" s="316"/>
      <c r="P27" s="316"/>
      <c r="Q27" s="316"/>
      <c r="R27" s="316"/>
      <c r="S27" s="316"/>
      <c r="T27" s="316"/>
    </row>
    <row r="28" spans="1:20">
      <c r="A28" s="362"/>
      <c r="B28" s="363"/>
      <c r="C28" s="349"/>
      <c r="E28" s="316"/>
      <c r="F28" s="316"/>
      <c r="G28" s="316"/>
      <c r="H28" s="316"/>
      <c r="I28" s="316"/>
      <c r="J28" s="316"/>
      <c r="K28" s="316"/>
      <c r="L28" s="316"/>
      <c r="M28" s="316"/>
      <c r="N28" s="316"/>
      <c r="O28" s="316"/>
      <c r="P28" s="316"/>
      <c r="Q28" s="316"/>
      <c r="R28" s="316"/>
      <c r="S28" s="316"/>
      <c r="T28" s="316"/>
    </row>
    <row r="29" spans="1:20">
      <c r="A29" s="362"/>
      <c r="B29" s="364"/>
      <c r="E29" s="316"/>
      <c r="F29" s="316"/>
      <c r="G29" s="316"/>
      <c r="H29" s="316"/>
      <c r="I29" s="316"/>
      <c r="J29" s="316"/>
      <c r="K29" s="316"/>
      <c r="L29" s="316"/>
      <c r="M29" s="316"/>
      <c r="N29" s="316"/>
      <c r="O29" s="316"/>
      <c r="P29" s="316"/>
      <c r="Q29" s="316"/>
      <c r="R29" s="316"/>
      <c r="S29" s="316"/>
      <c r="T29" s="316"/>
    </row>
    <row r="30" spans="1:20">
      <c r="A30" s="359"/>
      <c r="C30" s="1117"/>
      <c r="D30" s="1117"/>
      <c r="E30" s="316"/>
      <c r="F30" s="316"/>
      <c r="G30" s="316"/>
      <c r="H30" s="316"/>
      <c r="I30" s="316"/>
      <c r="J30" s="316"/>
      <c r="K30" s="316"/>
      <c r="L30" s="316"/>
      <c r="M30" s="316"/>
      <c r="N30" s="316"/>
      <c r="O30" s="316"/>
      <c r="P30" s="316"/>
      <c r="Q30" s="316"/>
      <c r="R30" s="316"/>
      <c r="S30" s="316"/>
      <c r="T30" s="316"/>
    </row>
    <row r="31" spans="1:20">
      <c r="E31" s="316"/>
      <c r="F31" s="316"/>
      <c r="G31" s="316"/>
      <c r="H31" s="316"/>
      <c r="I31" s="316"/>
      <c r="J31" s="316"/>
      <c r="K31" s="316"/>
      <c r="L31" s="316"/>
      <c r="M31" s="316"/>
      <c r="N31" s="316"/>
      <c r="O31" s="316"/>
      <c r="P31" s="316"/>
      <c r="Q31" s="316"/>
      <c r="R31" s="316"/>
      <c r="S31" s="316"/>
      <c r="T31" s="316"/>
    </row>
    <row r="32" spans="1:20" ht="15.5">
      <c r="A32" s="365"/>
      <c r="C32" s="366"/>
      <c r="D32" s="316"/>
      <c r="E32" s="316"/>
      <c r="F32" s="316"/>
      <c r="G32" s="316"/>
      <c r="H32" s="316"/>
      <c r="I32" s="316"/>
      <c r="J32" s="316"/>
      <c r="K32" s="316"/>
      <c r="L32" s="316"/>
      <c r="M32" s="316"/>
      <c r="N32" s="316"/>
      <c r="O32" s="316"/>
      <c r="P32" s="316"/>
      <c r="Q32" s="316"/>
      <c r="R32" s="316"/>
      <c r="S32" s="316"/>
      <c r="T32" s="316"/>
    </row>
    <row r="33" spans="1:20">
      <c r="B33" s="367"/>
      <c r="D33" s="316"/>
      <c r="E33" s="316"/>
      <c r="F33" s="316"/>
      <c r="G33" s="316"/>
      <c r="H33" s="316"/>
      <c r="I33" s="316"/>
      <c r="J33" s="316"/>
      <c r="K33" s="316"/>
      <c r="L33" s="316"/>
      <c r="M33" s="316"/>
      <c r="N33" s="316"/>
      <c r="O33" s="316"/>
      <c r="P33" s="316"/>
      <c r="Q33" s="316"/>
      <c r="R33" s="316"/>
      <c r="S33" s="316"/>
      <c r="T33" s="316"/>
    </row>
    <row r="34" spans="1:20">
      <c r="A34" s="368"/>
      <c r="B34" s="367"/>
      <c r="D34" s="316"/>
      <c r="E34" s="316"/>
      <c r="F34" s="316"/>
      <c r="G34" s="316"/>
      <c r="H34" s="316"/>
      <c r="I34" s="316"/>
      <c r="J34" s="316"/>
      <c r="K34" s="316"/>
      <c r="L34" s="316"/>
      <c r="M34" s="316"/>
      <c r="N34" s="316"/>
      <c r="O34" s="316"/>
      <c r="P34" s="316"/>
      <c r="Q34" s="316"/>
      <c r="R34" s="316"/>
      <c r="S34" s="316"/>
      <c r="T34" s="316"/>
    </row>
    <row r="35" spans="1:20">
      <c r="A35" s="368"/>
      <c r="D35" s="316"/>
      <c r="E35" s="316"/>
      <c r="H35" s="316"/>
      <c r="I35" s="316"/>
      <c r="J35" s="316"/>
      <c r="K35" s="316"/>
      <c r="L35" s="316"/>
      <c r="M35" s="316"/>
      <c r="N35" s="316"/>
      <c r="O35" s="316"/>
      <c r="P35" s="316"/>
      <c r="Q35" s="316"/>
      <c r="R35" s="316"/>
      <c r="S35" s="316"/>
      <c r="T35" s="316"/>
    </row>
    <row r="36" spans="1:20">
      <c r="A36" s="362"/>
      <c r="B36" s="369"/>
      <c r="C36" s="369"/>
      <c r="D36" s="316"/>
      <c r="E36" s="316"/>
      <c r="F36" s="361"/>
      <c r="H36" s="316"/>
      <c r="I36" s="316"/>
      <c r="J36" s="316"/>
      <c r="K36" s="316"/>
      <c r="L36" s="316"/>
      <c r="M36" s="316"/>
      <c r="N36" s="316"/>
      <c r="O36" s="316"/>
      <c r="P36" s="316"/>
      <c r="Q36" s="316"/>
      <c r="R36" s="316"/>
    </row>
    <row r="37" spans="1:20">
      <c r="A37" s="362"/>
      <c r="B37" s="369"/>
      <c r="C37" s="369"/>
      <c r="D37" s="316"/>
      <c r="E37" s="316"/>
      <c r="F37" s="361"/>
      <c r="H37" s="316"/>
      <c r="I37" s="316"/>
      <c r="J37" s="316"/>
      <c r="K37" s="316"/>
      <c r="L37" s="316"/>
      <c r="M37" s="316"/>
      <c r="N37" s="316"/>
      <c r="O37" s="316"/>
      <c r="P37" s="316"/>
      <c r="Q37" s="316"/>
      <c r="R37" s="316"/>
    </row>
    <row r="38" spans="1:20">
      <c r="A38" s="359"/>
      <c r="B38" s="360"/>
      <c r="C38" s="360"/>
      <c r="D38" s="316"/>
      <c r="E38" s="316"/>
      <c r="F38" s="361"/>
      <c r="H38" s="316"/>
      <c r="I38" s="316"/>
      <c r="J38" s="316"/>
      <c r="K38" s="316"/>
      <c r="L38" s="316"/>
      <c r="M38" s="316"/>
      <c r="N38" s="316"/>
      <c r="O38" s="316"/>
      <c r="P38" s="316"/>
      <c r="Q38" s="316"/>
      <c r="R38" s="316"/>
    </row>
    <row r="39" spans="1:20">
      <c r="A39" s="363"/>
      <c r="D39" s="316"/>
      <c r="E39" s="316"/>
      <c r="H39" s="316"/>
      <c r="I39" s="316"/>
      <c r="J39" s="316"/>
      <c r="K39" s="316"/>
      <c r="L39" s="316"/>
      <c r="M39" s="316"/>
      <c r="N39" s="316"/>
      <c r="O39" s="316"/>
      <c r="P39" s="316"/>
      <c r="Q39" s="316"/>
      <c r="R39" s="316"/>
    </row>
    <row r="40" spans="1:20">
      <c r="A40" s="364"/>
      <c r="D40" s="316"/>
      <c r="E40" s="316"/>
    </row>
    <row r="41" spans="1:20">
      <c r="B41" s="1117"/>
      <c r="C41" s="1117"/>
    </row>
    <row r="43" spans="1:20">
      <c r="B43" s="366"/>
    </row>
    <row r="44" spans="1:20">
      <c r="A44" s="367"/>
    </row>
    <row r="45" spans="1:20">
      <c r="A45" s="367"/>
      <c r="D45" s="366"/>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32"/>
  <dimension ref="A1:AA136"/>
  <sheetViews>
    <sheetView showGridLines="0" workbookViewId="0">
      <selection activeCell="M31" sqref="M31"/>
    </sheetView>
  </sheetViews>
  <sheetFormatPr defaultRowHeight="13"/>
  <cols>
    <col min="1" max="1" width="21.7265625" style="329" customWidth="1"/>
    <col min="2" max="2" width="11.1796875" style="329" customWidth="1"/>
    <col min="3" max="3" width="12.1796875" style="329" customWidth="1"/>
    <col min="4" max="4" width="8.81640625" style="329" bestFit="1" customWidth="1"/>
    <col min="5" max="5" width="7.453125" style="329" customWidth="1"/>
    <col min="6" max="6" width="12.26953125" style="329" customWidth="1"/>
    <col min="7" max="7" width="10.54296875" style="329" customWidth="1"/>
    <col min="8" max="8" width="10.7265625" style="345" customWidth="1"/>
    <col min="9" max="9" width="8.81640625" style="329" bestFit="1" customWidth="1"/>
    <col min="10" max="10" width="2.81640625" style="329" customWidth="1"/>
    <col min="11" max="11" width="22.81640625" style="329" customWidth="1"/>
    <col min="12" max="12" width="12.1796875" style="329" customWidth="1"/>
    <col min="13" max="13" width="11.7265625" style="329" customWidth="1"/>
    <col min="14" max="14" width="8.81640625" style="329" bestFit="1" customWidth="1"/>
    <col min="15" max="15" width="4.453125" style="329" customWidth="1"/>
    <col min="16" max="16" width="30" style="329" customWidth="1"/>
    <col min="17" max="17" width="14" style="329" customWidth="1"/>
    <col min="18" max="18" width="15" style="329" customWidth="1"/>
    <col min="19" max="19" width="8.81640625" style="329" bestFit="1" customWidth="1"/>
    <col min="20" max="252" width="9.1796875" style="329"/>
    <col min="253" max="253" width="5" style="329" customWidth="1"/>
    <col min="254" max="254" width="17.7265625" style="329" customWidth="1"/>
    <col min="255" max="255" width="13.81640625" style="329" customWidth="1"/>
    <col min="256" max="256" width="13.1796875" style="329" customWidth="1"/>
    <col min="257" max="257" width="12.26953125" style="329" customWidth="1"/>
    <col min="258" max="258" width="3" style="329" customWidth="1"/>
    <col min="259" max="259" width="20.26953125" style="329" customWidth="1"/>
    <col min="260" max="260" width="12.54296875" style="329" customWidth="1"/>
    <col min="261" max="261" width="11.7265625" style="329" customWidth="1"/>
    <col min="262" max="262" width="9.1796875" style="329"/>
    <col min="263" max="263" width="2.81640625" style="329" customWidth="1"/>
    <col min="264" max="264" width="18.54296875" style="329" customWidth="1"/>
    <col min="265" max="265" width="14.453125" style="329" customWidth="1"/>
    <col min="266" max="266" width="13.7265625" style="329" customWidth="1"/>
    <col min="267" max="267" width="10.1796875" style="329" customWidth="1"/>
    <col min="268" max="268" width="4.453125" style="329" customWidth="1"/>
    <col min="269" max="269" width="24" style="329" customWidth="1"/>
    <col min="270" max="270" width="13.1796875" style="329" customWidth="1"/>
    <col min="271" max="271" width="13" style="329" customWidth="1"/>
    <col min="272" max="272" width="10.453125" style="329" customWidth="1"/>
    <col min="273" max="508" width="9.1796875" style="329"/>
    <col min="509" max="509" width="5" style="329" customWidth="1"/>
    <col min="510" max="510" width="17.7265625" style="329" customWidth="1"/>
    <col min="511" max="511" width="13.81640625" style="329" customWidth="1"/>
    <col min="512" max="512" width="13.1796875" style="329" customWidth="1"/>
    <col min="513" max="513" width="12.26953125" style="329" customWidth="1"/>
    <col min="514" max="514" width="3" style="329" customWidth="1"/>
    <col min="515" max="515" width="20.26953125" style="329" customWidth="1"/>
    <col min="516" max="516" width="12.54296875" style="329" customWidth="1"/>
    <col min="517" max="517" width="11.7265625" style="329" customWidth="1"/>
    <col min="518" max="518" width="9.1796875" style="329"/>
    <col min="519" max="519" width="2.81640625" style="329" customWidth="1"/>
    <col min="520" max="520" width="18.54296875" style="329" customWidth="1"/>
    <col min="521" max="521" width="14.453125" style="329" customWidth="1"/>
    <col min="522" max="522" width="13.7265625" style="329" customWidth="1"/>
    <col min="523" max="523" width="10.1796875" style="329" customWidth="1"/>
    <col min="524" max="524" width="4.453125" style="329" customWidth="1"/>
    <col min="525" max="525" width="24" style="329" customWidth="1"/>
    <col min="526" max="526" width="13.1796875" style="329" customWidth="1"/>
    <col min="527" max="527" width="13" style="329" customWidth="1"/>
    <col min="528" max="528" width="10.453125" style="329" customWidth="1"/>
    <col min="529" max="764" width="9.1796875" style="329"/>
    <col min="765" max="765" width="5" style="329" customWidth="1"/>
    <col min="766" max="766" width="17.7265625" style="329" customWidth="1"/>
    <col min="767" max="767" width="13.81640625" style="329" customWidth="1"/>
    <col min="768" max="768" width="13.1796875" style="329" customWidth="1"/>
    <col min="769" max="769" width="12.26953125" style="329" customWidth="1"/>
    <col min="770" max="770" width="3" style="329" customWidth="1"/>
    <col min="771" max="771" width="20.26953125" style="329" customWidth="1"/>
    <col min="772" max="772" width="12.54296875" style="329" customWidth="1"/>
    <col min="773" max="773" width="11.7265625" style="329" customWidth="1"/>
    <col min="774" max="774" width="9.1796875" style="329"/>
    <col min="775" max="775" width="2.81640625" style="329" customWidth="1"/>
    <col min="776" max="776" width="18.54296875" style="329" customWidth="1"/>
    <col min="777" max="777" width="14.453125" style="329" customWidth="1"/>
    <col min="778" max="778" width="13.7265625" style="329" customWidth="1"/>
    <col min="779" max="779" width="10.1796875" style="329" customWidth="1"/>
    <col min="780" max="780" width="4.453125" style="329" customWidth="1"/>
    <col min="781" max="781" width="24" style="329" customWidth="1"/>
    <col min="782" max="782" width="13.1796875" style="329" customWidth="1"/>
    <col min="783" max="783" width="13" style="329" customWidth="1"/>
    <col min="784" max="784" width="10.453125" style="329" customWidth="1"/>
    <col min="785" max="1020" width="9.1796875" style="329"/>
    <col min="1021" max="1021" width="5" style="329" customWidth="1"/>
    <col min="1022" max="1022" width="17.7265625" style="329" customWidth="1"/>
    <col min="1023" max="1023" width="13.81640625" style="329" customWidth="1"/>
    <col min="1024" max="1024" width="13.1796875" style="329" customWidth="1"/>
    <col min="1025" max="1025" width="12.26953125" style="329" customWidth="1"/>
    <col min="1026" max="1026" width="3" style="329" customWidth="1"/>
    <col min="1027" max="1027" width="20.26953125" style="329" customWidth="1"/>
    <col min="1028" max="1028" width="12.54296875" style="329" customWidth="1"/>
    <col min="1029" max="1029" width="11.7265625" style="329" customWidth="1"/>
    <col min="1030" max="1030" width="9.1796875" style="329"/>
    <col min="1031" max="1031" width="2.81640625" style="329" customWidth="1"/>
    <col min="1032" max="1032" width="18.54296875" style="329" customWidth="1"/>
    <col min="1033" max="1033" width="14.453125" style="329" customWidth="1"/>
    <col min="1034" max="1034" width="13.7265625" style="329" customWidth="1"/>
    <col min="1035" max="1035" width="10.1796875" style="329" customWidth="1"/>
    <col min="1036" max="1036" width="4.453125" style="329" customWidth="1"/>
    <col min="1037" max="1037" width="24" style="329" customWidth="1"/>
    <col min="1038" max="1038" width="13.1796875" style="329" customWidth="1"/>
    <col min="1039" max="1039" width="13" style="329" customWidth="1"/>
    <col min="1040" max="1040" width="10.453125" style="329" customWidth="1"/>
    <col min="1041" max="1276" width="9.1796875" style="329"/>
    <col min="1277" max="1277" width="5" style="329" customWidth="1"/>
    <col min="1278" max="1278" width="17.7265625" style="329" customWidth="1"/>
    <col min="1279" max="1279" width="13.81640625" style="329" customWidth="1"/>
    <col min="1280" max="1280" width="13.1796875" style="329" customWidth="1"/>
    <col min="1281" max="1281" width="12.26953125" style="329" customWidth="1"/>
    <col min="1282" max="1282" width="3" style="329" customWidth="1"/>
    <col min="1283" max="1283" width="20.26953125" style="329" customWidth="1"/>
    <col min="1284" max="1284" width="12.54296875" style="329" customWidth="1"/>
    <col min="1285" max="1285" width="11.7265625" style="329" customWidth="1"/>
    <col min="1286" max="1286" width="9.1796875" style="329"/>
    <col min="1287" max="1287" width="2.81640625" style="329" customWidth="1"/>
    <col min="1288" max="1288" width="18.54296875" style="329" customWidth="1"/>
    <col min="1289" max="1289" width="14.453125" style="329" customWidth="1"/>
    <col min="1290" max="1290" width="13.7265625" style="329" customWidth="1"/>
    <col min="1291" max="1291" width="10.1796875" style="329" customWidth="1"/>
    <col min="1292" max="1292" width="4.453125" style="329" customWidth="1"/>
    <col min="1293" max="1293" width="24" style="329" customWidth="1"/>
    <col min="1294" max="1294" width="13.1796875" style="329" customWidth="1"/>
    <col min="1295" max="1295" width="13" style="329" customWidth="1"/>
    <col min="1296" max="1296" width="10.453125" style="329" customWidth="1"/>
    <col min="1297" max="1532" width="9.1796875" style="329"/>
    <col min="1533" max="1533" width="5" style="329" customWidth="1"/>
    <col min="1534" max="1534" width="17.7265625" style="329" customWidth="1"/>
    <col min="1535" max="1535" width="13.81640625" style="329" customWidth="1"/>
    <col min="1536" max="1536" width="13.1796875" style="329" customWidth="1"/>
    <col min="1537" max="1537" width="12.26953125" style="329" customWidth="1"/>
    <col min="1538" max="1538" width="3" style="329" customWidth="1"/>
    <col min="1539" max="1539" width="20.26953125" style="329" customWidth="1"/>
    <col min="1540" max="1540" width="12.54296875" style="329" customWidth="1"/>
    <col min="1541" max="1541" width="11.7265625" style="329" customWidth="1"/>
    <col min="1542" max="1542" width="9.1796875" style="329"/>
    <col min="1543" max="1543" width="2.81640625" style="329" customWidth="1"/>
    <col min="1544" max="1544" width="18.54296875" style="329" customWidth="1"/>
    <col min="1545" max="1545" width="14.453125" style="329" customWidth="1"/>
    <col min="1546" max="1546" width="13.7265625" style="329" customWidth="1"/>
    <col min="1547" max="1547" width="10.1796875" style="329" customWidth="1"/>
    <col min="1548" max="1548" width="4.453125" style="329" customWidth="1"/>
    <col min="1549" max="1549" width="24" style="329" customWidth="1"/>
    <col min="1550" max="1550" width="13.1796875" style="329" customWidth="1"/>
    <col min="1551" max="1551" width="13" style="329" customWidth="1"/>
    <col min="1552" max="1552" width="10.453125" style="329" customWidth="1"/>
    <col min="1553" max="1788" width="9.1796875" style="329"/>
    <col min="1789" max="1789" width="5" style="329" customWidth="1"/>
    <col min="1790" max="1790" width="17.7265625" style="329" customWidth="1"/>
    <col min="1791" max="1791" width="13.81640625" style="329" customWidth="1"/>
    <col min="1792" max="1792" width="13.1796875" style="329" customWidth="1"/>
    <col min="1793" max="1793" width="12.26953125" style="329" customWidth="1"/>
    <col min="1794" max="1794" width="3" style="329" customWidth="1"/>
    <col min="1795" max="1795" width="20.26953125" style="329" customWidth="1"/>
    <col min="1796" max="1796" width="12.54296875" style="329" customWidth="1"/>
    <col min="1797" max="1797" width="11.7265625" style="329" customWidth="1"/>
    <col min="1798" max="1798" width="9.1796875" style="329"/>
    <col min="1799" max="1799" width="2.81640625" style="329" customWidth="1"/>
    <col min="1800" max="1800" width="18.54296875" style="329" customWidth="1"/>
    <col min="1801" max="1801" width="14.453125" style="329" customWidth="1"/>
    <col min="1802" max="1802" width="13.7265625" style="329" customWidth="1"/>
    <col min="1803" max="1803" width="10.1796875" style="329" customWidth="1"/>
    <col min="1804" max="1804" width="4.453125" style="329" customWidth="1"/>
    <col min="1805" max="1805" width="24" style="329" customWidth="1"/>
    <col min="1806" max="1806" width="13.1796875" style="329" customWidth="1"/>
    <col min="1807" max="1807" width="13" style="329" customWidth="1"/>
    <col min="1808" max="1808" width="10.453125" style="329" customWidth="1"/>
    <col min="1809" max="2044" width="9.1796875" style="329"/>
    <col min="2045" max="2045" width="5" style="329" customWidth="1"/>
    <col min="2046" max="2046" width="17.7265625" style="329" customWidth="1"/>
    <col min="2047" max="2047" width="13.81640625" style="329" customWidth="1"/>
    <col min="2048" max="2048" width="13.1796875" style="329" customWidth="1"/>
    <col min="2049" max="2049" width="12.26953125" style="329" customWidth="1"/>
    <col min="2050" max="2050" width="3" style="329" customWidth="1"/>
    <col min="2051" max="2051" width="20.26953125" style="329" customWidth="1"/>
    <col min="2052" max="2052" width="12.54296875" style="329" customWidth="1"/>
    <col min="2053" max="2053" width="11.7265625" style="329" customWidth="1"/>
    <col min="2054" max="2054" width="9.1796875" style="329"/>
    <col min="2055" max="2055" width="2.81640625" style="329" customWidth="1"/>
    <col min="2056" max="2056" width="18.54296875" style="329" customWidth="1"/>
    <col min="2057" max="2057" width="14.453125" style="329" customWidth="1"/>
    <col min="2058" max="2058" width="13.7265625" style="329" customWidth="1"/>
    <col min="2059" max="2059" width="10.1796875" style="329" customWidth="1"/>
    <col min="2060" max="2060" width="4.453125" style="329" customWidth="1"/>
    <col min="2061" max="2061" width="24" style="329" customWidth="1"/>
    <col min="2062" max="2062" width="13.1796875" style="329" customWidth="1"/>
    <col min="2063" max="2063" width="13" style="329" customWidth="1"/>
    <col min="2064" max="2064" width="10.453125" style="329" customWidth="1"/>
    <col min="2065" max="2300" width="9.1796875" style="329"/>
    <col min="2301" max="2301" width="5" style="329" customWidth="1"/>
    <col min="2302" max="2302" width="17.7265625" style="329" customWidth="1"/>
    <col min="2303" max="2303" width="13.81640625" style="329" customWidth="1"/>
    <col min="2304" max="2304" width="13.1796875" style="329" customWidth="1"/>
    <col min="2305" max="2305" width="12.26953125" style="329" customWidth="1"/>
    <col min="2306" max="2306" width="3" style="329" customWidth="1"/>
    <col min="2307" max="2307" width="20.26953125" style="329" customWidth="1"/>
    <col min="2308" max="2308" width="12.54296875" style="329" customWidth="1"/>
    <col min="2309" max="2309" width="11.7265625" style="329" customWidth="1"/>
    <col min="2310" max="2310" width="9.1796875" style="329"/>
    <col min="2311" max="2311" width="2.81640625" style="329" customWidth="1"/>
    <col min="2312" max="2312" width="18.54296875" style="329" customWidth="1"/>
    <col min="2313" max="2313" width="14.453125" style="329" customWidth="1"/>
    <col min="2314" max="2314" width="13.7265625" style="329" customWidth="1"/>
    <col min="2315" max="2315" width="10.1796875" style="329" customWidth="1"/>
    <col min="2316" max="2316" width="4.453125" style="329" customWidth="1"/>
    <col min="2317" max="2317" width="24" style="329" customWidth="1"/>
    <col min="2318" max="2318" width="13.1796875" style="329" customWidth="1"/>
    <col min="2319" max="2319" width="13" style="329" customWidth="1"/>
    <col min="2320" max="2320" width="10.453125" style="329" customWidth="1"/>
    <col min="2321" max="2556" width="9.1796875" style="329"/>
    <col min="2557" max="2557" width="5" style="329" customWidth="1"/>
    <col min="2558" max="2558" width="17.7265625" style="329" customWidth="1"/>
    <col min="2559" max="2559" width="13.81640625" style="329" customWidth="1"/>
    <col min="2560" max="2560" width="13.1796875" style="329" customWidth="1"/>
    <col min="2561" max="2561" width="12.26953125" style="329" customWidth="1"/>
    <col min="2562" max="2562" width="3" style="329" customWidth="1"/>
    <col min="2563" max="2563" width="20.26953125" style="329" customWidth="1"/>
    <col min="2564" max="2564" width="12.54296875" style="329" customWidth="1"/>
    <col min="2565" max="2565" width="11.7265625" style="329" customWidth="1"/>
    <col min="2566" max="2566" width="9.1796875" style="329"/>
    <col min="2567" max="2567" width="2.81640625" style="329" customWidth="1"/>
    <col min="2568" max="2568" width="18.54296875" style="329" customWidth="1"/>
    <col min="2569" max="2569" width="14.453125" style="329" customWidth="1"/>
    <col min="2570" max="2570" width="13.7265625" style="329" customWidth="1"/>
    <col min="2571" max="2571" width="10.1796875" style="329" customWidth="1"/>
    <col min="2572" max="2572" width="4.453125" style="329" customWidth="1"/>
    <col min="2573" max="2573" width="24" style="329" customWidth="1"/>
    <col min="2574" max="2574" width="13.1796875" style="329" customWidth="1"/>
    <col min="2575" max="2575" width="13" style="329" customWidth="1"/>
    <col min="2576" max="2576" width="10.453125" style="329" customWidth="1"/>
    <col min="2577" max="2812" width="9.1796875" style="329"/>
    <col min="2813" max="2813" width="5" style="329" customWidth="1"/>
    <col min="2814" max="2814" width="17.7265625" style="329" customWidth="1"/>
    <col min="2815" max="2815" width="13.81640625" style="329" customWidth="1"/>
    <col min="2816" max="2816" width="13.1796875" style="329" customWidth="1"/>
    <col min="2817" max="2817" width="12.26953125" style="329" customWidth="1"/>
    <col min="2818" max="2818" width="3" style="329" customWidth="1"/>
    <col min="2819" max="2819" width="20.26953125" style="329" customWidth="1"/>
    <col min="2820" max="2820" width="12.54296875" style="329" customWidth="1"/>
    <col min="2821" max="2821" width="11.7265625" style="329" customWidth="1"/>
    <col min="2822" max="2822" width="9.1796875" style="329"/>
    <col min="2823" max="2823" width="2.81640625" style="329" customWidth="1"/>
    <col min="2824" max="2824" width="18.54296875" style="329" customWidth="1"/>
    <col min="2825" max="2825" width="14.453125" style="329" customWidth="1"/>
    <col min="2826" max="2826" width="13.7265625" style="329" customWidth="1"/>
    <col min="2827" max="2827" width="10.1796875" style="329" customWidth="1"/>
    <col min="2828" max="2828" width="4.453125" style="329" customWidth="1"/>
    <col min="2829" max="2829" width="24" style="329" customWidth="1"/>
    <col min="2830" max="2830" width="13.1796875" style="329" customWidth="1"/>
    <col min="2831" max="2831" width="13" style="329" customWidth="1"/>
    <col min="2832" max="2832" width="10.453125" style="329" customWidth="1"/>
    <col min="2833" max="3068" width="9.1796875" style="329"/>
    <col min="3069" max="3069" width="5" style="329" customWidth="1"/>
    <col min="3070" max="3070" width="17.7265625" style="329" customWidth="1"/>
    <col min="3071" max="3071" width="13.81640625" style="329" customWidth="1"/>
    <col min="3072" max="3072" width="13.1796875" style="329" customWidth="1"/>
    <col min="3073" max="3073" width="12.26953125" style="329" customWidth="1"/>
    <col min="3074" max="3074" width="3" style="329" customWidth="1"/>
    <col min="3075" max="3075" width="20.26953125" style="329" customWidth="1"/>
    <col min="3076" max="3076" width="12.54296875" style="329" customWidth="1"/>
    <col min="3077" max="3077" width="11.7265625" style="329" customWidth="1"/>
    <col min="3078" max="3078" width="9.1796875" style="329"/>
    <col min="3079" max="3079" width="2.81640625" style="329" customWidth="1"/>
    <col min="3080" max="3080" width="18.54296875" style="329" customWidth="1"/>
    <col min="3081" max="3081" width="14.453125" style="329" customWidth="1"/>
    <col min="3082" max="3082" width="13.7265625" style="329" customWidth="1"/>
    <col min="3083" max="3083" width="10.1796875" style="329" customWidth="1"/>
    <col min="3084" max="3084" width="4.453125" style="329" customWidth="1"/>
    <col min="3085" max="3085" width="24" style="329" customWidth="1"/>
    <col min="3086" max="3086" width="13.1796875" style="329" customWidth="1"/>
    <col min="3087" max="3087" width="13" style="329" customWidth="1"/>
    <col min="3088" max="3088" width="10.453125" style="329" customWidth="1"/>
    <col min="3089" max="3324" width="9.1796875" style="329"/>
    <col min="3325" max="3325" width="5" style="329" customWidth="1"/>
    <col min="3326" max="3326" width="17.7265625" style="329" customWidth="1"/>
    <col min="3327" max="3327" width="13.81640625" style="329" customWidth="1"/>
    <col min="3328" max="3328" width="13.1796875" style="329" customWidth="1"/>
    <col min="3329" max="3329" width="12.26953125" style="329" customWidth="1"/>
    <col min="3330" max="3330" width="3" style="329" customWidth="1"/>
    <col min="3331" max="3331" width="20.26953125" style="329" customWidth="1"/>
    <col min="3332" max="3332" width="12.54296875" style="329" customWidth="1"/>
    <col min="3333" max="3333" width="11.7265625" style="329" customWidth="1"/>
    <col min="3334" max="3334" width="9.1796875" style="329"/>
    <col min="3335" max="3335" width="2.81640625" style="329" customWidth="1"/>
    <col min="3336" max="3336" width="18.54296875" style="329" customWidth="1"/>
    <col min="3337" max="3337" width="14.453125" style="329" customWidth="1"/>
    <col min="3338" max="3338" width="13.7265625" style="329" customWidth="1"/>
    <col min="3339" max="3339" width="10.1796875" style="329" customWidth="1"/>
    <col min="3340" max="3340" width="4.453125" style="329" customWidth="1"/>
    <col min="3341" max="3341" width="24" style="329" customWidth="1"/>
    <col min="3342" max="3342" width="13.1796875" style="329" customWidth="1"/>
    <col min="3343" max="3343" width="13" style="329" customWidth="1"/>
    <col min="3344" max="3344" width="10.453125" style="329" customWidth="1"/>
    <col min="3345" max="3580" width="9.1796875" style="329"/>
    <col min="3581" max="3581" width="5" style="329" customWidth="1"/>
    <col min="3582" max="3582" width="17.7265625" style="329" customWidth="1"/>
    <col min="3583" max="3583" width="13.81640625" style="329" customWidth="1"/>
    <col min="3584" max="3584" width="13.1796875" style="329" customWidth="1"/>
    <col min="3585" max="3585" width="12.26953125" style="329" customWidth="1"/>
    <col min="3586" max="3586" width="3" style="329" customWidth="1"/>
    <col min="3587" max="3587" width="20.26953125" style="329" customWidth="1"/>
    <col min="3588" max="3588" width="12.54296875" style="329" customWidth="1"/>
    <col min="3589" max="3589" width="11.7265625" style="329" customWidth="1"/>
    <col min="3590" max="3590" width="9.1796875" style="329"/>
    <col min="3591" max="3591" width="2.81640625" style="329" customWidth="1"/>
    <col min="3592" max="3592" width="18.54296875" style="329" customWidth="1"/>
    <col min="3593" max="3593" width="14.453125" style="329" customWidth="1"/>
    <col min="3594" max="3594" width="13.7265625" style="329" customWidth="1"/>
    <col min="3595" max="3595" width="10.1796875" style="329" customWidth="1"/>
    <col min="3596" max="3596" width="4.453125" style="329" customWidth="1"/>
    <col min="3597" max="3597" width="24" style="329" customWidth="1"/>
    <col min="3598" max="3598" width="13.1796875" style="329" customWidth="1"/>
    <col min="3599" max="3599" width="13" style="329" customWidth="1"/>
    <col min="3600" max="3600" width="10.453125" style="329" customWidth="1"/>
    <col min="3601" max="3836" width="9.1796875" style="329"/>
    <col min="3837" max="3837" width="5" style="329" customWidth="1"/>
    <col min="3838" max="3838" width="17.7265625" style="329" customWidth="1"/>
    <col min="3839" max="3839" width="13.81640625" style="329" customWidth="1"/>
    <col min="3840" max="3840" width="13.1796875" style="329" customWidth="1"/>
    <col min="3841" max="3841" width="12.26953125" style="329" customWidth="1"/>
    <col min="3842" max="3842" width="3" style="329" customWidth="1"/>
    <col min="3843" max="3843" width="20.26953125" style="329" customWidth="1"/>
    <col min="3844" max="3844" width="12.54296875" style="329" customWidth="1"/>
    <col min="3845" max="3845" width="11.7265625" style="329" customWidth="1"/>
    <col min="3846" max="3846" width="9.1796875" style="329"/>
    <col min="3847" max="3847" width="2.81640625" style="329" customWidth="1"/>
    <col min="3848" max="3848" width="18.54296875" style="329" customWidth="1"/>
    <col min="3849" max="3849" width="14.453125" style="329" customWidth="1"/>
    <col min="3850" max="3850" width="13.7265625" style="329" customWidth="1"/>
    <col min="3851" max="3851" width="10.1796875" style="329" customWidth="1"/>
    <col min="3852" max="3852" width="4.453125" style="329" customWidth="1"/>
    <col min="3853" max="3853" width="24" style="329" customWidth="1"/>
    <col min="3854" max="3854" width="13.1796875" style="329" customWidth="1"/>
    <col min="3855" max="3855" width="13" style="329" customWidth="1"/>
    <col min="3856" max="3856" width="10.453125" style="329" customWidth="1"/>
    <col min="3857" max="4092" width="9.1796875" style="329"/>
    <col min="4093" max="4093" width="5" style="329" customWidth="1"/>
    <col min="4094" max="4094" width="17.7265625" style="329" customWidth="1"/>
    <col min="4095" max="4095" width="13.81640625" style="329" customWidth="1"/>
    <col min="4096" max="4096" width="13.1796875" style="329" customWidth="1"/>
    <col min="4097" max="4097" width="12.26953125" style="329" customWidth="1"/>
    <col min="4098" max="4098" width="3" style="329" customWidth="1"/>
    <col min="4099" max="4099" width="20.26953125" style="329" customWidth="1"/>
    <col min="4100" max="4100" width="12.54296875" style="329" customWidth="1"/>
    <col min="4101" max="4101" width="11.7265625" style="329" customWidth="1"/>
    <col min="4102" max="4102" width="9.1796875" style="329"/>
    <col min="4103" max="4103" width="2.81640625" style="329" customWidth="1"/>
    <col min="4104" max="4104" width="18.54296875" style="329" customWidth="1"/>
    <col min="4105" max="4105" width="14.453125" style="329" customWidth="1"/>
    <col min="4106" max="4106" width="13.7265625" style="329" customWidth="1"/>
    <col min="4107" max="4107" width="10.1796875" style="329" customWidth="1"/>
    <col min="4108" max="4108" width="4.453125" style="329" customWidth="1"/>
    <col min="4109" max="4109" width="24" style="329" customWidth="1"/>
    <col min="4110" max="4110" width="13.1796875" style="329" customWidth="1"/>
    <col min="4111" max="4111" width="13" style="329" customWidth="1"/>
    <col min="4112" max="4112" width="10.453125" style="329" customWidth="1"/>
    <col min="4113" max="4348" width="9.1796875" style="329"/>
    <col min="4349" max="4349" width="5" style="329" customWidth="1"/>
    <col min="4350" max="4350" width="17.7265625" style="329" customWidth="1"/>
    <col min="4351" max="4351" width="13.81640625" style="329" customWidth="1"/>
    <col min="4352" max="4352" width="13.1796875" style="329" customWidth="1"/>
    <col min="4353" max="4353" width="12.26953125" style="329" customWidth="1"/>
    <col min="4354" max="4354" width="3" style="329" customWidth="1"/>
    <col min="4355" max="4355" width="20.26953125" style="329" customWidth="1"/>
    <col min="4356" max="4356" width="12.54296875" style="329" customWidth="1"/>
    <col min="4357" max="4357" width="11.7265625" style="329" customWidth="1"/>
    <col min="4358" max="4358" width="9.1796875" style="329"/>
    <col min="4359" max="4359" width="2.81640625" style="329" customWidth="1"/>
    <col min="4360" max="4360" width="18.54296875" style="329" customWidth="1"/>
    <col min="4361" max="4361" width="14.453125" style="329" customWidth="1"/>
    <col min="4362" max="4362" width="13.7265625" style="329" customWidth="1"/>
    <col min="4363" max="4363" width="10.1796875" style="329" customWidth="1"/>
    <col min="4364" max="4364" width="4.453125" style="329" customWidth="1"/>
    <col min="4365" max="4365" width="24" style="329" customWidth="1"/>
    <col min="4366" max="4366" width="13.1796875" style="329" customWidth="1"/>
    <col min="4367" max="4367" width="13" style="329" customWidth="1"/>
    <col min="4368" max="4368" width="10.453125" style="329" customWidth="1"/>
    <col min="4369" max="4604" width="9.1796875" style="329"/>
    <col min="4605" max="4605" width="5" style="329" customWidth="1"/>
    <col min="4606" max="4606" width="17.7265625" style="329" customWidth="1"/>
    <col min="4607" max="4607" width="13.81640625" style="329" customWidth="1"/>
    <col min="4608" max="4608" width="13.1796875" style="329" customWidth="1"/>
    <col min="4609" max="4609" width="12.26953125" style="329" customWidth="1"/>
    <col min="4610" max="4610" width="3" style="329" customWidth="1"/>
    <col min="4611" max="4611" width="20.26953125" style="329" customWidth="1"/>
    <col min="4612" max="4612" width="12.54296875" style="329" customWidth="1"/>
    <col min="4613" max="4613" width="11.7265625" style="329" customWidth="1"/>
    <col min="4614" max="4614" width="9.1796875" style="329"/>
    <col min="4615" max="4615" width="2.81640625" style="329" customWidth="1"/>
    <col min="4616" max="4616" width="18.54296875" style="329" customWidth="1"/>
    <col min="4617" max="4617" width="14.453125" style="329" customWidth="1"/>
    <col min="4618" max="4618" width="13.7265625" style="329" customWidth="1"/>
    <col min="4619" max="4619" width="10.1796875" style="329" customWidth="1"/>
    <col min="4620" max="4620" width="4.453125" style="329" customWidth="1"/>
    <col min="4621" max="4621" width="24" style="329" customWidth="1"/>
    <col min="4622" max="4622" width="13.1796875" style="329" customWidth="1"/>
    <col min="4623" max="4623" width="13" style="329" customWidth="1"/>
    <col min="4624" max="4624" width="10.453125" style="329" customWidth="1"/>
    <col min="4625" max="4860" width="9.1796875" style="329"/>
    <col min="4861" max="4861" width="5" style="329" customWidth="1"/>
    <col min="4862" max="4862" width="17.7265625" style="329" customWidth="1"/>
    <col min="4863" max="4863" width="13.81640625" style="329" customWidth="1"/>
    <col min="4864" max="4864" width="13.1796875" style="329" customWidth="1"/>
    <col min="4865" max="4865" width="12.26953125" style="329" customWidth="1"/>
    <col min="4866" max="4866" width="3" style="329" customWidth="1"/>
    <col min="4867" max="4867" width="20.26953125" style="329" customWidth="1"/>
    <col min="4868" max="4868" width="12.54296875" style="329" customWidth="1"/>
    <col min="4869" max="4869" width="11.7265625" style="329" customWidth="1"/>
    <col min="4870" max="4870" width="9.1796875" style="329"/>
    <col min="4871" max="4871" width="2.81640625" style="329" customWidth="1"/>
    <col min="4872" max="4872" width="18.54296875" style="329" customWidth="1"/>
    <col min="4873" max="4873" width="14.453125" style="329" customWidth="1"/>
    <col min="4874" max="4874" width="13.7265625" style="329" customWidth="1"/>
    <col min="4875" max="4875" width="10.1796875" style="329" customWidth="1"/>
    <col min="4876" max="4876" width="4.453125" style="329" customWidth="1"/>
    <col min="4877" max="4877" width="24" style="329" customWidth="1"/>
    <col min="4878" max="4878" width="13.1796875" style="329" customWidth="1"/>
    <col min="4879" max="4879" width="13" style="329" customWidth="1"/>
    <col min="4880" max="4880" width="10.453125" style="329" customWidth="1"/>
    <col min="4881" max="5116" width="9.1796875" style="329"/>
    <col min="5117" max="5117" width="5" style="329" customWidth="1"/>
    <col min="5118" max="5118" width="17.7265625" style="329" customWidth="1"/>
    <col min="5119" max="5119" width="13.81640625" style="329" customWidth="1"/>
    <col min="5120" max="5120" width="13.1796875" style="329" customWidth="1"/>
    <col min="5121" max="5121" width="12.26953125" style="329" customWidth="1"/>
    <col min="5122" max="5122" width="3" style="329" customWidth="1"/>
    <col min="5123" max="5123" width="20.26953125" style="329" customWidth="1"/>
    <col min="5124" max="5124" width="12.54296875" style="329" customWidth="1"/>
    <col min="5125" max="5125" width="11.7265625" style="329" customWidth="1"/>
    <col min="5126" max="5126" width="9.1796875" style="329"/>
    <col min="5127" max="5127" width="2.81640625" style="329" customWidth="1"/>
    <col min="5128" max="5128" width="18.54296875" style="329" customWidth="1"/>
    <col min="5129" max="5129" width="14.453125" style="329" customWidth="1"/>
    <col min="5130" max="5130" width="13.7265625" style="329" customWidth="1"/>
    <col min="5131" max="5131" width="10.1796875" style="329" customWidth="1"/>
    <col min="5132" max="5132" width="4.453125" style="329" customWidth="1"/>
    <col min="5133" max="5133" width="24" style="329" customWidth="1"/>
    <col min="5134" max="5134" width="13.1796875" style="329" customWidth="1"/>
    <col min="5135" max="5135" width="13" style="329" customWidth="1"/>
    <col min="5136" max="5136" width="10.453125" style="329" customWidth="1"/>
    <col min="5137" max="5372" width="9.1796875" style="329"/>
    <col min="5373" max="5373" width="5" style="329" customWidth="1"/>
    <col min="5374" max="5374" width="17.7265625" style="329" customWidth="1"/>
    <col min="5375" max="5375" width="13.81640625" style="329" customWidth="1"/>
    <col min="5376" max="5376" width="13.1796875" style="329" customWidth="1"/>
    <col min="5377" max="5377" width="12.26953125" style="329" customWidth="1"/>
    <col min="5378" max="5378" width="3" style="329" customWidth="1"/>
    <col min="5379" max="5379" width="20.26953125" style="329" customWidth="1"/>
    <col min="5380" max="5380" width="12.54296875" style="329" customWidth="1"/>
    <col min="5381" max="5381" width="11.7265625" style="329" customWidth="1"/>
    <col min="5382" max="5382" width="9.1796875" style="329"/>
    <col min="5383" max="5383" width="2.81640625" style="329" customWidth="1"/>
    <col min="5384" max="5384" width="18.54296875" style="329" customWidth="1"/>
    <col min="5385" max="5385" width="14.453125" style="329" customWidth="1"/>
    <col min="5386" max="5386" width="13.7265625" style="329" customWidth="1"/>
    <col min="5387" max="5387" width="10.1796875" style="329" customWidth="1"/>
    <col min="5388" max="5388" width="4.453125" style="329" customWidth="1"/>
    <col min="5389" max="5389" width="24" style="329" customWidth="1"/>
    <col min="5390" max="5390" width="13.1796875" style="329" customWidth="1"/>
    <col min="5391" max="5391" width="13" style="329" customWidth="1"/>
    <col min="5392" max="5392" width="10.453125" style="329" customWidth="1"/>
    <col min="5393" max="5628" width="9.1796875" style="329"/>
    <col min="5629" max="5629" width="5" style="329" customWidth="1"/>
    <col min="5630" max="5630" width="17.7265625" style="329" customWidth="1"/>
    <col min="5631" max="5631" width="13.81640625" style="329" customWidth="1"/>
    <col min="5632" max="5632" width="13.1796875" style="329" customWidth="1"/>
    <col min="5633" max="5633" width="12.26953125" style="329" customWidth="1"/>
    <col min="5634" max="5634" width="3" style="329" customWidth="1"/>
    <col min="5635" max="5635" width="20.26953125" style="329" customWidth="1"/>
    <col min="5636" max="5636" width="12.54296875" style="329" customWidth="1"/>
    <col min="5637" max="5637" width="11.7265625" style="329" customWidth="1"/>
    <col min="5638" max="5638" width="9.1796875" style="329"/>
    <col min="5639" max="5639" width="2.81640625" style="329" customWidth="1"/>
    <col min="5640" max="5640" width="18.54296875" style="329" customWidth="1"/>
    <col min="5641" max="5641" width="14.453125" style="329" customWidth="1"/>
    <col min="5642" max="5642" width="13.7265625" style="329" customWidth="1"/>
    <col min="5643" max="5643" width="10.1796875" style="329" customWidth="1"/>
    <col min="5644" max="5644" width="4.453125" style="329" customWidth="1"/>
    <col min="5645" max="5645" width="24" style="329" customWidth="1"/>
    <col min="5646" max="5646" width="13.1796875" style="329" customWidth="1"/>
    <col min="5647" max="5647" width="13" style="329" customWidth="1"/>
    <col min="5648" max="5648" width="10.453125" style="329" customWidth="1"/>
    <col min="5649" max="5884" width="9.1796875" style="329"/>
    <col min="5885" max="5885" width="5" style="329" customWidth="1"/>
    <col min="5886" max="5886" width="17.7265625" style="329" customWidth="1"/>
    <col min="5887" max="5887" width="13.81640625" style="329" customWidth="1"/>
    <col min="5888" max="5888" width="13.1796875" style="329" customWidth="1"/>
    <col min="5889" max="5889" width="12.26953125" style="329" customWidth="1"/>
    <col min="5890" max="5890" width="3" style="329" customWidth="1"/>
    <col min="5891" max="5891" width="20.26953125" style="329" customWidth="1"/>
    <col min="5892" max="5892" width="12.54296875" style="329" customWidth="1"/>
    <col min="5893" max="5893" width="11.7265625" style="329" customWidth="1"/>
    <col min="5894" max="5894" width="9.1796875" style="329"/>
    <col min="5895" max="5895" width="2.81640625" style="329" customWidth="1"/>
    <col min="5896" max="5896" width="18.54296875" style="329" customWidth="1"/>
    <col min="5897" max="5897" width="14.453125" style="329" customWidth="1"/>
    <col min="5898" max="5898" width="13.7265625" style="329" customWidth="1"/>
    <col min="5899" max="5899" width="10.1796875" style="329" customWidth="1"/>
    <col min="5900" max="5900" width="4.453125" style="329" customWidth="1"/>
    <col min="5901" max="5901" width="24" style="329" customWidth="1"/>
    <col min="5902" max="5902" width="13.1796875" style="329" customWidth="1"/>
    <col min="5903" max="5903" width="13" style="329" customWidth="1"/>
    <col min="5904" max="5904" width="10.453125" style="329" customWidth="1"/>
    <col min="5905" max="6140" width="9.1796875" style="329"/>
    <col min="6141" max="6141" width="5" style="329" customWidth="1"/>
    <col min="6142" max="6142" width="17.7265625" style="329" customWidth="1"/>
    <col min="6143" max="6143" width="13.81640625" style="329" customWidth="1"/>
    <col min="6144" max="6144" width="13.1796875" style="329" customWidth="1"/>
    <col min="6145" max="6145" width="12.26953125" style="329" customWidth="1"/>
    <col min="6146" max="6146" width="3" style="329" customWidth="1"/>
    <col min="6147" max="6147" width="20.26953125" style="329" customWidth="1"/>
    <col min="6148" max="6148" width="12.54296875" style="329" customWidth="1"/>
    <col min="6149" max="6149" width="11.7265625" style="329" customWidth="1"/>
    <col min="6150" max="6150" width="9.1796875" style="329"/>
    <col min="6151" max="6151" width="2.81640625" style="329" customWidth="1"/>
    <col min="6152" max="6152" width="18.54296875" style="329" customWidth="1"/>
    <col min="6153" max="6153" width="14.453125" style="329" customWidth="1"/>
    <col min="6154" max="6154" width="13.7265625" style="329" customWidth="1"/>
    <col min="6155" max="6155" width="10.1796875" style="329" customWidth="1"/>
    <col min="6156" max="6156" width="4.453125" style="329" customWidth="1"/>
    <col min="6157" max="6157" width="24" style="329" customWidth="1"/>
    <col min="6158" max="6158" width="13.1796875" style="329" customWidth="1"/>
    <col min="6159" max="6159" width="13" style="329" customWidth="1"/>
    <col min="6160" max="6160" width="10.453125" style="329" customWidth="1"/>
    <col min="6161" max="6396" width="9.1796875" style="329"/>
    <col min="6397" max="6397" width="5" style="329" customWidth="1"/>
    <col min="6398" max="6398" width="17.7265625" style="329" customWidth="1"/>
    <col min="6399" max="6399" width="13.81640625" style="329" customWidth="1"/>
    <col min="6400" max="6400" width="13.1796875" style="329" customWidth="1"/>
    <col min="6401" max="6401" width="12.26953125" style="329" customWidth="1"/>
    <col min="6402" max="6402" width="3" style="329" customWidth="1"/>
    <col min="6403" max="6403" width="20.26953125" style="329" customWidth="1"/>
    <col min="6404" max="6404" width="12.54296875" style="329" customWidth="1"/>
    <col min="6405" max="6405" width="11.7265625" style="329" customWidth="1"/>
    <col min="6406" max="6406" width="9.1796875" style="329"/>
    <col min="6407" max="6407" width="2.81640625" style="329" customWidth="1"/>
    <col min="6408" max="6408" width="18.54296875" style="329" customWidth="1"/>
    <col min="6409" max="6409" width="14.453125" style="329" customWidth="1"/>
    <col min="6410" max="6410" width="13.7265625" style="329" customWidth="1"/>
    <col min="6411" max="6411" width="10.1796875" style="329" customWidth="1"/>
    <col min="6412" max="6412" width="4.453125" style="329" customWidth="1"/>
    <col min="6413" max="6413" width="24" style="329" customWidth="1"/>
    <col min="6414" max="6414" width="13.1796875" style="329" customWidth="1"/>
    <col min="6415" max="6415" width="13" style="329" customWidth="1"/>
    <col min="6416" max="6416" width="10.453125" style="329" customWidth="1"/>
    <col min="6417" max="6652" width="9.1796875" style="329"/>
    <col min="6653" max="6653" width="5" style="329" customWidth="1"/>
    <col min="6654" max="6654" width="17.7265625" style="329" customWidth="1"/>
    <col min="6655" max="6655" width="13.81640625" style="329" customWidth="1"/>
    <col min="6656" max="6656" width="13.1796875" style="329" customWidth="1"/>
    <col min="6657" max="6657" width="12.26953125" style="329" customWidth="1"/>
    <col min="6658" max="6658" width="3" style="329" customWidth="1"/>
    <col min="6659" max="6659" width="20.26953125" style="329" customWidth="1"/>
    <col min="6660" max="6660" width="12.54296875" style="329" customWidth="1"/>
    <col min="6661" max="6661" width="11.7265625" style="329" customWidth="1"/>
    <col min="6662" max="6662" width="9.1796875" style="329"/>
    <col min="6663" max="6663" width="2.81640625" style="329" customWidth="1"/>
    <col min="6664" max="6664" width="18.54296875" style="329" customWidth="1"/>
    <col min="6665" max="6665" width="14.453125" style="329" customWidth="1"/>
    <col min="6666" max="6666" width="13.7265625" style="329" customWidth="1"/>
    <col min="6667" max="6667" width="10.1796875" style="329" customWidth="1"/>
    <col min="6668" max="6668" width="4.453125" style="329" customWidth="1"/>
    <col min="6669" max="6669" width="24" style="329" customWidth="1"/>
    <col min="6670" max="6670" width="13.1796875" style="329" customWidth="1"/>
    <col min="6671" max="6671" width="13" style="329" customWidth="1"/>
    <col min="6672" max="6672" width="10.453125" style="329" customWidth="1"/>
    <col min="6673" max="6908" width="9.1796875" style="329"/>
    <col min="6909" max="6909" width="5" style="329" customWidth="1"/>
    <col min="6910" max="6910" width="17.7265625" style="329" customWidth="1"/>
    <col min="6911" max="6911" width="13.81640625" style="329" customWidth="1"/>
    <col min="6912" max="6912" width="13.1796875" style="329" customWidth="1"/>
    <col min="6913" max="6913" width="12.26953125" style="329" customWidth="1"/>
    <col min="6914" max="6914" width="3" style="329" customWidth="1"/>
    <col min="6915" max="6915" width="20.26953125" style="329" customWidth="1"/>
    <col min="6916" max="6916" width="12.54296875" style="329" customWidth="1"/>
    <col min="6917" max="6917" width="11.7265625" style="329" customWidth="1"/>
    <col min="6918" max="6918" width="9.1796875" style="329"/>
    <col min="6919" max="6919" width="2.81640625" style="329" customWidth="1"/>
    <col min="6920" max="6920" width="18.54296875" style="329" customWidth="1"/>
    <col min="6921" max="6921" width="14.453125" style="329" customWidth="1"/>
    <col min="6922" max="6922" width="13.7265625" style="329" customWidth="1"/>
    <col min="6923" max="6923" width="10.1796875" style="329" customWidth="1"/>
    <col min="6924" max="6924" width="4.453125" style="329" customWidth="1"/>
    <col min="6925" max="6925" width="24" style="329" customWidth="1"/>
    <col min="6926" max="6926" width="13.1796875" style="329" customWidth="1"/>
    <col min="6927" max="6927" width="13" style="329" customWidth="1"/>
    <col min="6928" max="6928" width="10.453125" style="329" customWidth="1"/>
    <col min="6929" max="7164" width="9.1796875" style="329"/>
    <col min="7165" max="7165" width="5" style="329" customWidth="1"/>
    <col min="7166" max="7166" width="17.7265625" style="329" customWidth="1"/>
    <col min="7167" max="7167" width="13.81640625" style="329" customWidth="1"/>
    <col min="7168" max="7168" width="13.1796875" style="329" customWidth="1"/>
    <col min="7169" max="7169" width="12.26953125" style="329" customWidth="1"/>
    <col min="7170" max="7170" width="3" style="329" customWidth="1"/>
    <col min="7171" max="7171" width="20.26953125" style="329" customWidth="1"/>
    <col min="7172" max="7172" width="12.54296875" style="329" customWidth="1"/>
    <col min="7173" max="7173" width="11.7265625" style="329" customWidth="1"/>
    <col min="7174" max="7174" width="9.1796875" style="329"/>
    <col min="7175" max="7175" width="2.81640625" style="329" customWidth="1"/>
    <col min="7176" max="7176" width="18.54296875" style="329" customWidth="1"/>
    <col min="7177" max="7177" width="14.453125" style="329" customWidth="1"/>
    <col min="7178" max="7178" width="13.7265625" style="329" customWidth="1"/>
    <col min="7179" max="7179" width="10.1796875" style="329" customWidth="1"/>
    <col min="7180" max="7180" width="4.453125" style="329" customWidth="1"/>
    <col min="7181" max="7181" width="24" style="329" customWidth="1"/>
    <col min="7182" max="7182" width="13.1796875" style="329" customWidth="1"/>
    <col min="7183" max="7183" width="13" style="329" customWidth="1"/>
    <col min="7184" max="7184" width="10.453125" style="329" customWidth="1"/>
    <col min="7185" max="7420" width="9.1796875" style="329"/>
    <col min="7421" max="7421" width="5" style="329" customWidth="1"/>
    <col min="7422" max="7422" width="17.7265625" style="329" customWidth="1"/>
    <col min="7423" max="7423" width="13.81640625" style="329" customWidth="1"/>
    <col min="7424" max="7424" width="13.1796875" style="329" customWidth="1"/>
    <col min="7425" max="7425" width="12.26953125" style="329" customWidth="1"/>
    <col min="7426" max="7426" width="3" style="329" customWidth="1"/>
    <col min="7427" max="7427" width="20.26953125" style="329" customWidth="1"/>
    <col min="7428" max="7428" width="12.54296875" style="329" customWidth="1"/>
    <col min="7429" max="7429" width="11.7265625" style="329" customWidth="1"/>
    <col min="7430" max="7430" width="9.1796875" style="329"/>
    <col min="7431" max="7431" width="2.81640625" style="329" customWidth="1"/>
    <col min="7432" max="7432" width="18.54296875" style="329" customWidth="1"/>
    <col min="7433" max="7433" width="14.453125" style="329" customWidth="1"/>
    <col min="7434" max="7434" width="13.7265625" style="329" customWidth="1"/>
    <col min="7435" max="7435" width="10.1796875" style="329" customWidth="1"/>
    <col min="7436" max="7436" width="4.453125" style="329" customWidth="1"/>
    <col min="7437" max="7437" width="24" style="329" customWidth="1"/>
    <col min="7438" max="7438" width="13.1796875" style="329" customWidth="1"/>
    <col min="7439" max="7439" width="13" style="329" customWidth="1"/>
    <col min="7440" max="7440" width="10.453125" style="329" customWidth="1"/>
    <col min="7441" max="7676" width="9.1796875" style="329"/>
    <col min="7677" max="7677" width="5" style="329" customWidth="1"/>
    <col min="7678" max="7678" width="17.7265625" style="329" customWidth="1"/>
    <col min="7679" max="7679" width="13.81640625" style="329" customWidth="1"/>
    <col min="7680" max="7680" width="13.1796875" style="329" customWidth="1"/>
    <col min="7681" max="7681" width="12.26953125" style="329" customWidth="1"/>
    <col min="7682" max="7682" width="3" style="329" customWidth="1"/>
    <col min="7683" max="7683" width="20.26953125" style="329" customWidth="1"/>
    <col min="7684" max="7684" width="12.54296875" style="329" customWidth="1"/>
    <col min="7685" max="7685" width="11.7265625" style="329" customWidth="1"/>
    <col min="7686" max="7686" width="9.1796875" style="329"/>
    <col min="7687" max="7687" width="2.81640625" style="329" customWidth="1"/>
    <col min="7688" max="7688" width="18.54296875" style="329" customWidth="1"/>
    <col min="7689" max="7689" width="14.453125" style="329" customWidth="1"/>
    <col min="7690" max="7690" width="13.7265625" style="329" customWidth="1"/>
    <col min="7691" max="7691" width="10.1796875" style="329" customWidth="1"/>
    <col min="7692" max="7692" width="4.453125" style="329" customWidth="1"/>
    <col min="7693" max="7693" width="24" style="329" customWidth="1"/>
    <col min="7694" max="7694" width="13.1796875" style="329" customWidth="1"/>
    <col min="7695" max="7695" width="13" style="329" customWidth="1"/>
    <col min="7696" max="7696" width="10.453125" style="329" customWidth="1"/>
    <col min="7697" max="7932" width="9.1796875" style="329"/>
    <col min="7933" max="7933" width="5" style="329" customWidth="1"/>
    <col min="7934" max="7934" width="17.7265625" style="329" customWidth="1"/>
    <col min="7935" max="7935" width="13.81640625" style="329" customWidth="1"/>
    <col min="7936" max="7936" width="13.1796875" style="329" customWidth="1"/>
    <col min="7937" max="7937" width="12.26953125" style="329" customWidth="1"/>
    <col min="7938" max="7938" width="3" style="329" customWidth="1"/>
    <col min="7939" max="7939" width="20.26953125" style="329" customWidth="1"/>
    <col min="7940" max="7940" width="12.54296875" style="329" customWidth="1"/>
    <col min="7941" max="7941" width="11.7265625" style="329" customWidth="1"/>
    <col min="7942" max="7942" width="9.1796875" style="329"/>
    <col min="7943" max="7943" width="2.81640625" style="329" customWidth="1"/>
    <col min="7944" max="7944" width="18.54296875" style="329" customWidth="1"/>
    <col min="7945" max="7945" width="14.453125" style="329" customWidth="1"/>
    <col min="7946" max="7946" width="13.7265625" style="329" customWidth="1"/>
    <col min="7947" max="7947" width="10.1796875" style="329" customWidth="1"/>
    <col min="7948" max="7948" width="4.453125" style="329" customWidth="1"/>
    <col min="7949" max="7949" width="24" style="329" customWidth="1"/>
    <col min="7950" max="7950" width="13.1796875" style="329" customWidth="1"/>
    <col min="7951" max="7951" width="13" style="329" customWidth="1"/>
    <col min="7952" max="7952" width="10.453125" style="329" customWidth="1"/>
    <col min="7953" max="8188" width="9.1796875" style="329"/>
    <col min="8189" max="8189" width="5" style="329" customWidth="1"/>
    <col min="8190" max="8190" width="17.7265625" style="329" customWidth="1"/>
    <col min="8191" max="8191" width="13.81640625" style="329" customWidth="1"/>
    <col min="8192" max="8192" width="13.1796875" style="329" customWidth="1"/>
    <col min="8193" max="8193" width="12.26953125" style="329" customWidth="1"/>
    <col min="8194" max="8194" width="3" style="329" customWidth="1"/>
    <col min="8195" max="8195" width="20.26953125" style="329" customWidth="1"/>
    <col min="8196" max="8196" width="12.54296875" style="329" customWidth="1"/>
    <col min="8197" max="8197" width="11.7265625" style="329" customWidth="1"/>
    <col min="8198" max="8198" width="9.1796875" style="329"/>
    <col min="8199" max="8199" width="2.81640625" style="329" customWidth="1"/>
    <col min="8200" max="8200" width="18.54296875" style="329" customWidth="1"/>
    <col min="8201" max="8201" width="14.453125" style="329" customWidth="1"/>
    <col min="8202" max="8202" width="13.7265625" style="329" customWidth="1"/>
    <col min="8203" max="8203" width="10.1796875" style="329" customWidth="1"/>
    <col min="8204" max="8204" width="4.453125" style="329" customWidth="1"/>
    <col min="8205" max="8205" width="24" style="329" customWidth="1"/>
    <col min="8206" max="8206" width="13.1796875" style="329" customWidth="1"/>
    <col min="8207" max="8207" width="13" style="329" customWidth="1"/>
    <col min="8208" max="8208" width="10.453125" style="329" customWidth="1"/>
    <col min="8209" max="8444" width="9.1796875" style="329"/>
    <col min="8445" max="8445" width="5" style="329" customWidth="1"/>
    <col min="8446" max="8446" width="17.7265625" style="329" customWidth="1"/>
    <col min="8447" max="8447" width="13.81640625" style="329" customWidth="1"/>
    <col min="8448" max="8448" width="13.1796875" style="329" customWidth="1"/>
    <col min="8449" max="8449" width="12.26953125" style="329" customWidth="1"/>
    <col min="8450" max="8450" width="3" style="329" customWidth="1"/>
    <col min="8451" max="8451" width="20.26953125" style="329" customWidth="1"/>
    <col min="8452" max="8452" width="12.54296875" style="329" customWidth="1"/>
    <col min="8453" max="8453" width="11.7265625" style="329" customWidth="1"/>
    <col min="8454" max="8454" width="9.1796875" style="329"/>
    <col min="8455" max="8455" width="2.81640625" style="329" customWidth="1"/>
    <col min="8456" max="8456" width="18.54296875" style="329" customWidth="1"/>
    <col min="8457" max="8457" width="14.453125" style="329" customWidth="1"/>
    <col min="8458" max="8458" width="13.7265625" style="329" customWidth="1"/>
    <col min="8459" max="8459" width="10.1796875" style="329" customWidth="1"/>
    <col min="8460" max="8460" width="4.453125" style="329" customWidth="1"/>
    <col min="8461" max="8461" width="24" style="329" customWidth="1"/>
    <col min="8462" max="8462" width="13.1796875" style="329" customWidth="1"/>
    <col min="8463" max="8463" width="13" style="329" customWidth="1"/>
    <col min="8464" max="8464" width="10.453125" style="329" customWidth="1"/>
    <col min="8465" max="8700" width="9.1796875" style="329"/>
    <col min="8701" max="8701" width="5" style="329" customWidth="1"/>
    <col min="8702" max="8702" width="17.7265625" style="329" customWidth="1"/>
    <col min="8703" max="8703" width="13.81640625" style="329" customWidth="1"/>
    <col min="8704" max="8704" width="13.1796875" style="329" customWidth="1"/>
    <col min="8705" max="8705" width="12.26953125" style="329" customWidth="1"/>
    <col min="8706" max="8706" width="3" style="329" customWidth="1"/>
    <col min="8707" max="8707" width="20.26953125" style="329" customWidth="1"/>
    <col min="8708" max="8708" width="12.54296875" style="329" customWidth="1"/>
    <col min="8709" max="8709" width="11.7265625" style="329" customWidth="1"/>
    <col min="8710" max="8710" width="9.1796875" style="329"/>
    <col min="8711" max="8711" width="2.81640625" style="329" customWidth="1"/>
    <col min="8712" max="8712" width="18.54296875" style="329" customWidth="1"/>
    <col min="8713" max="8713" width="14.453125" style="329" customWidth="1"/>
    <col min="8714" max="8714" width="13.7265625" style="329" customWidth="1"/>
    <col min="8715" max="8715" width="10.1796875" style="329" customWidth="1"/>
    <col min="8716" max="8716" width="4.453125" style="329" customWidth="1"/>
    <col min="8717" max="8717" width="24" style="329" customWidth="1"/>
    <col min="8718" max="8718" width="13.1796875" style="329" customWidth="1"/>
    <col min="8719" max="8719" width="13" style="329" customWidth="1"/>
    <col min="8720" max="8720" width="10.453125" style="329" customWidth="1"/>
    <col min="8721" max="8956" width="9.1796875" style="329"/>
    <col min="8957" max="8957" width="5" style="329" customWidth="1"/>
    <col min="8958" max="8958" width="17.7265625" style="329" customWidth="1"/>
    <col min="8959" max="8959" width="13.81640625" style="329" customWidth="1"/>
    <col min="8960" max="8960" width="13.1796875" style="329" customWidth="1"/>
    <col min="8961" max="8961" width="12.26953125" style="329" customWidth="1"/>
    <col min="8962" max="8962" width="3" style="329" customWidth="1"/>
    <col min="8963" max="8963" width="20.26953125" style="329" customWidth="1"/>
    <col min="8964" max="8964" width="12.54296875" style="329" customWidth="1"/>
    <col min="8965" max="8965" width="11.7265625" style="329" customWidth="1"/>
    <col min="8966" max="8966" width="9.1796875" style="329"/>
    <col min="8967" max="8967" width="2.81640625" style="329" customWidth="1"/>
    <col min="8968" max="8968" width="18.54296875" style="329" customWidth="1"/>
    <col min="8969" max="8969" width="14.453125" style="329" customWidth="1"/>
    <col min="8970" max="8970" width="13.7265625" style="329" customWidth="1"/>
    <col min="8971" max="8971" width="10.1796875" style="329" customWidth="1"/>
    <col min="8972" max="8972" width="4.453125" style="329" customWidth="1"/>
    <col min="8973" max="8973" width="24" style="329" customWidth="1"/>
    <col min="8974" max="8974" width="13.1796875" style="329" customWidth="1"/>
    <col min="8975" max="8975" width="13" style="329" customWidth="1"/>
    <col min="8976" max="8976" width="10.453125" style="329" customWidth="1"/>
    <col min="8977" max="9212" width="9.1796875" style="329"/>
    <col min="9213" max="9213" width="5" style="329" customWidth="1"/>
    <col min="9214" max="9214" width="17.7265625" style="329" customWidth="1"/>
    <col min="9215" max="9215" width="13.81640625" style="329" customWidth="1"/>
    <col min="9216" max="9216" width="13.1796875" style="329" customWidth="1"/>
    <col min="9217" max="9217" width="12.26953125" style="329" customWidth="1"/>
    <col min="9218" max="9218" width="3" style="329" customWidth="1"/>
    <col min="9219" max="9219" width="20.26953125" style="329" customWidth="1"/>
    <col min="9220" max="9220" width="12.54296875" style="329" customWidth="1"/>
    <col min="9221" max="9221" width="11.7265625" style="329" customWidth="1"/>
    <col min="9222" max="9222" width="9.1796875" style="329"/>
    <col min="9223" max="9223" width="2.81640625" style="329" customWidth="1"/>
    <col min="9224" max="9224" width="18.54296875" style="329" customWidth="1"/>
    <col min="9225" max="9225" width="14.453125" style="329" customWidth="1"/>
    <col min="9226" max="9226" width="13.7265625" style="329" customWidth="1"/>
    <col min="9227" max="9227" width="10.1796875" style="329" customWidth="1"/>
    <col min="9228" max="9228" width="4.453125" style="329" customWidth="1"/>
    <col min="9229" max="9229" width="24" style="329" customWidth="1"/>
    <col min="9230" max="9230" width="13.1796875" style="329" customWidth="1"/>
    <col min="9231" max="9231" width="13" style="329" customWidth="1"/>
    <col min="9232" max="9232" width="10.453125" style="329" customWidth="1"/>
    <col min="9233" max="9468" width="9.1796875" style="329"/>
    <col min="9469" max="9469" width="5" style="329" customWidth="1"/>
    <col min="9470" max="9470" width="17.7265625" style="329" customWidth="1"/>
    <col min="9471" max="9471" width="13.81640625" style="329" customWidth="1"/>
    <col min="9472" max="9472" width="13.1796875" style="329" customWidth="1"/>
    <col min="9473" max="9473" width="12.26953125" style="329" customWidth="1"/>
    <col min="9474" max="9474" width="3" style="329" customWidth="1"/>
    <col min="9475" max="9475" width="20.26953125" style="329" customWidth="1"/>
    <col min="9476" max="9476" width="12.54296875" style="329" customWidth="1"/>
    <col min="9477" max="9477" width="11.7265625" style="329" customWidth="1"/>
    <col min="9478" max="9478" width="9.1796875" style="329"/>
    <col min="9479" max="9479" width="2.81640625" style="329" customWidth="1"/>
    <col min="9480" max="9480" width="18.54296875" style="329" customWidth="1"/>
    <col min="9481" max="9481" width="14.453125" style="329" customWidth="1"/>
    <col min="9482" max="9482" width="13.7265625" style="329" customWidth="1"/>
    <col min="9483" max="9483" width="10.1796875" style="329" customWidth="1"/>
    <col min="9484" max="9484" width="4.453125" style="329" customWidth="1"/>
    <col min="9485" max="9485" width="24" style="329" customWidth="1"/>
    <col min="9486" max="9486" width="13.1796875" style="329" customWidth="1"/>
    <col min="9487" max="9487" width="13" style="329" customWidth="1"/>
    <col min="9488" max="9488" width="10.453125" style="329" customWidth="1"/>
    <col min="9489" max="9724" width="9.1796875" style="329"/>
    <col min="9725" max="9725" width="5" style="329" customWidth="1"/>
    <col min="9726" max="9726" width="17.7265625" style="329" customWidth="1"/>
    <col min="9727" max="9727" width="13.81640625" style="329" customWidth="1"/>
    <col min="9728" max="9728" width="13.1796875" style="329" customWidth="1"/>
    <col min="9729" max="9729" width="12.26953125" style="329" customWidth="1"/>
    <col min="9730" max="9730" width="3" style="329" customWidth="1"/>
    <col min="9731" max="9731" width="20.26953125" style="329" customWidth="1"/>
    <col min="9732" max="9732" width="12.54296875" style="329" customWidth="1"/>
    <col min="9733" max="9733" width="11.7265625" style="329" customWidth="1"/>
    <col min="9734" max="9734" width="9.1796875" style="329"/>
    <col min="9735" max="9735" width="2.81640625" style="329" customWidth="1"/>
    <col min="9736" max="9736" width="18.54296875" style="329" customWidth="1"/>
    <col min="9737" max="9737" width="14.453125" style="329" customWidth="1"/>
    <col min="9738" max="9738" width="13.7265625" style="329" customWidth="1"/>
    <col min="9739" max="9739" width="10.1796875" style="329" customWidth="1"/>
    <col min="9740" max="9740" width="4.453125" style="329" customWidth="1"/>
    <col min="9741" max="9741" width="24" style="329" customWidth="1"/>
    <col min="9742" max="9742" width="13.1796875" style="329" customWidth="1"/>
    <col min="9743" max="9743" width="13" style="329" customWidth="1"/>
    <col min="9744" max="9744" width="10.453125" style="329" customWidth="1"/>
    <col min="9745" max="9980" width="9.1796875" style="329"/>
    <col min="9981" max="9981" width="5" style="329" customWidth="1"/>
    <col min="9982" max="9982" width="17.7265625" style="329" customWidth="1"/>
    <col min="9983" max="9983" width="13.81640625" style="329" customWidth="1"/>
    <col min="9984" max="9984" width="13.1796875" style="329" customWidth="1"/>
    <col min="9985" max="9985" width="12.26953125" style="329" customWidth="1"/>
    <col min="9986" max="9986" width="3" style="329" customWidth="1"/>
    <col min="9987" max="9987" width="20.26953125" style="329" customWidth="1"/>
    <col min="9988" max="9988" width="12.54296875" style="329" customWidth="1"/>
    <col min="9989" max="9989" width="11.7265625" style="329" customWidth="1"/>
    <col min="9990" max="9990" width="9.1796875" style="329"/>
    <col min="9991" max="9991" width="2.81640625" style="329" customWidth="1"/>
    <col min="9992" max="9992" width="18.54296875" style="329" customWidth="1"/>
    <col min="9993" max="9993" width="14.453125" style="329" customWidth="1"/>
    <col min="9994" max="9994" width="13.7265625" style="329" customWidth="1"/>
    <col min="9995" max="9995" width="10.1796875" style="329" customWidth="1"/>
    <col min="9996" max="9996" width="4.453125" style="329" customWidth="1"/>
    <col min="9997" max="9997" width="24" style="329" customWidth="1"/>
    <col min="9998" max="9998" width="13.1796875" style="329" customWidth="1"/>
    <col min="9999" max="9999" width="13" style="329" customWidth="1"/>
    <col min="10000" max="10000" width="10.453125" style="329" customWidth="1"/>
    <col min="10001" max="10236" width="9.1796875" style="329"/>
    <col min="10237" max="10237" width="5" style="329" customWidth="1"/>
    <col min="10238" max="10238" width="17.7265625" style="329" customWidth="1"/>
    <col min="10239" max="10239" width="13.81640625" style="329" customWidth="1"/>
    <col min="10240" max="10240" width="13.1796875" style="329" customWidth="1"/>
    <col min="10241" max="10241" width="12.26953125" style="329" customWidth="1"/>
    <col min="10242" max="10242" width="3" style="329" customWidth="1"/>
    <col min="10243" max="10243" width="20.26953125" style="329" customWidth="1"/>
    <col min="10244" max="10244" width="12.54296875" style="329" customWidth="1"/>
    <col min="10245" max="10245" width="11.7265625" style="329" customWidth="1"/>
    <col min="10246" max="10246" width="9.1796875" style="329"/>
    <col min="10247" max="10247" width="2.81640625" style="329" customWidth="1"/>
    <col min="10248" max="10248" width="18.54296875" style="329" customWidth="1"/>
    <col min="10249" max="10249" width="14.453125" style="329" customWidth="1"/>
    <col min="10250" max="10250" width="13.7265625" style="329" customWidth="1"/>
    <col min="10251" max="10251" width="10.1796875" style="329" customWidth="1"/>
    <col min="10252" max="10252" width="4.453125" style="329" customWidth="1"/>
    <col min="10253" max="10253" width="24" style="329" customWidth="1"/>
    <col min="10254" max="10254" width="13.1796875" style="329" customWidth="1"/>
    <col min="10255" max="10255" width="13" style="329" customWidth="1"/>
    <col min="10256" max="10256" width="10.453125" style="329" customWidth="1"/>
    <col min="10257" max="10492" width="9.1796875" style="329"/>
    <col min="10493" max="10493" width="5" style="329" customWidth="1"/>
    <col min="10494" max="10494" width="17.7265625" style="329" customWidth="1"/>
    <col min="10495" max="10495" width="13.81640625" style="329" customWidth="1"/>
    <col min="10496" max="10496" width="13.1796875" style="329" customWidth="1"/>
    <col min="10497" max="10497" width="12.26953125" style="329" customWidth="1"/>
    <col min="10498" max="10498" width="3" style="329" customWidth="1"/>
    <col min="10499" max="10499" width="20.26953125" style="329" customWidth="1"/>
    <col min="10500" max="10500" width="12.54296875" style="329" customWidth="1"/>
    <col min="10501" max="10501" width="11.7265625" style="329" customWidth="1"/>
    <col min="10502" max="10502" width="9.1796875" style="329"/>
    <col min="10503" max="10503" width="2.81640625" style="329" customWidth="1"/>
    <col min="10504" max="10504" width="18.54296875" style="329" customWidth="1"/>
    <col min="10505" max="10505" width="14.453125" style="329" customWidth="1"/>
    <col min="10506" max="10506" width="13.7265625" style="329" customWidth="1"/>
    <col min="10507" max="10507" width="10.1796875" style="329" customWidth="1"/>
    <col min="10508" max="10508" width="4.453125" style="329" customWidth="1"/>
    <col min="10509" max="10509" width="24" style="329" customWidth="1"/>
    <col min="10510" max="10510" width="13.1796875" style="329" customWidth="1"/>
    <col min="10511" max="10511" width="13" style="329" customWidth="1"/>
    <col min="10512" max="10512" width="10.453125" style="329" customWidth="1"/>
    <col min="10513" max="10748" width="9.1796875" style="329"/>
    <col min="10749" max="10749" width="5" style="329" customWidth="1"/>
    <col min="10750" max="10750" width="17.7265625" style="329" customWidth="1"/>
    <col min="10751" max="10751" width="13.81640625" style="329" customWidth="1"/>
    <col min="10752" max="10752" width="13.1796875" style="329" customWidth="1"/>
    <col min="10753" max="10753" width="12.26953125" style="329" customWidth="1"/>
    <col min="10754" max="10754" width="3" style="329" customWidth="1"/>
    <col min="10755" max="10755" width="20.26953125" style="329" customWidth="1"/>
    <col min="10756" max="10756" width="12.54296875" style="329" customWidth="1"/>
    <col min="10757" max="10757" width="11.7265625" style="329" customWidth="1"/>
    <col min="10758" max="10758" width="9.1796875" style="329"/>
    <col min="10759" max="10759" width="2.81640625" style="329" customWidth="1"/>
    <col min="10760" max="10760" width="18.54296875" style="329" customWidth="1"/>
    <col min="10761" max="10761" width="14.453125" style="329" customWidth="1"/>
    <col min="10762" max="10762" width="13.7265625" style="329" customWidth="1"/>
    <col min="10763" max="10763" width="10.1796875" style="329" customWidth="1"/>
    <col min="10764" max="10764" width="4.453125" style="329" customWidth="1"/>
    <col min="10765" max="10765" width="24" style="329" customWidth="1"/>
    <col min="10766" max="10766" width="13.1796875" style="329" customWidth="1"/>
    <col min="10767" max="10767" width="13" style="329" customWidth="1"/>
    <col min="10768" max="10768" width="10.453125" style="329" customWidth="1"/>
    <col min="10769" max="11004" width="9.1796875" style="329"/>
    <col min="11005" max="11005" width="5" style="329" customWidth="1"/>
    <col min="11006" max="11006" width="17.7265625" style="329" customWidth="1"/>
    <col min="11007" max="11007" width="13.81640625" style="329" customWidth="1"/>
    <col min="11008" max="11008" width="13.1796875" style="329" customWidth="1"/>
    <col min="11009" max="11009" width="12.26953125" style="329" customWidth="1"/>
    <col min="11010" max="11010" width="3" style="329" customWidth="1"/>
    <col min="11011" max="11011" width="20.26953125" style="329" customWidth="1"/>
    <col min="11012" max="11012" width="12.54296875" style="329" customWidth="1"/>
    <col min="11013" max="11013" width="11.7265625" style="329" customWidth="1"/>
    <col min="11014" max="11014" width="9.1796875" style="329"/>
    <col min="11015" max="11015" width="2.81640625" style="329" customWidth="1"/>
    <col min="11016" max="11016" width="18.54296875" style="329" customWidth="1"/>
    <col min="11017" max="11017" width="14.453125" style="329" customWidth="1"/>
    <col min="11018" max="11018" width="13.7265625" style="329" customWidth="1"/>
    <col min="11019" max="11019" width="10.1796875" style="329" customWidth="1"/>
    <col min="11020" max="11020" width="4.453125" style="329" customWidth="1"/>
    <col min="11021" max="11021" width="24" style="329" customWidth="1"/>
    <col min="11022" max="11022" width="13.1796875" style="329" customWidth="1"/>
    <col min="11023" max="11023" width="13" style="329" customWidth="1"/>
    <col min="11024" max="11024" width="10.453125" style="329" customWidth="1"/>
    <col min="11025" max="11260" width="9.1796875" style="329"/>
    <col min="11261" max="11261" width="5" style="329" customWidth="1"/>
    <col min="11262" max="11262" width="17.7265625" style="329" customWidth="1"/>
    <col min="11263" max="11263" width="13.81640625" style="329" customWidth="1"/>
    <col min="11264" max="11264" width="13.1796875" style="329" customWidth="1"/>
    <col min="11265" max="11265" width="12.26953125" style="329" customWidth="1"/>
    <col min="11266" max="11266" width="3" style="329" customWidth="1"/>
    <col min="11267" max="11267" width="20.26953125" style="329" customWidth="1"/>
    <col min="11268" max="11268" width="12.54296875" style="329" customWidth="1"/>
    <col min="11269" max="11269" width="11.7265625" style="329" customWidth="1"/>
    <col min="11270" max="11270" width="9.1796875" style="329"/>
    <col min="11271" max="11271" width="2.81640625" style="329" customWidth="1"/>
    <col min="11272" max="11272" width="18.54296875" style="329" customWidth="1"/>
    <col min="11273" max="11273" width="14.453125" style="329" customWidth="1"/>
    <col min="11274" max="11274" width="13.7265625" style="329" customWidth="1"/>
    <col min="11275" max="11275" width="10.1796875" style="329" customWidth="1"/>
    <col min="11276" max="11276" width="4.453125" style="329" customWidth="1"/>
    <col min="11277" max="11277" width="24" style="329" customWidth="1"/>
    <col min="11278" max="11278" width="13.1796875" style="329" customWidth="1"/>
    <col min="11279" max="11279" width="13" style="329" customWidth="1"/>
    <col min="11280" max="11280" width="10.453125" style="329" customWidth="1"/>
    <col min="11281" max="11516" width="9.1796875" style="329"/>
    <col min="11517" max="11517" width="5" style="329" customWidth="1"/>
    <col min="11518" max="11518" width="17.7265625" style="329" customWidth="1"/>
    <col min="11519" max="11519" width="13.81640625" style="329" customWidth="1"/>
    <col min="11520" max="11520" width="13.1796875" style="329" customWidth="1"/>
    <col min="11521" max="11521" width="12.26953125" style="329" customWidth="1"/>
    <col min="11522" max="11522" width="3" style="329" customWidth="1"/>
    <col min="11523" max="11523" width="20.26953125" style="329" customWidth="1"/>
    <col min="11524" max="11524" width="12.54296875" style="329" customWidth="1"/>
    <col min="11525" max="11525" width="11.7265625" style="329" customWidth="1"/>
    <col min="11526" max="11526" width="9.1796875" style="329"/>
    <col min="11527" max="11527" width="2.81640625" style="329" customWidth="1"/>
    <col min="11528" max="11528" width="18.54296875" style="329" customWidth="1"/>
    <col min="11529" max="11529" width="14.453125" style="329" customWidth="1"/>
    <col min="11530" max="11530" width="13.7265625" style="329" customWidth="1"/>
    <col min="11531" max="11531" width="10.1796875" style="329" customWidth="1"/>
    <col min="11532" max="11532" width="4.453125" style="329" customWidth="1"/>
    <col min="11533" max="11533" width="24" style="329" customWidth="1"/>
    <col min="11534" max="11534" width="13.1796875" style="329" customWidth="1"/>
    <col min="11535" max="11535" width="13" style="329" customWidth="1"/>
    <col min="11536" max="11536" width="10.453125" style="329" customWidth="1"/>
    <col min="11537" max="11772" width="9.1796875" style="329"/>
    <col min="11773" max="11773" width="5" style="329" customWidth="1"/>
    <col min="11774" max="11774" width="17.7265625" style="329" customWidth="1"/>
    <col min="11775" max="11775" width="13.81640625" style="329" customWidth="1"/>
    <col min="11776" max="11776" width="13.1796875" style="329" customWidth="1"/>
    <col min="11777" max="11777" width="12.26953125" style="329" customWidth="1"/>
    <col min="11778" max="11778" width="3" style="329" customWidth="1"/>
    <col min="11779" max="11779" width="20.26953125" style="329" customWidth="1"/>
    <col min="11780" max="11780" width="12.54296875" style="329" customWidth="1"/>
    <col min="11781" max="11781" width="11.7265625" style="329" customWidth="1"/>
    <col min="11782" max="11782" width="9.1796875" style="329"/>
    <col min="11783" max="11783" width="2.81640625" style="329" customWidth="1"/>
    <col min="11784" max="11784" width="18.54296875" style="329" customWidth="1"/>
    <col min="11785" max="11785" width="14.453125" style="329" customWidth="1"/>
    <col min="11786" max="11786" width="13.7265625" style="329" customWidth="1"/>
    <col min="11787" max="11787" width="10.1796875" style="329" customWidth="1"/>
    <col min="11788" max="11788" width="4.453125" style="329" customWidth="1"/>
    <col min="11789" max="11789" width="24" style="329" customWidth="1"/>
    <col min="11790" max="11790" width="13.1796875" style="329" customWidth="1"/>
    <col min="11791" max="11791" width="13" style="329" customWidth="1"/>
    <col min="11792" max="11792" width="10.453125" style="329" customWidth="1"/>
    <col min="11793" max="12028" width="9.1796875" style="329"/>
    <col min="12029" max="12029" width="5" style="329" customWidth="1"/>
    <col min="12030" max="12030" width="17.7265625" style="329" customWidth="1"/>
    <col min="12031" max="12031" width="13.81640625" style="329" customWidth="1"/>
    <col min="12032" max="12032" width="13.1796875" style="329" customWidth="1"/>
    <col min="12033" max="12033" width="12.26953125" style="329" customWidth="1"/>
    <col min="12034" max="12034" width="3" style="329" customWidth="1"/>
    <col min="12035" max="12035" width="20.26953125" style="329" customWidth="1"/>
    <col min="12036" max="12036" width="12.54296875" style="329" customWidth="1"/>
    <col min="12037" max="12037" width="11.7265625" style="329" customWidth="1"/>
    <col min="12038" max="12038" width="9.1796875" style="329"/>
    <col min="12039" max="12039" width="2.81640625" style="329" customWidth="1"/>
    <col min="12040" max="12040" width="18.54296875" style="329" customWidth="1"/>
    <col min="12041" max="12041" width="14.453125" style="329" customWidth="1"/>
    <col min="12042" max="12042" width="13.7265625" style="329" customWidth="1"/>
    <col min="12043" max="12043" width="10.1796875" style="329" customWidth="1"/>
    <col min="12044" max="12044" width="4.453125" style="329" customWidth="1"/>
    <col min="12045" max="12045" width="24" style="329" customWidth="1"/>
    <col min="12046" max="12046" width="13.1796875" style="329" customWidth="1"/>
    <col min="12047" max="12047" width="13" style="329" customWidth="1"/>
    <col min="12048" max="12048" width="10.453125" style="329" customWidth="1"/>
    <col min="12049" max="12284" width="9.1796875" style="329"/>
    <col min="12285" max="12285" width="5" style="329" customWidth="1"/>
    <col min="12286" max="12286" width="17.7265625" style="329" customWidth="1"/>
    <col min="12287" max="12287" width="13.81640625" style="329" customWidth="1"/>
    <col min="12288" max="12288" width="13.1796875" style="329" customWidth="1"/>
    <col min="12289" max="12289" width="12.26953125" style="329" customWidth="1"/>
    <col min="12290" max="12290" width="3" style="329" customWidth="1"/>
    <col min="12291" max="12291" width="20.26953125" style="329" customWidth="1"/>
    <col min="12292" max="12292" width="12.54296875" style="329" customWidth="1"/>
    <col min="12293" max="12293" width="11.7265625" style="329" customWidth="1"/>
    <col min="12294" max="12294" width="9.1796875" style="329"/>
    <col min="12295" max="12295" width="2.81640625" style="329" customWidth="1"/>
    <col min="12296" max="12296" width="18.54296875" style="329" customWidth="1"/>
    <col min="12297" max="12297" width="14.453125" style="329" customWidth="1"/>
    <col min="12298" max="12298" width="13.7265625" style="329" customWidth="1"/>
    <col min="12299" max="12299" width="10.1796875" style="329" customWidth="1"/>
    <col min="12300" max="12300" width="4.453125" style="329" customWidth="1"/>
    <col min="12301" max="12301" width="24" style="329" customWidth="1"/>
    <col min="12302" max="12302" width="13.1796875" style="329" customWidth="1"/>
    <col min="12303" max="12303" width="13" style="329" customWidth="1"/>
    <col min="12304" max="12304" width="10.453125" style="329" customWidth="1"/>
    <col min="12305" max="12540" width="9.1796875" style="329"/>
    <col min="12541" max="12541" width="5" style="329" customWidth="1"/>
    <col min="12542" max="12542" width="17.7265625" style="329" customWidth="1"/>
    <col min="12543" max="12543" width="13.81640625" style="329" customWidth="1"/>
    <col min="12544" max="12544" width="13.1796875" style="329" customWidth="1"/>
    <col min="12545" max="12545" width="12.26953125" style="329" customWidth="1"/>
    <col min="12546" max="12546" width="3" style="329" customWidth="1"/>
    <col min="12547" max="12547" width="20.26953125" style="329" customWidth="1"/>
    <col min="12548" max="12548" width="12.54296875" style="329" customWidth="1"/>
    <col min="12549" max="12549" width="11.7265625" style="329" customWidth="1"/>
    <col min="12550" max="12550" width="9.1796875" style="329"/>
    <col min="12551" max="12551" width="2.81640625" style="329" customWidth="1"/>
    <col min="12552" max="12552" width="18.54296875" style="329" customWidth="1"/>
    <col min="12553" max="12553" width="14.453125" style="329" customWidth="1"/>
    <col min="12554" max="12554" width="13.7265625" style="329" customWidth="1"/>
    <col min="12555" max="12555" width="10.1796875" style="329" customWidth="1"/>
    <col min="12556" max="12556" width="4.453125" style="329" customWidth="1"/>
    <col min="12557" max="12557" width="24" style="329" customWidth="1"/>
    <col min="12558" max="12558" width="13.1796875" style="329" customWidth="1"/>
    <col min="12559" max="12559" width="13" style="329" customWidth="1"/>
    <col min="12560" max="12560" width="10.453125" style="329" customWidth="1"/>
    <col min="12561" max="12796" width="9.1796875" style="329"/>
    <col min="12797" max="12797" width="5" style="329" customWidth="1"/>
    <col min="12798" max="12798" width="17.7265625" style="329" customWidth="1"/>
    <col min="12799" max="12799" width="13.81640625" style="329" customWidth="1"/>
    <col min="12800" max="12800" width="13.1796875" style="329" customWidth="1"/>
    <col min="12801" max="12801" width="12.26953125" style="329" customWidth="1"/>
    <col min="12802" max="12802" width="3" style="329" customWidth="1"/>
    <col min="12803" max="12803" width="20.26953125" style="329" customWidth="1"/>
    <col min="12804" max="12804" width="12.54296875" style="329" customWidth="1"/>
    <col min="12805" max="12805" width="11.7265625" style="329" customWidth="1"/>
    <col min="12806" max="12806" width="9.1796875" style="329"/>
    <col min="12807" max="12807" width="2.81640625" style="329" customWidth="1"/>
    <col min="12808" max="12808" width="18.54296875" style="329" customWidth="1"/>
    <col min="12809" max="12809" width="14.453125" style="329" customWidth="1"/>
    <col min="12810" max="12810" width="13.7265625" style="329" customWidth="1"/>
    <col min="12811" max="12811" width="10.1796875" style="329" customWidth="1"/>
    <col min="12812" max="12812" width="4.453125" style="329" customWidth="1"/>
    <col min="12813" max="12813" width="24" style="329" customWidth="1"/>
    <col min="12814" max="12814" width="13.1796875" style="329" customWidth="1"/>
    <col min="12815" max="12815" width="13" style="329" customWidth="1"/>
    <col min="12816" max="12816" width="10.453125" style="329" customWidth="1"/>
    <col min="12817" max="13052" width="9.1796875" style="329"/>
    <col min="13053" max="13053" width="5" style="329" customWidth="1"/>
    <col min="13054" max="13054" width="17.7265625" style="329" customWidth="1"/>
    <col min="13055" max="13055" width="13.81640625" style="329" customWidth="1"/>
    <col min="13056" max="13056" width="13.1796875" style="329" customWidth="1"/>
    <col min="13057" max="13057" width="12.26953125" style="329" customWidth="1"/>
    <col min="13058" max="13058" width="3" style="329" customWidth="1"/>
    <col min="13059" max="13059" width="20.26953125" style="329" customWidth="1"/>
    <col min="13060" max="13060" width="12.54296875" style="329" customWidth="1"/>
    <col min="13061" max="13061" width="11.7265625" style="329" customWidth="1"/>
    <col min="13062" max="13062" width="9.1796875" style="329"/>
    <col min="13063" max="13063" width="2.81640625" style="329" customWidth="1"/>
    <col min="13064" max="13064" width="18.54296875" style="329" customWidth="1"/>
    <col min="13065" max="13065" width="14.453125" style="329" customWidth="1"/>
    <col min="13066" max="13066" width="13.7265625" style="329" customWidth="1"/>
    <col min="13067" max="13067" width="10.1796875" style="329" customWidth="1"/>
    <col min="13068" max="13068" width="4.453125" style="329" customWidth="1"/>
    <col min="13069" max="13069" width="24" style="329" customWidth="1"/>
    <col min="13070" max="13070" width="13.1796875" style="329" customWidth="1"/>
    <col min="13071" max="13071" width="13" style="329" customWidth="1"/>
    <col min="13072" max="13072" width="10.453125" style="329" customWidth="1"/>
    <col min="13073" max="13308" width="9.1796875" style="329"/>
    <col min="13309" max="13309" width="5" style="329" customWidth="1"/>
    <col min="13310" max="13310" width="17.7265625" style="329" customWidth="1"/>
    <col min="13311" max="13311" width="13.81640625" style="329" customWidth="1"/>
    <col min="13312" max="13312" width="13.1796875" style="329" customWidth="1"/>
    <col min="13313" max="13313" width="12.26953125" style="329" customWidth="1"/>
    <col min="13314" max="13314" width="3" style="329" customWidth="1"/>
    <col min="13315" max="13315" width="20.26953125" style="329" customWidth="1"/>
    <col min="13316" max="13316" width="12.54296875" style="329" customWidth="1"/>
    <col min="13317" max="13317" width="11.7265625" style="329" customWidth="1"/>
    <col min="13318" max="13318" width="9.1796875" style="329"/>
    <col min="13319" max="13319" width="2.81640625" style="329" customWidth="1"/>
    <col min="13320" max="13320" width="18.54296875" style="329" customWidth="1"/>
    <col min="13321" max="13321" width="14.453125" style="329" customWidth="1"/>
    <col min="13322" max="13322" width="13.7265625" style="329" customWidth="1"/>
    <col min="13323" max="13323" width="10.1796875" style="329" customWidth="1"/>
    <col min="13324" max="13324" width="4.453125" style="329" customWidth="1"/>
    <col min="13325" max="13325" width="24" style="329" customWidth="1"/>
    <col min="13326" max="13326" width="13.1796875" style="329" customWidth="1"/>
    <col min="13327" max="13327" width="13" style="329" customWidth="1"/>
    <col min="13328" max="13328" width="10.453125" style="329" customWidth="1"/>
    <col min="13329" max="13564" width="9.1796875" style="329"/>
    <col min="13565" max="13565" width="5" style="329" customWidth="1"/>
    <col min="13566" max="13566" width="17.7265625" style="329" customWidth="1"/>
    <col min="13567" max="13567" width="13.81640625" style="329" customWidth="1"/>
    <col min="13568" max="13568" width="13.1796875" style="329" customWidth="1"/>
    <col min="13569" max="13569" width="12.26953125" style="329" customWidth="1"/>
    <col min="13570" max="13570" width="3" style="329" customWidth="1"/>
    <col min="13571" max="13571" width="20.26953125" style="329" customWidth="1"/>
    <col min="13572" max="13572" width="12.54296875" style="329" customWidth="1"/>
    <col min="13573" max="13573" width="11.7265625" style="329" customWidth="1"/>
    <col min="13574" max="13574" width="9.1796875" style="329"/>
    <col min="13575" max="13575" width="2.81640625" style="329" customWidth="1"/>
    <col min="13576" max="13576" width="18.54296875" style="329" customWidth="1"/>
    <col min="13577" max="13577" width="14.453125" style="329" customWidth="1"/>
    <col min="13578" max="13578" width="13.7265625" style="329" customWidth="1"/>
    <col min="13579" max="13579" width="10.1796875" style="329" customWidth="1"/>
    <col min="13580" max="13580" width="4.453125" style="329" customWidth="1"/>
    <col min="13581" max="13581" width="24" style="329" customWidth="1"/>
    <col min="13582" max="13582" width="13.1796875" style="329" customWidth="1"/>
    <col min="13583" max="13583" width="13" style="329" customWidth="1"/>
    <col min="13584" max="13584" width="10.453125" style="329" customWidth="1"/>
    <col min="13585" max="13820" width="9.1796875" style="329"/>
    <col min="13821" max="13821" width="5" style="329" customWidth="1"/>
    <col min="13822" max="13822" width="17.7265625" style="329" customWidth="1"/>
    <col min="13823" max="13823" width="13.81640625" style="329" customWidth="1"/>
    <col min="13824" max="13824" width="13.1796875" style="329" customWidth="1"/>
    <col min="13825" max="13825" width="12.26953125" style="329" customWidth="1"/>
    <col min="13826" max="13826" width="3" style="329" customWidth="1"/>
    <col min="13827" max="13827" width="20.26953125" style="329" customWidth="1"/>
    <col min="13828" max="13828" width="12.54296875" style="329" customWidth="1"/>
    <col min="13829" max="13829" width="11.7265625" style="329" customWidth="1"/>
    <col min="13830" max="13830" width="9.1796875" style="329"/>
    <col min="13831" max="13831" width="2.81640625" style="329" customWidth="1"/>
    <col min="13832" max="13832" width="18.54296875" style="329" customWidth="1"/>
    <col min="13833" max="13833" width="14.453125" style="329" customWidth="1"/>
    <col min="13834" max="13834" width="13.7265625" style="329" customWidth="1"/>
    <col min="13835" max="13835" width="10.1796875" style="329" customWidth="1"/>
    <col min="13836" max="13836" width="4.453125" style="329" customWidth="1"/>
    <col min="13837" max="13837" width="24" style="329" customWidth="1"/>
    <col min="13838" max="13838" width="13.1796875" style="329" customWidth="1"/>
    <col min="13839" max="13839" width="13" style="329" customWidth="1"/>
    <col min="13840" max="13840" width="10.453125" style="329" customWidth="1"/>
    <col min="13841" max="14076" width="9.1796875" style="329"/>
    <col min="14077" max="14077" width="5" style="329" customWidth="1"/>
    <col min="14078" max="14078" width="17.7265625" style="329" customWidth="1"/>
    <col min="14079" max="14079" width="13.81640625" style="329" customWidth="1"/>
    <col min="14080" max="14080" width="13.1796875" style="329" customWidth="1"/>
    <col min="14081" max="14081" width="12.26953125" style="329" customWidth="1"/>
    <col min="14082" max="14082" width="3" style="329" customWidth="1"/>
    <col min="14083" max="14083" width="20.26953125" style="329" customWidth="1"/>
    <col min="14084" max="14084" width="12.54296875" style="329" customWidth="1"/>
    <col min="14085" max="14085" width="11.7265625" style="329" customWidth="1"/>
    <col min="14086" max="14086" width="9.1796875" style="329"/>
    <col min="14087" max="14087" width="2.81640625" style="329" customWidth="1"/>
    <col min="14088" max="14088" width="18.54296875" style="329" customWidth="1"/>
    <col min="14089" max="14089" width="14.453125" style="329" customWidth="1"/>
    <col min="14090" max="14090" width="13.7265625" style="329" customWidth="1"/>
    <col min="14091" max="14091" width="10.1796875" style="329" customWidth="1"/>
    <col min="14092" max="14092" width="4.453125" style="329" customWidth="1"/>
    <col min="14093" max="14093" width="24" style="329" customWidth="1"/>
    <col min="14094" max="14094" width="13.1796875" style="329" customWidth="1"/>
    <col min="14095" max="14095" width="13" style="329" customWidth="1"/>
    <col min="14096" max="14096" width="10.453125" style="329" customWidth="1"/>
    <col min="14097" max="14332" width="9.1796875" style="329"/>
    <col min="14333" max="14333" width="5" style="329" customWidth="1"/>
    <col min="14334" max="14334" width="17.7265625" style="329" customWidth="1"/>
    <col min="14335" max="14335" width="13.81640625" style="329" customWidth="1"/>
    <col min="14336" max="14336" width="13.1796875" style="329" customWidth="1"/>
    <col min="14337" max="14337" width="12.26953125" style="329" customWidth="1"/>
    <col min="14338" max="14338" width="3" style="329" customWidth="1"/>
    <col min="14339" max="14339" width="20.26953125" style="329" customWidth="1"/>
    <col min="14340" max="14340" width="12.54296875" style="329" customWidth="1"/>
    <col min="14341" max="14341" width="11.7265625" style="329" customWidth="1"/>
    <col min="14342" max="14342" width="9.1796875" style="329"/>
    <col min="14343" max="14343" width="2.81640625" style="329" customWidth="1"/>
    <col min="14344" max="14344" width="18.54296875" style="329" customWidth="1"/>
    <col min="14345" max="14345" width="14.453125" style="329" customWidth="1"/>
    <col min="14346" max="14346" width="13.7265625" style="329" customWidth="1"/>
    <col min="14347" max="14347" width="10.1796875" style="329" customWidth="1"/>
    <col min="14348" max="14348" width="4.453125" style="329" customWidth="1"/>
    <col min="14349" max="14349" width="24" style="329" customWidth="1"/>
    <col min="14350" max="14350" width="13.1796875" style="329" customWidth="1"/>
    <col min="14351" max="14351" width="13" style="329" customWidth="1"/>
    <col min="14352" max="14352" width="10.453125" style="329" customWidth="1"/>
    <col min="14353" max="14588" width="9.1796875" style="329"/>
    <col min="14589" max="14589" width="5" style="329" customWidth="1"/>
    <col min="14590" max="14590" width="17.7265625" style="329" customWidth="1"/>
    <col min="14591" max="14591" width="13.81640625" style="329" customWidth="1"/>
    <col min="14592" max="14592" width="13.1796875" style="329" customWidth="1"/>
    <col min="14593" max="14593" width="12.26953125" style="329" customWidth="1"/>
    <col min="14594" max="14594" width="3" style="329" customWidth="1"/>
    <col min="14595" max="14595" width="20.26953125" style="329" customWidth="1"/>
    <col min="14596" max="14596" width="12.54296875" style="329" customWidth="1"/>
    <col min="14597" max="14597" width="11.7265625" style="329" customWidth="1"/>
    <col min="14598" max="14598" width="9.1796875" style="329"/>
    <col min="14599" max="14599" width="2.81640625" style="329" customWidth="1"/>
    <col min="14600" max="14600" width="18.54296875" style="329" customWidth="1"/>
    <col min="14601" max="14601" width="14.453125" style="329" customWidth="1"/>
    <col min="14602" max="14602" width="13.7265625" style="329" customWidth="1"/>
    <col min="14603" max="14603" width="10.1796875" style="329" customWidth="1"/>
    <col min="14604" max="14604" width="4.453125" style="329" customWidth="1"/>
    <col min="14605" max="14605" width="24" style="329" customWidth="1"/>
    <col min="14606" max="14606" width="13.1796875" style="329" customWidth="1"/>
    <col min="14607" max="14607" width="13" style="329" customWidth="1"/>
    <col min="14608" max="14608" width="10.453125" style="329" customWidth="1"/>
    <col min="14609" max="14844" width="9.1796875" style="329"/>
    <col min="14845" max="14845" width="5" style="329" customWidth="1"/>
    <col min="14846" max="14846" width="17.7265625" style="329" customWidth="1"/>
    <col min="14847" max="14847" width="13.81640625" style="329" customWidth="1"/>
    <col min="14848" max="14848" width="13.1796875" style="329" customWidth="1"/>
    <col min="14849" max="14849" width="12.26953125" style="329" customWidth="1"/>
    <col min="14850" max="14850" width="3" style="329" customWidth="1"/>
    <col min="14851" max="14851" width="20.26953125" style="329" customWidth="1"/>
    <col min="14852" max="14852" width="12.54296875" style="329" customWidth="1"/>
    <col min="14853" max="14853" width="11.7265625" style="329" customWidth="1"/>
    <col min="14854" max="14854" width="9.1796875" style="329"/>
    <col min="14855" max="14855" width="2.81640625" style="329" customWidth="1"/>
    <col min="14856" max="14856" width="18.54296875" style="329" customWidth="1"/>
    <col min="14857" max="14857" width="14.453125" style="329" customWidth="1"/>
    <col min="14858" max="14858" width="13.7265625" style="329" customWidth="1"/>
    <col min="14859" max="14859" width="10.1796875" style="329" customWidth="1"/>
    <col min="14860" max="14860" width="4.453125" style="329" customWidth="1"/>
    <col min="14861" max="14861" width="24" style="329" customWidth="1"/>
    <col min="14862" max="14862" width="13.1796875" style="329" customWidth="1"/>
    <col min="14863" max="14863" width="13" style="329" customWidth="1"/>
    <col min="14864" max="14864" width="10.453125" style="329" customWidth="1"/>
    <col min="14865" max="15100" width="9.1796875" style="329"/>
    <col min="15101" max="15101" width="5" style="329" customWidth="1"/>
    <col min="15102" max="15102" width="17.7265625" style="329" customWidth="1"/>
    <col min="15103" max="15103" width="13.81640625" style="329" customWidth="1"/>
    <col min="15104" max="15104" width="13.1796875" style="329" customWidth="1"/>
    <col min="15105" max="15105" width="12.26953125" style="329" customWidth="1"/>
    <col min="15106" max="15106" width="3" style="329" customWidth="1"/>
    <col min="15107" max="15107" width="20.26953125" style="329" customWidth="1"/>
    <col min="15108" max="15108" width="12.54296875" style="329" customWidth="1"/>
    <col min="15109" max="15109" width="11.7265625" style="329" customWidth="1"/>
    <col min="15110" max="15110" width="9.1796875" style="329"/>
    <col min="15111" max="15111" width="2.81640625" style="329" customWidth="1"/>
    <col min="15112" max="15112" width="18.54296875" style="329" customWidth="1"/>
    <col min="15113" max="15113" width="14.453125" style="329" customWidth="1"/>
    <col min="15114" max="15114" width="13.7265625" style="329" customWidth="1"/>
    <col min="15115" max="15115" width="10.1796875" style="329" customWidth="1"/>
    <col min="15116" max="15116" width="4.453125" style="329" customWidth="1"/>
    <col min="15117" max="15117" width="24" style="329" customWidth="1"/>
    <col min="15118" max="15118" width="13.1796875" style="329" customWidth="1"/>
    <col min="15119" max="15119" width="13" style="329" customWidth="1"/>
    <col min="15120" max="15120" width="10.453125" style="329" customWidth="1"/>
    <col min="15121" max="15356" width="9.1796875" style="329"/>
    <col min="15357" max="15357" width="5" style="329" customWidth="1"/>
    <col min="15358" max="15358" width="17.7265625" style="329" customWidth="1"/>
    <col min="15359" max="15359" width="13.81640625" style="329" customWidth="1"/>
    <col min="15360" max="15360" width="13.1796875" style="329" customWidth="1"/>
    <col min="15361" max="15361" width="12.26953125" style="329" customWidth="1"/>
    <col min="15362" max="15362" width="3" style="329" customWidth="1"/>
    <col min="15363" max="15363" width="20.26953125" style="329" customWidth="1"/>
    <col min="15364" max="15364" width="12.54296875" style="329" customWidth="1"/>
    <col min="15365" max="15365" width="11.7265625" style="329" customWidth="1"/>
    <col min="15366" max="15366" width="9.1796875" style="329"/>
    <col min="15367" max="15367" width="2.81640625" style="329" customWidth="1"/>
    <col min="15368" max="15368" width="18.54296875" style="329" customWidth="1"/>
    <col min="15369" max="15369" width="14.453125" style="329" customWidth="1"/>
    <col min="15370" max="15370" width="13.7265625" style="329" customWidth="1"/>
    <col min="15371" max="15371" width="10.1796875" style="329" customWidth="1"/>
    <col min="15372" max="15372" width="4.453125" style="329" customWidth="1"/>
    <col min="15373" max="15373" width="24" style="329" customWidth="1"/>
    <col min="15374" max="15374" width="13.1796875" style="329" customWidth="1"/>
    <col min="15375" max="15375" width="13" style="329" customWidth="1"/>
    <col min="15376" max="15376" width="10.453125" style="329" customWidth="1"/>
    <col min="15377" max="15612" width="9.1796875" style="329"/>
    <col min="15613" max="15613" width="5" style="329" customWidth="1"/>
    <col min="15614" max="15614" width="17.7265625" style="329" customWidth="1"/>
    <col min="15615" max="15615" width="13.81640625" style="329" customWidth="1"/>
    <col min="15616" max="15616" width="13.1796875" style="329" customWidth="1"/>
    <col min="15617" max="15617" width="12.26953125" style="329" customWidth="1"/>
    <col min="15618" max="15618" width="3" style="329" customWidth="1"/>
    <col min="15619" max="15619" width="20.26953125" style="329" customWidth="1"/>
    <col min="15620" max="15620" width="12.54296875" style="329" customWidth="1"/>
    <col min="15621" max="15621" width="11.7265625" style="329" customWidth="1"/>
    <col min="15622" max="15622" width="9.1796875" style="329"/>
    <col min="15623" max="15623" width="2.81640625" style="329" customWidth="1"/>
    <col min="15624" max="15624" width="18.54296875" style="329" customWidth="1"/>
    <col min="15625" max="15625" width="14.453125" style="329" customWidth="1"/>
    <col min="15626" max="15626" width="13.7265625" style="329" customWidth="1"/>
    <col min="15627" max="15627" width="10.1796875" style="329" customWidth="1"/>
    <col min="15628" max="15628" width="4.453125" style="329" customWidth="1"/>
    <col min="15629" max="15629" width="24" style="329" customWidth="1"/>
    <col min="15630" max="15630" width="13.1796875" style="329" customWidth="1"/>
    <col min="15631" max="15631" width="13" style="329" customWidth="1"/>
    <col min="15632" max="15632" width="10.453125" style="329" customWidth="1"/>
    <col min="15633" max="15868" width="9.1796875" style="329"/>
    <col min="15869" max="15869" width="5" style="329" customWidth="1"/>
    <col min="15870" max="15870" width="17.7265625" style="329" customWidth="1"/>
    <col min="15871" max="15871" width="13.81640625" style="329" customWidth="1"/>
    <col min="15872" max="15872" width="13.1796875" style="329" customWidth="1"/>
    <col min="15873" max="15873" width="12.26953125" style="329" customWidth="1"/>
    <col min="15874" max="15874" width="3" style="329" customWidth="1"/>
    <col min="15875" max="15875" width="20.26953125" style="329" customWidth="1"/>
    <col min="15876" max="15876" width="12.54296875" style="329" customWidth="1"/>
    <col min="15877" max="15877" width="11.7265625" style="329" customWidth="1"/>
    <col min="15878" max="15878" width="9.1796875" style="329"/>
    <col min="15879" max="15879" width="2.81640625" style="329" customWidth="1"/>
    <col min="15880" max="15880" width="18.54296875" style="329" customWidth="1"/>
    <col min="15881" max="15881" width="14.453125" style="329" customWidth="1"/>
    <col min="15882" max="15882" width="13.7265625" style="329" customWidth="1"/>
    <col min="15883" max="15883" width="10.1796875" style="329" customWidth="1"/>
    <col min="15884" max="15884" width="4.453125" style="329" customWidth="1"/>
    <col min="15885" max="15885" width="24" style="329" customWidth="1"/>
    <col min="15886" max="15886" width="13.1796875" style="329" customWidth="1"/>
    <col min="15887" max="15887" width="13" style="329" customWidth="1"/>
    <col min="15888" max="15888" width="10.453125" style="329" customWidth="1"/>
    <col min="15889" max="16124" width="9.1796875" style="329"/>
    <col min="16125" max="16125" width="5" style="329" customWidth="1"/>
    <col min="16126" max="16126" width="17.7265625" style="329" customWidth="1"/>
    <col min="16127" max="16127" width="13.81640625" style="329" customWidth="1"/>
    <col min="16128" max="16128" width="13.1796875" style="329" customWidth="1"/>
    <col min="16129" max="16129" width="12.26953125" style="329" customWidth="1"/>
    <col min="16130" max="16130" width="3" style="329" customWidth="1"/>
    <col min="16131" max="16131" width="20.26953125" style="329" customWidth="1"/>
    <col min="16132" max="16132" width="12.54296875" style="329" customWidth="1"/>
    <col min="16133" max="16133" width="11.7265625" style="329" customWidth="1"/>
    <col min="16134" max="16134" width="9.1796875" style="329"/>
    <col min="16135" max="16135" width="2.81640625" style="329" customWidth="1"/>
    <col min="16136" max="16136" width="18.54296875" style="329" customWidth="1"/>
    <col min="16137" max="16137" width="14.453125" style="329" customWidth="1"/>
    <col min="16138" max="16138" width="13.7265625" style="329" customWidth="1"/>
    <col min="16139" max="16139" width="10.1796875" style="329" customWidth="1"/>
    <col min="16140" max="16140" width="4.453125" style="329" customWidth="1"/>
    <col min="16141" max="16141" width="24" style="329" customWidth="1"/>
    <col min="16142" max="16142" width="13.1796875" style="329" customWidth="1"/>
    <col min="16143" max="16143" width="13" style="329" customWidth="1"/>
    <col min="16144" max="16144" width="10.453125" style="329" customWidth="1"/>
    <col min="16145" max="16384" width="9.1796875" style="329"/>
  </cols>
  <sheetData>
    <row r="1" spans="1:27" ht="18.75" customHeight="1">
      <c r="A1" s="452" t="s">
        <v>212</v>
      </c>
      <c r="B1" s="453"/>
      <c r="C1" s="453"/>
      <c r="D1" s="453"/>
      <c r="E1" s="453"/>
      <c r="F1" s="453"/>
      <c r="G1" s="453"/>
      <c r="H1" s="453"/>
      <c r="I1" s="453"/>
      <c r="J1" s="453"/>
      <c r="K1" s="453"/>
      <c r="L1" s="453"/>
      <c r="M1" s="453"/>
      <c r="N1" s="453"/>
      <c r="O1" s="453"/>
      <c r="P1" s="453"/>
      <c r="Q1" s="453"/>
      <c r="R1" s="453"/>
      <c r="S1" s="453"/>
      <c r="T1" s="453"/>
      <c r="U1" s="453"/>
      <c r="V1" s="453"/>
      <c r="W1" s="453"/>
      <c r="X1" s="453"/>
      <c r="Y1" s="453"/>
      <c r="Z1" s="453"/>
      <c r="AA1" s="453"/>
    </row>
    <row r="2" spans="1:27" ht="28.5" customHeight="1">
      <c r="A2" s="1132" t="s">
        <v>515</v>
      </c>
      <c r="B2" s="1132"/>
      <c r="C2" s="1132"/>
      <c r="D2" s="1132"/>
      <c r="E2" s="1132"/>
      <c r="F2" s="1132"/>
      <c r="G2" s="1132"/>
      <c r="H2" s="1132"/>
      <c r="I2" s="1132"/>
      <c r="J2" s="1132"/>
      <c r="K2" s="1132"/>
      <c r="L2" s="1132"/>
      <c r="M2" s="1132"/>
      <c r="N2" s="1132"/>
      <c r="O2" s="1132"/>
      <c r="P2" s="1132"/>
      <c r="Q2" s="1132"/>
      <c r="R2" s="1132"/>
      <c r="S2" s="1132"/>
      <c r="T2" s="1132"/>
      <c r="U2" s="1132"/>
      <c r="V2" s="1132"/>
      <c r="W2" s="1132"/>
      <c r="X2" s="1132"/>
      <c r="Y2" s="1132"/>
      <c r="Z2" s="1132"/>
      <c r="AA2" s="1132"/>
    </row>
    <row r="3" spans="1:27" ht="15.75" customHeight="1">
      <c r="A3" s="1133" t="s">
        <v>516</v>
      </c>
      <c r="B3" s="1133"/>
      <c r="C3" s="1133"/>
      <c r="D3" s="1133"/>
      <c r="E3" s="1133"/>
      <c r="F3" s="1133"/>
      <c r="G3" s="1133"/>
      <c r="H3" s="399"/>
      <c r="I3" s="399"/>
      <c r="J3" s="399"/>
      <c r="K3" s="399"/>
      <c r="L3" s="399"/>
      <c r="M3" s="399"/>
      <c r="N3" s="399"/>
      <c r="O3" s="399"/>
      <c r="P3" s="399"/>
      <c r="Q3" s="399"/>
      <c r="R3" s="399"/>
      <c r="S3" s="399"/>
      <c r="T3" s="399"/>
      <c r="U3" s="399"/>
      <c r="V3" s="399"/>
      <c r="W3" s="399"/>
      <c r="X3" s="399"/>
      <c r="Y3" s="399"/>
      <c r="Z3" s="399"/>
      <c r="AA3" s="399"/>
    </row>
    <row r="4" spans="1:27" ht="10.5" customHeight="1">
      <c r="H4" s="329"/>
    </row>
    <row r="5" spans="1:27" ht="37.5" customHeight="1" thickBot="1">
      <c r="A5" s="666" t="s">
        <v>124</v>
      </c>
      <c r="B5" s="1134" t="s">
        <v>125</v>
      </c>
      <c r="C5" s="1134"/>
      <c r="D5" s="328"/>
      <c r="E5" s="328"/>
      <c r="F5" s="666" t="s">
        <v>126</v>
      </c>
      <c r="G5" s="667" t="s">
        <v>127</v>
      </c>
      <c r="H5" s="668"/>
      <c r="I5" s="328"/>
      <c r="J5" s="328"/>
      <c r="K5" s="666" t="s">
        <v>128</v>
      </c>
      <c r="L5" s="669" t="s">
        <v>129</v>
      </c>
      <c r="M5" s="328"/>
      <c r="N5" s="670"/>
      <c r="O5" s="279"/>
      <c r="P5" s="666" t="s">
        <v>130</v>
      </c>
      <c r="Q5" s="669" t="s">
        <v>131</v>
      </c>
      <c r="R5" s="328"/>
    </row>
    <row r="6" spans="1:27" ht="53.25" customHeight="1" thickBot="1">
      <c r="A6" s="826" t="s">
        <v>132</v>
      </c>
      <c r="B6" s="446" t="s">
        <v>133</v>
      </c>
      <c r="C6" s="447" t="s">
        <v>134</v>
      </c>
      <c r="D6" s="448" t="s">
        <v>135</v>
      </c>
      <c r="E6" s="449"/>
      <c r="F6" s="826" t="s">
        <v>132</v>
      </c>
      <c r="G6" s="446" t="s">
        <v>133</v>
      </c>
      <c r="H6" s="450" t="s">
        <v>134</v>
      </c>
      <c r="I6" s="448" t="s">
        <v>135</v>
      </c>
      <c r="J6" s="449"/>
      <c r="K6" s="442" t="s">
        <v>132</v>
      </c>
      <c r="L6" s="443" t="s">
        <v>133</v>
      </c>
      <c r="M6" s="444" t="s">
        <v>136</v>
      </c>
      <c r="N6" s="445" t="s">
        <v>135</v>
      </c>
      <c r="O6"/>
      <c r="P6" s="442" t="s">
        <v>132</v>
      </c>
      <c r="Q6" s="443" t="s">
        <v>458</v>
      </c>
      <c r="R6" s="444" t="s">
        <v>136</v>
      </c>
      <c r="S6" s="445" t="s">
        <v>135</v>
      </c>
    </row>
    <row r="7" spans="1:27" ht="15.5">
      <c r="A7" s="391" t="s">
        <v>359</v>
      </c>
      <c r="B7" s="392">
        <v>6029.49</v>
      </c>
      <c r="C7" s="392">
        <v>2427</v>
      </c>
      <c r="D7" s="393">
        <v>5.0097794513536682</v>
      </c>
      <c r="E7" s="449"/>
      <c r="F7" s="388" t="s">
        <v>137</v>
      </c>
      <c r="G7" s="389">
        <v>3265.509</v>
      </c>
      <c r="H7" s="389">
        <v>16259</v>
      </c>
      <c r="I7" s="390">
        <v>3.3292576250035686</v>
      </c>
      <c r="J7" s="449"/>
      <c r="K7" s="388" t="s">
        <v>137</v>
      </c>
      <c r="L7" s="389">
        <v>293494.51799999998</v>
      </c>
      <c r="M7" s="389">
        <v>50687.758000000002</v>
      </c>
      <c r="N7" s="390">
        <v>5.7902446188288694</v>
      </c>
      <c r="O7" s="316"/>
      <c r="P7" s="388" t="s">
        <v>138</v>
      </c>
      <c r="Q7" s="389">
        <v>64960.966999999997</v>
      </c>
      <c r="R7" s="389">
        <v>11254.076999999999</v>
      </c>
      <c r="S7" s="390">
        <v>5.7722163265810247</v>
      </c>
    </row>
    <row r="8" spans="1:27" ht="16" thickBot="1">
      <c r="A8" s="388" t="s">
        <v>150</v>
      </c>
      <c r="B8" s="389">
        <v>5726.95</v>
      </c>
      <c r="C8" s="389">
        <v>2857</v>
      </c>
      <c r="D8" s="390">
        <v>3.5630539128919967</v>
      </c>
      <c r="E8" s="449"/>
      <c r="F8" s="388" t="s">
        <v>158</v>
      </c>
      <c r="G8" s="389">
        <v>15.345000000000001</v>
      </c>
      <c r="H8" s="389">
        <v>106</v>
      </c>
      <c r="I8" s="390">
        <v>2.0509222133119489</v>
      </c>
      <c r="J8" s="449"/>
      <c r="K8" s="388" t="s">
        <v>461</v>
      </c>
      <c r="L8" s="389">
        <v>191301.95199999999</v>
      </c>
      <c r="M8" s="389">
        <v>34420.423000000003</v>
      </c>
      <c r="N8" s="390">
        <v>5.5578036330349567</v>
      </c>
      <c r="O8" s="316"/>
      <c r="P8" s="388" t="s">
        <v>140</v>
      </c>
      <c r="Q8" s="389">
        <v>42803.175000000003</v>
      </c>
      <c r="R8" s="389">
        <v>8859.116</v>
      </c>
      <c r="S8" s="390">
        <v>4.8315401897886883</v>
      </c>
    </row>
    <row r="9" spans="1:27" ht="16" thickBot="1">
      <c r="A9" s="388" t="s">
        <v>137</v>
      </c>
      <c r="B9" s="389">
        <v>4827.3980000000001</v>
      </c>
      <c r="C9" s="389">
        <v>19031</v>
      </c>
      <c r="D9" s="390">
        <v>3.6661851730339263</v>
      </c>
      <c r="E9" s="449"/>
      <c r="F9" s="394" t="s">
        <v>222</v>
      </c>
      <c r="G9" s="395">
        <v>3291.54</v>
      </c>
      <c r="H9" s="395">
        <v>16404</v>
      </c>
      <c r="I9" s="396">
        <v>3.322821037244621</v>
      </c>
      <c r="J9" s="449"/>
      <c r="K9" s="388" t="s">
        <v>140</v>
      </c>
      <c r="L9" s="389">
        <v>187334.36</v>
      </c>
      <c r="M9" s="389">
        <v>34090.167999999998</v>
      </c>
      <c r="N9" s="390">
        <v>5.4952606863069731</v>
      </c>
      <c r="O9"/>
      <c r="P9" s="388" t="s">
        <v>137</v>
      </c>
      <c r="Q9" s="389">
        <v>22729.471000000001</v>
      </c>
      <c r="R9" s="389">
        <v>4404.768</v>
      </c>
      <c r="S9" s="390">
        <v>5.160197086429978</v>
      </c>
    </row>
    <row r="10" spans="1:27" ht="15.5">
      <c r="A10" s="388" t="s">
        <v>145</v>
      </c>
      <c r="B10" s="389">
        <v>1916.597</v>
      </c>
      <c r="C10" s="389">
        <v>1888</v>
      </c>
      <c r="D10" s="390">
        <v>3.4988188775137647</v>
      </c>
      <c r="E10" s="449"/>
      <c r="J10" s="449"/>
      <c r="K10" s="388" t="s">
        <v>139</v>
      </c>
      <c r="L10" s="389">
        <v>88230.748000000007</v>
      </c>
      <c r="M10" s="389">
        <v>14734.454</v>
      </c>
      <c r="N10" s="390">
        <v>5.9880568360388517</v>
      </c>
      <c r="O10"/>
      <c r="P10" s="388" t="s">
        <v>139</v>
      </c>
      <c r="Q10" s="389">
        <v>22439.057000000001</v>
      </c>
      <c r="R10" s="389">
        <v>4127.567</v>
      </c>
      <c r="S10" s="390">
        <v>5.4363883130182984</v>
      </c>
    </row>
    <row r="11" spans="1:27" ht="15.5">
      <c r="A11" s="388" t="s">
        <v>507</v>
      </c>
      <c r="B11" s="389">
        <v>1713.0050000000001</v>
      </c>
      <c r="C11" s="389">
        <v>665</v>
      </c>
      <c r="D11" s="390">
        <v>3.8091579628513679</v>
      </c>
      <c r="E11" s="449"/>
      <c r="J11" s="449"/>
      <c r="K11" s="388" t="s">
        <v>328</v>
      </c>
      <c r="L11" s="389">
        <v>83709.014999999999</v>
      </c>
      <c r="M11" s="389">
        <v>17688.187000000002</v>
      </c>
      <c r="N11" s="390">
        <v>4.7324813447528564</v>
      </c>
      <c r="O11"/>
      <c r="P11" s="388" t="s">
        <v>141</v>
      </c>
      <c r="Q11" s="389">
        <v>20740.161</v>
      </c>
      <c r="R11" s="389">
        <v>3354.5630000000001</v>
      </c>
      <c r="S11" s="390">
        <v>6.1826714835881749</v>
      </c>
    </row>
    <row r="12" spans="1:27" ht="15.5">
      <c r="A12" s="388" t="s">
        <v>327</v>
      </c>
      <c r="B12" s="389">
        <v>1641.826</v>
      </c>
      <c r="C12" s="389">
        <v>649</v>
      </c>
      <c r="D12" s="390">
        <v>4.8726824852720769</v>
      </c>
      <c r="E12" s="449"/>
      <c r="F12"/>
      <c r="G12"/>
      <c r="H12"/>
      <c r="I12"/>
      <c r="J12" s="449"/>
      <c r="K12" s="388" t="s">
        <v>146</v>
      </c>
      <c r="L12" s="389">
        <v>50389.506000000001</v>
      </c>
      <c r="M12" s="389">
        <v>7155.2129999999997</v>
      </c>
      <c r="N12" s="390">
        <v>7.0423488441224604</v>
      </c>
      <c r="O12" s="316"/>
      <c r="P12" s="388" t="s">
        <v>144</v>
      </c>
      <c r="Q12" s="389">
        <v>20703.194</v>
      </c>
      <c r="R12" s="389">
        <v>2755.5909999999999</v>
      </c>
      <c r="S12" s="390">
        <v>7.513159246056472</v>
      </c>
    </row>
    <row r="13" spans="1:27" ht="15.5">
      <c r="A13" s="388" t="s">
        <v>147</v>
      </c>
      <c r="B13" s="389">
        <v>1487.375</v>
      </c>
      <c r="C13" s="389">
        <v>793</v>
      </c>
      <c r="D13" s="390">
        <v>3.2595213415235462</v>
      </c>
      <c r="E13" s="449"/>
      <c r="F13"/>
      <c r="G13"/>
      <c r="H13"/>
      <c r="I13"/>
      <c r="J13" s="449"/>
      <c r="K13" s="388" t="s">
        <v>142</v>
      </c>
      <c r="L13" s="389">
        <v>39607.81</v>
      </c>
      <c r="M13" s="389">
        <v>7272.48</v>
      </c>
      <c r="N13" s="390">
        <v>5.4462590478076258</v>
      </c>
      <c r="O13"/>
      <c r="P13" s="388" t="s">
        <v>328</v>
      </c>
      <c r="Q13" s="389">
        <v>19467.007000000001</v>
      </c>
      <c r="R13" s="389">
        <v>4324.4489999999996</v>
      </c>
      <c r="S13" s="390">
        <v>4.5016155815457655</v>
      </c>
    </row>
    <row r="14" spans="1:27" ht="15.5">
      <c r="A14" s="388" t="s">
        <v>453</v>
      </c>
      <c r="B14" s="389">
        <v>1221</v>
      </c>
      <c r="C14" s="389">
        <v>408</v>
      </c>
      <c r="D14" s="390">
        <v>5.9852941176470589</v>
      </c>
      <c r="E14" s="449"/>
      <c r="F14"/>
      <c r="G14"/>
      <c r="H14"/>
      <c r="I14"/>
      <c r="J14" s="449"/>
      <c r="K14" s="388" t="s">
        <v>138</v>
      </c>
      <c r="L14" s="389">
        <v>36595.726999999999</v>
      </c>
      <c r="M14" s="389">
        <v>5254.3609999999999</v>
      </c>
      <c r="N14" s="390">
        <v>6.9648292151985753</v>
      </c>
      <c r="O14"/>
      <c r="P14" s="388" t="s">
        <v>146</v>
      </c>
      <c r="Q14" s="389">
        <v>16015.886</v>
      </c>
      <c r="R14" s="389">
        <v>3352.8209999999999</v>
      </c>
      <c r="S14" s="390">
        <v>4.776838966351022</v>
      </c>
    </row>
    <row r="15" spans="1:27" ht="15.5">
      <c r="A15" s="388" t="s">
        <v>266</v>
      </c>
      <c r="B15" s="389">
        <v>1082.6500000000001</v>
      </c>
      <c r="C15" s="389">
        <v>454</v>
      </c>
      <c r="D15" s="390">
        <v>4.4913918274216966</v>
      </c>
      <c r="E15" s="397"/>
      <c r="J15" s="449"/>
      <c r="K15" s="388" t="s">
        <v>144</v>
      </c>
      <c r="L15" s="389">
        <v>34044.784</v>
      </c>
      <c r="M15" s="389">
        <v>4046.5569999999998</v>
      </c>
      <c r="N15" s="390">
        <v>8.4132718259003898</v>
      </c>
      <c r="O15"/>
      <c r="P15" s="388" t="s">
        <v>235</v>
      </c>
      <c r="Q15" s="389">
        <v>11699.981</v>
      </c>
      <c r="R15" s="389">
        <v>2139.7089999999998</v>
      </c>
      <c r="S15" s="390">
        <v>5.4680243902325039</v>
      </c>
    </row>
    <row r="16" spans="1:27" ht="15.5">
      <c r="A16" s="388" t="s">
        <v>140</v>
      </c>
      <c r="B16" s="389">
        <v>1077.491</v>
      </c>
      <c r="C16" s="389">
        <v>533</v>
      </c>
      <c r="D16" s="390">
        <v>4.1759979846523532</v>
      </c>
      <c r="E16" s="449"/>
      <c r="J16" s="449"/>
      <c r="K16" s="388" t="s">
        <v>154</v>
      </c>
      <c r="L16" s="389">
        <v>32421.851999999999</v>
      </c>
      <c r="M16" s="389">
        <v>6269.9290000000001</v>
      </c>
      <c r="N16" s="390">
        <v>5.1710078375688147</v>
      </c>
      <c r="O16"/>
      <c r="P16" s="388" t="s">
        <v>147</v>
      </c>
      <c r="Q16" s="389">
        <v>10605.587</v>
      </c>
      <c r="R16" s="389">
        <v>1954.5550000000001</v>
      </c>
      <c r="S16" s="390">
        <v>5.4260877795713087</v>
      </c>
    </row>
    <row r="17" spans="1:19" ht="15.5">
      <c r="A17" s="388" t="s">
        <v>146</v>
      </c>
      <c r="B17" s="389">
        <v>916.92</v>
      </c>
      <c r="C17" s="389">
        <v>460</v>
      </c>
      <c r="D17" s="390">
        <v>3.8437224900440157</v>
      </c>
      <c r="E17" s="449"/>
      <c r="F17" s="449"/>
      <c r="G17" s="449"/>
      <c r="H17" s="451"/>
      <c r="I17" s="449"/>
      <c r="J17" s="449"/>
      <c r="K17" s="388" t="s">
        <v>246</v>
      </c>
      <c r="L17" s="389">
        <v>32089.324000000001</v>
      </c>
      <c r="M17" s="389">
        <v>4003.3180000000002</v>
      </c>
      <c r="N17" s="390">
        <v>8.0156819917878117</v>
      </c>
      <c r="O17"/>
      <c r="P17" s="388" t="s">
        <v>153</v>
      </c>
      <c r="Q17" s="389">
        <v>9634.1679999999997</v>
      </c>
      <c r="R17" s="389">
        <v>2300.3200000000002</v>
      </c>
      <c r="S17" s="390">
        <v>4.1881859915142234</v>
      </c>
    </row>
    <row r="18" spans="1:19" ht="15.5">
      <c r="A18" s="388" t="s">
        <v>461</v>
      </c>
      <c r="B18" s="389">
        <v>529.9</v>
      </c>
      <c r="C18" s="389">
        <v>222</v>
      </c>
      <c r="D18" s="390">
        <v>4.7524663677130041</v>
      </c>
      <c r="E18" s="449"/>
      <c r="F18" s="449"/>
      <c r="G18" s="449"/>
      <c r="H18" s="451"/>
      <c r="I18" s="449"/>
      <c r="J18" s="449"/>
      <c r="K18" s="388" t="s">
        <v>147</v>
      </c>
      <c r="L18" s="389">
        <v>31281.895</v>
      </c>
      <c r="M18" s="389">
        <v>4954.0159999999996</v>
      </c>
      <c r="N18" s="390">
        <v>6.314451749853049</v>
      </c>
      <c r="O18"/>
      <c r="P18" s="388" t="s">
        <v>369</v>
      </c>
      <c r="Q18" s="389">
        <v>8988.4030000000002</v>
      </c>
      <c r="R18" s="389">
        <v>1738.4960000000001</v>
      </c>
      <c r="S18" s="390">
        <v>5.1702178204609037</v>
      </c>
    </row>
    <row r="19" spans="1:19" ht="15.5">
      <c r="A19" s="388" t="s">
        <v>154</v>
      </c>
      <c r="B19" s="389">
        <v>364.05700000000002</v>
      </c>
      <c r="C19" s="389">
        <v>223</v>
      </c>
      <c r="D19" s="390">
        <v>4.0531841460699178</v>
      </c>
      <c r="E19" s="194"/>
      <c r="F19" s="449"/>
      <c r="G19" s="449"/>
      <c r="H19" s="451"/>
      <c r="I19" s="449"/>
      <c r="J19" s="449"/>
      <c r="K19" s="388" t="s">
        <v>145</v>
      </c>
      <c r="L19" s="389">
        <v>20466.817999999999</v>
      </c>
      <c r="M19" s="389">
        <v>4138.2809999999999</v>
      </c>
      <c r="N19" s="390">
        <v>4.9457293982694743</v>
      </c>
      <c r="O19"/>
      <c r="P19" s="388" t="s">
        <v>151</v>
      </c>
      <c r="Q19" s="389">
        <v>8576.509</v>
      </c>
      <c r="R19" s="389">
        <v>1596.518</v>
      </c>
      <c r="S19" s="390">
        <v>5.3720089594981077</v>
      </c>
    </row>
    <row r="20" spans="1:19" ht="15.5">
      <c r="A20" s="388" t="s">
        <v>143</v>
      </c>
      <c r="B20" s="389">
        <v>357.24599999999998</v>
      </c>
      <c r="C20" s="389">
        <v>524</v>
      </c>
      <c r="D20" s="390">
        <v>3.3517474316273397</v>
      </c>
      <c r="E20" s="194"/>
      <c r="F20" s="449"/>
      <c r="G20" s="449"/>
      <c r="H20" s="451"/>
      <c r="I20" s="449"/>
      <c r="J20" s="449"/>
      <c r="K20" s="388" t="s">
        <v>152</v>
      </c>
      <c r="L20" s="389">
        <v>16811.536</v>
      </c>
      <c r="M20" s="389">
        <v>2829.1010000000001</v>
      </c>
      <c r="N20" s="390">
        <v>5.9423597814287996</v>
      </c>
      <c r="O20"/>
      <c r="P20" s="388" t="s">
        <v>142</v>
      </c>
      <c r="Q20" s="389">
        <v>5203.55</v>
      </c>
      <c r="R20" s="389">
        <v>1148.902</v>
      </c>
      <c r="S20" s="390">
        <v>4.5291504410297829</v>
      </c>
    </row>
    <row r="21" spans="1:19" ht="15.5">
      <c r="A21" s="388" t="s">
        <v>513</v>
      </c>
      <c r="B21" s="389">
        <v>303.12</v>
      </c>
      <c r="C21" s="389">
        <v>96</v>
      </c>
      <c r="D21" s="390">
        <v>6.0490919976052684</v>
      </c>
      <c r="E21" s="194"/>
      <c r="F21" s="449"/>
      <c r="G21" s="449"/>
      <c r="H21" s="451"/>
      <c r="I21" s="449"/>
      <c r="J21" s="449"/>
      <c r="K21" s="388" t="s">
        <v>245</v>
      </c>
      <c r="L21" s="389">
        <v>14666.172</v>
      </c>
      <c r="M21" s="389">
        <v>2604.1089999999999</v>
      </c>
      <c r="N21" s="390">
        <v>5.6319347615633601</v>
      </c>
      <c r="O21"/>
      <c r="P21" s="388" t="s">
        <v>158</v>
      </c>
      <c r="Q21" s="389">
        <v>4905.0020000000004</v>
      </c>
      <c r="R21" s="389">
        <v>1223.8</v>
      </c>
      <c r="S21" s="390">
        <v>4.0080094786729861</v>
      </c>
    </row>
    <row r="22" spans="1:19" ht="15.5">
      <c r="A22" s="388" t="s">
        <v>445</v>
      </c>
      <c r="B22" s="389">
        <v>265.14499999999998</v>
      </c>
      <c r="C22" s="389">
        <v>82</v>
      </c>
      <c r="D22" s="390">
        <v>4.9551477321572071</v>
      </c>
      <c r="E22" s="194"/>
      <c r="F22" s="449"/>
      <c r="G22" s="449"/>
      <c r="H22" s="449"/>
      <c r="I22" s="449"/>
      <c r="J22" s="449"/>
      <c r="K22" s="388" t="s">
        <v>247</v>
      </c>
      <c r="L22" s="389">
        <v>12850.011</v>
      </c>
      <c r="M22" s="389">
        <v>2365.413</v>
      </c>
      <c r="N22" s="390">
        <v>5.4324597860923234</v>
      </c>
      <c r="O22"/>
      <c r="P22" s="388" t="s">
        <v>245</v>
      </c>
      <c r="Q22" s="389">
        <v>4843.8900000000003</v>
      </c>
      <c r="R22" s="389">
        <v>961.86300000000006</v>
      </c>
      <c r="S22" s="390">
        <v>5.035945867550784</v>
      </c>
    </row>
    <row r="23" spans="1:19" ht="15.5">
      <c r="A23" s="388" t="s">
        <v>512</v>
      </c>
      <c r="B23" s="389">
        <v>246.98</v>
      </c>
      <c r="C23" s="389">
        <v>76</v>
      </c>
      <c r="D23" s="390">
        <v>6.3753226639132672</v>
      </c>
      <c r="E23" s="194"/>
      <c r="F23" s="449"/>
      <c r="G23" s="449"/>
      <c r="H23" s="449"/>
      <c r="I23" s="449"/>
      <c r="J23" s="449"/>
      <c r="K23" s="388" t="s">
        <v>141</v>
      </c>
      <c r="L23" s="389">
        <v>10736.259</v>
      </c>
      <c r="M23" s="389">
        <v>1800.87</v>
      </c>
      <c r="N23" s="390">
        <v>5.9617068416931822</v>
      </c>
      <c r="O23" s="279"/>
      <c r="P23" s="388" t="s">
        <v>155</v>
      </c>
      <c r="Q23" s="389">
        <v>4620.3159999999998</v>
      </c>
      <c r="R23" s="389">
        <v>979.15700000000004</v>
      </c>
      <c r="S23" s="390">
        <v>4.7186671800334361</v>
      </c>
    </row>
    <row r="24" spans="1:19" ht="16" thickBot="1">
      <c r="A24" s="388" t="s">
        <v>142</v>
      </c>
      <c r="B24" s="389">
        <v>236.59100000000001</v>
      </c>
      <c r="C24" s="389">
        <v>144</v>
      </c>
      <c r="D24" s="390">
        <v>3.8787317409052906</v>
      </c>
      <c r="E24" s="194"/>
      <c r="F24" s="449"/>
      <c r="G24" s="449"/>
      <c r="H24" s="449"/>
      <c r="I24" s="449"/>
      <c r="J24" s="449"/>
      <c r="K24" s="388" t="s">
        <v>151</v>
      </c>
      <c r="L24" s="389">
        <v>9719.0380000000005</v>
      </c>
      <c r="M24" s="389">
        <v>1330.306</v>
      </c>
      <c r="N24" s="390">
        <v>7.3058664698197262</v>
      </c>
      <c r="O24"/>
      <c r="P24" s="388" t="s">
        <v>246</v>
      </c>
      <c r="Q24" s="389">
        <v>4051.26</v>
      </c>
      <c r="R24" s="389">
        <v>532.577</v>
      </c>
      <c r="S24" s="390">
        <v>7.606900035112294</v>
      </c>
    </row>
    <row r="25" spans="1:19" ht="16" thickBot="1">
      <c r="A25" s="394" t="s">
        <v>222</v>
      </c>
      <c r="B25" s="395">
        <v>30189.538</v>
      </c>
      <c r="C25" s="395">
        <v>31853</v>
      </c>
      <c r="D25" s="396">
        <v>4.0603559153458653</v>
      </c>
      <c r="E25" s="194"/>
      <c r="F25" s="449"/>
      <c r="G25" s="449"/>
      <c r="H25" s="449"/>
      <c r="I25" s="449"/>
      <c r="J25" s="449"/>
      <c r="K25" s="388" t="s">
        <v>155</v>
      </c>
      <c r="L25" s="389">
        <v>7902.07</v>
      </c>
      <c r="M25" s="389">
        <v>2014.5060000000001</v>
      </c>
      <c r="N25" s="390">
        <v>3.9225844946602288</v>
      </c>
      <c r="O25"/>
      <c r="P25" s="388" t="s">
        <v>154</v>
      </c>
      <c r="Q25" s="389">
        <v>3997.9780000000001</v>
      </c>
      <c r="R25" s="389">
        <v>868.22699999999998</v>
      </c>
      <c r="S25" s="390">
        <v>4.6047611972444997</v>
      </c>
    </row>
    <row r="26" spans="1:19" ht="15.5">
      <c r="A26"/>
      <c r="B26"/>
      <c r="C26"/>
      <c r="D26"/>
      <c r="E26" s="194"/>
      <c r="F26" s="449"/>
      <c r="G26" s="449"/>
      <c r="H26" s="449"/>
      <c r="I26" s="449"/>
      <c r="J26" s="449"/>
      <c r="K26" s="388" t="s">
        <v>158</v>
      </c>
      <c r="L26" s="389">
        <v>7208.6589999999997</v>
      </c>
      <c r="M26" s="389">
        <v>1682.232</v>
      </c>
      <c r="N26" s="390">
        <v>4.2851752909230116</v>
      </c>
      <c r="O26"/>
      <c r="P26" s="388" t="s">
        <v>157</v>
      </c>
      <c r="Q26" s="389">
        <v>3081.5030000000002</v>
      </c>
      <c r="R26" s="389">
        <v>954.91600000000005</v>
      </c>
      <c r="S26" s="390">
        <v>3.2269885518726253</v>
      </c>
    </row>
    <row r="27" spans="1:19" ht="15.5">
      <c r="A27"/>
      <c r="B27"/>
      <c r="C27"/>
      <c r="D27"/>
      <c r="E27" s="194"/>
      <c r="F27" s="449"/>
      <c r="G27" s="449"/>
      <c r="H27" s="449"/>
      <c r="I27" s="449"/>
      <c r="J27" s="449"/>
      <c r="K27" s="388" t="s">
        <v>143</v>
      </c>
      <c r="L27" s="389">
        <v>6801.6869999999999</v>
      </c>
      <c r="M27" s="389">
        <v>1668.1210000000001</v>
      </c>
      <c r="N27" s="390">
        <v>4.0774542134533407</v>
      </c>
      <c r="O27"/>
      <c r="P27" s="388" t="s">
        <v>461</v>
      </c>
      <c r="Q27" s="389">
        <v>2894.0569999999998</v>
      </c>
      <c r="R27" s="389">
        <v>315.178</v>
      </c>
      <c r="S27" s="390">
        <v>9.1822938149236304</v>
      </c>
    </row>
    <row r="28" spans="1:19" ht="16" thickBot="1">
      <c r="A28"/>
      <c r="B28"/>
      <c r="C28"/>
      <c r="D28"/>
      <c r="E28"/>
      <c r="F28"/>
      <c r="G28"/>
      <c r="H28"/>
      <c r="I28"/>
      <c r="J28" s="449"/>
      <c r="K28" s="388" t="s">
        <v>150</v>
      </c>
      <c r="L28" s="389">
        <v>4823.54</v>
      </c>
      <c r="M28" s="389">
        <v>789.78399999999999</v>
      </c>
      <c r="N28" s="390">
        <v>6.1074167114046372</v>
      </c>
      <c r="O28" s="316"/>
      <c r="P28" s="388" t="s">
        <v>156</v>
      </c>
      <c r="Q28" s="389">
        <v>2838.86</v>
      </c>
      <c r="R28" s="389">
        <v>587.81500000000005</v>
      </c>
      <c r="S28" s="390">
        <v>4.8295126868147289</v>
      </c>
    </row>
    <row r="29" spans="1:19" ht="16" thickBot="1">
      <c r="A29"/>
      <c r="B29"/>
      <c r="C29"/>
      <c r="D29"/>
      <c r="E29"/>
      <c r="F29"/>
      <c r="G29"/>
      <c r="H29"/>
      <c r="I29"/>
      <c r="J29" s="449"/>
      <c r="K29" s="394" t="s">
        <v>222</v>
      </c>
      <c r="L29" s="395">
        <v>1221725.0859999999</v>
      </c>
      <c r="M29" s="395">
        <v>213043.155</v>
      </c>
      <c r="N29" s="396">
        <v>5.7346366561272522</v>
      </c>
      <c r="O29"/>
      <c r="P29" s="388" t="s">
        <v>366</v>
      </c>
      <c r="Q29" s="389">
        <v>2709.51</v>
      </c>
      <c r="R29" s="389">
        <v>242.012</v>
      </c>
      <c r="S29" s="390">
        <v>11.195767152042048</v>
      </c>
    </row>
    <row r="30" spans="1:19" ht="15.5">
      <c r="E30"/>
      <c r="F30"/>
      <c r="G30"/>
      <c r="H30"/>
      <c r="I30"/>
      <c r="J30" s="279"/>
      <c r="K30"/>
      <c r="L30"/>
      <c r="M30"/>
      <c r="N30"/>
      <c r="O30" s="279"/>
      <c r="P30" s="388" t="s">
        <v>150</v>
      </c>
      <c r="Q30" s="389">
        <v>2690.73</v>
      </c>
      <c r="R30" s="389">
        <v>544.46900000000005</v>
      </c>
      <c r="S30" s="390">
        <v>4.9419342515368179</v>
      </c>
    </row>
    <row r="31" spans="1:19" ht="16" thickBot="1">
      <c r="A31"/>
      <c r="B31"/>
      <c r="C31"/>
      <c r="D31"/>
      <c r="E31"/>
      <c r="F31"/>
      <c r="G31"/>
      <c r="H31"/>
      <c r="I31"/>
      <c r="J31" s="279"/>
      <c r="K31"/>
      <c r="L31"/>
      <c r="M31"/>
      <c r="N31"/>
      <c r="O31"/>
      <c r="P31" s="388" t="s">
        <v>152</v>
      </c>
      <c r="Q31" s="389">
        <v>2607.605</v>
      </c>
      <c r="R31" s="389">
        <v>518.00699999999995</v>
      </c>
      <c r="S31" s="390">
        <v>5.0339184605613445</v>
      </c>
    </row>
    <row r="32" spans="1:19" ht="16" thickBot="1">
      <c r="E32"/>
      <c r="F32"/>
      <c r="G32"/>
      <c r="H32"/>
      <c r="I32"/>
      <c r="J32" s="279"/>
      <c r="O32"/>
      <c r="P32" s="394" t="s">
        <v>222</v>
      </c>
      <c r="Q32" s="395">
        <v>338181.56800000003</v>
      </c>
      <c r="R32" s="395">
        <v>64437.57</v>
      </c>
      <c r="S32" s="396">
        <v>5.2482048593700856</v>
      </c>
    </row>
    <row r="33" spans="1:19">
      <c r="A33"/>
      <c r="B33"/>
      <c r="C33"/>
      <c r="D33"/>
      <c r="E33"/>
      <c r="F33"/>
      <c r="G33"/>
      <c r="H33"/>
      <c r="I33"/>
      <c r="J33" s="316"/>
      <c r="K33"/>
      <c r="L33"/>
      <c r="M33"/>
      <c r="N33"/>
      <c r="O33"/>
      <c r="P33"/>
      <c r="Q33"/>
      <c r="R33"/>
      <c r="S33"/>
    </row>
    <row r="34" spans="1:19">
      <c r="A34"/>
      <c r="B34"/>
      <c r="C34"/>
      <c r="D34"/>
      <c r="E34"/>
      <c r="F34"/>
      <c r="G34"/>
      <c r="H34"/>
      <c r="I34"/>
      <c r="J34"/>
      <c r="K34"/>
      <c r="L34"/>
      <c r="M34"/>
      <c r="N34"/>
      <c r="O34"/>
      <c r="P34"/>
      <c r="Q34"/>
      <c r="R34"/>
      <c r="S34"/>
    </row>
    <row r="35" spans="1:19">
      <c r="A35"/>
      <c r="B35"/>
      <c r="C35"/>
      <c r="D35"/>
      <c r="E35"/>
      <c r="F35"/>
      <c r="G35"/>
      <c r="H35"/>
      <c r="I35"/>
      <c r="J35"/>
      <c r="O35"/>
      <c r="P35"/>
      <c r="Q35"/>
      <c r="R35"/>
      <c r="S35"/>
    </row>
    <row r="36" spans="1:19" ht="15.75" customHeight="1">
      <c r="A36"/>
      <c r="B36"/>
      <c r="C36"/>
      <c r="D36"/>
      <c r="E36"/>
      <c r="F36"/>
      <c r="G36"/>
      <c r="H36"/>
      <c r="I36"/>
      <c r="J36"/>
      <c r="K36"/>
      <c r="L36"/>
      <c r="M36"/>
      <c r="N36"/>
      <c r="O36"/>
      <c r="P36"/>
      <c r="Q36"/>
      <c r="R36"/>
      <c r="S36"/>
    </row>
    <row r="37" spans="1:19" ht="17.25" customHeight="1">
      <c r="A37"/>
      <c r="B37"/>
      <c r="C37"/>
      <c r="D37"/>
      <c r="E37"/>
      <c r="F37"/>
      <c r="G37"/>
      <c r="H37"/>
      <c r="I37"/>
      <c r="J37"/>
      <c r="K37"/>
      <c r="L37"/>
      <c r="M37"/>
      <c r="N37"/>
      <c r="O37" s="316"/>
      <c r="P37"/>
      <c r="Q37"/>
      <c r="R37"/>
      <c r="S37"/>
    </row>
    <row r="38" spans="1:19">
      <c r="A38"/>
      <c r="B38"/>
      <c r="C38"/>
      <c r="D38"/>
      <c r="E38"/>
      <c r="F38"/>
      <c r="G38"/>
      <c r="H38"/>
      <c r="I38"/>
      <c r="J38"/>
      <c r="K38"/>
      <c r="L38"/>
      <c r="M38"/>
      <c r="N38"/>
      <c r="O38" s="316"/>
    </row>
    <row r="39" spans="1:19">
      <c r="A39"/>
      <c r="B39"/>
      <c r="C39"/>
      <c r="D39"/>
      <c r="E39"/>
      <c r="F39"/>
      <c r="G39"/>
      <c r="H39"/>
      <c r="I39"/>
      <c r="J39"/>
      <c r="K39"/>
      <c r="L39"/>
      <c r="M39"/>
      <c r="N39"/>
      <c r="O39" s="316"/>
      <c r="P39"/>
      <c r="Q39"/>
      <c r="R39"/>
      <c r="S39"/>
    </row>
    <row r="40" spans="1:19">
      <c r="A40"/>
      <c r="B40"/>
      <c r="C40"/>
      <c r="D40"/>
      <c r="E40"/>
      <c r="F40"/>
      <c r="G40"/>
      <c r="H40"/>
      <c r="I40"/>
      <c r="J40"/>
      <c r="O40" s="316"/>
      <c r="P40"/>
      <c r="Q40"/>
      <c r="R40"/>
      <c r="S40"/>
    </row>
    <row r="41" spans="1:19">
      <c r="A41"/>
      <c r="B41"/>
      <c r="C41"/>
      <c r="D41"/>
      <c r="E41"/>
      <c r="F41"/>
      <c r="G41"/>
      <c r="H41"/>
      <c r="I41"/>
      <c r="J41"/>
      <c r="K41"/>
      <c r="L41"/>
      <c r="M41"/>
      <c r="N41"/>
      <c r="O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16"/>
      <c r="R75" s="316"/>
    </row>
    <row r="76" spans="1:19">
      <c r="A76"/>
      <c r="B76"/>
      <c r="C76"/>
      <c r="D76"/>
      <c r="E76"/>
      <c r="F76"/>
      <c r="G76"/>
      <c r="H76"/>
      <c r="I76"/>
      <c r="J76"/>
      <c r="K76"/>
      <c r="L76"/>
      <c r="M76"/>
      <c r="N76"/>
      <c r="O76"/>
      <c r="P76"/>
      <c r="Q76" s="316"/>
      <c r="R76" s="316"/>
    </row>
    <row r="77" spans="1:19">
      <c r="A77"/>
      <c r="B77"/>
      <c r="C77"/>
      <c r="D77"/>
      <c r="E77"/>
      <c r="F77"/>
      <c r="G77"/>
      <c r="H77"/>
      <c r="I77"/>
      <c r="J77"/>
      <c r="K77"/>
      <c r="L77"/>
      <c r="M77"/>
      <c r="N77"/>
      <c r="O77"/>
      <c r="P77"/>
      <c r="Q77" s="316"/>
      <c r="R77" s="316"/>
    </row>
    <row r="78" spans="1:19">
      <c r="A78"/>
      <c r="B78"/>
      <c r="C78"/>
      <c r="D78"/>
      <c r="E78"/>
      <c r="F78"/>
      <c r="G78"/>
      <c r="H78"/>
      <c r="I78"/>
      <c r="J78"/>
      <c r="K78"/>
      <c r="L78"/>
      <c r="M78"/>
      <c r="N78"/>
      <c r="O78"/>
      <c r="P78"/>
      <c r="Q78" s="316"/>
      <c r="R78" s="316"/>
    </row>
    <row r="79" spans="1:19">
      <c r="A79"/>
      <c r="B79"/>
      <c r="C79"/>
      <c r="D79"/>
      <c r="E79"/>
      <c r="F79"/>
      <c r="G79"/>
      <c r="H79"/>
      <c r="I79"/>
      <c r="J79"/>
      <c r="K79"/>
      <c r="L79"/>
      <c r="M79"/>
      <c r="N79"/>
      <c r="O79"/>
      <c r="P79"/>
      <c r="Q79" s="316"/>
      <c r="R79" s="316"/>
    </row>
    <row r="80" spans="1:19">
      <c r="A80"/>
      <c r="B80"/>
      <c r="C80"/>
      <c r="D80"/>
      <c r="E80"/>
      <c r="F80"/>
      <c r="G80"/>
      <c r="H80"/>
      <c r="I80"/>
      <c r="J80"/>
      <c r="K80"/>
      <c r="L80"/>
      <c r="M80"/>
      <c r="N80"/>
      <c r="O80"/>
      <c r="P80"/>
      <c r="Q80" s="316"/>
      <c r="R80" s="316"/>
    </row>
    <row r="81" spans="1:18">
      <c r="A81"/>
      <c r="B81"/>
      <c r="C81"/>
      <c r="D81"/>
      <c r="E81"/>
      <c r="F81"/>
      <c r="G81"/>
      <c r="H81"/>
      <c r="I81"/>
      <c r="J81"/>
      <c r="K81"/>
      <c r="L81"/>
      <c r="M81"/>
      <c r="N81"/>
      <c r="O81"/>
      <c r="P81"/>
      <c r="Q81" s="316"/>
      <c r="R81" s="316"/>
    </row>
    <row r="82" spans="1:18">
      <c r="A82"/>
      <c r="B82"/>
      <c r="C82"/>
      <c r="D82"/>
      <c r="E82"/>
      <c r="F82"/>
      <c r="G82"/>
      <c r="H82"/>
      <c r="I82"/>
      <c r="J82"/>
      <c r="K82"/>
      <c r="L82"/>
      <c r="M82"/>
      <c r="N82"/>
      <c r="O82"/>
      <c r="P82"/>
      <c r="Q82" s="316"/>
      <c r="R82" s="316"/>
    </row>
    <row r="83" spans="1:18" ht="15.5">
      <c r="A83"/>
      <c r="B83"/>
      <c r="C83"/>
      <c r="D83"/>
      <c r="E83"/>
      <c r="F83"/>
      <c r="G83"/>
      <c r="H83"/>
      <c r="I83"/>
      <c r="J83"/>
      <c r="K83"/>
      <c r="L83"/>
      <c r="M83" s="451"/>
      <c r="N83" s="404"/>
      <c r="O83"/>
      <c r="P83"/>
      <c r="Q83" s="316"/>
      <c r="R83" s="316"/>
    </row>
    <row r="84" spans="1:18" ht="15.5">
      <c r="A84"/>
      <c r="B84"/>
      <c r="C84"/>
      <c r="D84"/>
      <c r="E84"/>
      <c r="F84"/>
      <c r="G84"/>
      <c r="H84"/>
      <c r="I84"/>
      <c r="J84"/>
      <c r="K84"/>
      <c r="L84"/>
      <c r="M84" s="451"/>
      <c r="N84" s="404"/>
      <c r="O84"/>
      <c r="P84"/>
      <c r="Q84" s="316"/>
      <c r="R84" s="316"/>
    </row>
    <row r="85" spans="1:18" ht="15.5">
      <c r="A85"/>
      <c r="B85"/>
      <c r="C85"/>
      <c r="D85"/>
      <c r="E85"/>
      <c r="F85"/>
      <c r="G85"/>
      <c r="H85"/>
      <c r="I85"/>
      <c r="J85"/>
      <c r="K85"/>
      <c r="L85"/>
      <c r="M85" s="451"/>
      <c r="N85" s="404"/>
      <c r="O85"/>
      <c r="P85"/>
      <c r="Q85" s="316"/>
      <c r="R85" s="316"/>
    </row>
    <row r="86" spans="1:18" ht="15.5">
      <c r="A86"/>
      <c r="B86"/>
      <c r="C86"/>
      <c r="D86"/>
      <c r="E86"/>
      <c r="F86"/>
      <c r="G86"/>
      <c r="H86"/>
      <c r="I86"/>
      <c r="J86"/>
      <c r="K86"/>
      <c r="L86"/>
      <c r="M86" s="451"/>
      <c r="N86" s="404"/>
      <c r="O86"/>
      <c r="P86"/>
      <c r="Q86" s="316"/>
      <c r="R86" s="316"/>
    </row>
    <row r="87" spans="1:18" ht="15.5">
      <c r="A87"/>
      <c r="B87"/>
      <c r="C87"/>
      <c r="D87"/>
      <c r="E87"/>
      <c r="F87"/>
      <c r="G87"/>
      <c r="H87"/>
      <c r="I87"/>
      <c r="J87"/>
      <c r="K87"/>
      <c r="L87"/>
      <c r="M87" s="451"/>
      <c r="N87" s="404"/>
      <c r="O87"/>
      <c r="P87"/>
      <c r="Q87" s="316"/>
      <c r="R87" s="316"/>
    </row>
    <row r="88" spans="1:18" ht="15.5">
      <c r="A88"/>
      <c r="B88"/>
      <c r="C88"/>
      <c r="D88"/>
      <c r="E88"/>
      <c r="F88"/>
      <c r="G88"/>
      <c r="H88"/>
      <c r="I88"/>
      <c r="J88"/>
      <c r="K88"/>
      <c r="L88"/>
      <c r="M88" s="451"/>
      <c r="N88" s="404"/>
      <c r="O88"/>
      <c r="P88"/>
      <c r="Q88" s="316"/>
      <c r="R88" s="316"/>
    </row>
    <row r="89" spans="1:18" ht="15.5">
      <c r="A89"/>
      <c r="B89"/>
      <c r="C89"/>
      <c r="D89"/>
      <c r="E89"/>
      <c r="F89"/>
      <c r="G89"/>
      <c r="H89"/>
      <c r="I89"/>
      <c r="J89"/>
      <c r="K89"/>
      <c r="L89"/>
      <c r="M89" s="451"/>
      <c r="N89" s="404"/>
      <c r="O89"/>
      <c r="P89"/>
      <c r="Q89" s="316"/>
      <c r="R89" s="316"/>
    </row>
    <row r="90" spans="1:18" ht="15.5">
      <c r="A90"/>
      <c r="B90"/>
      <c r="C90"/>
      <c r="D90"/>
      <c r="E90"/>
      <c r="F90"/>
      <c r="G90"/>
      <c r="H90"/>
      <c r="I90"/>
      <c r="J90"/>
      <c r="K90"/>
      <c r="L90"/>
      <c r="M90" s="451"/>
      <c r="N90" s="404"/>
      <c r="O90"/>
      <c r="P90"/>
      <c r="Q90" s="316"/>
      <c r="R90" s="316"/>
    </row>
    <row r="91" spans="1:18">
      <c r="A91"/>
      <c r="B91"/>
      <c r="C91"/>
      <c r="D91"/>
      <c r="E91"/>
      <c r="F91"/>
      <c r="G91"/>
      <c r="H91"/>
      <c r="I91"/>
      <c r="J91"/>
      <c r="K91"/>
      <c r="L91"/>
      <c r="M91"/>
      <c r="N91"/>
      <c r="O91"/>
      <c r="P91"/>
      <c r="Q91" s="316"/>
      <c r="R91" s="316"/>
    </row>
    <row r="92" spans="1:18">
      <c r="A92"/>
      <c r="B92"/>
      <c r="C92"/>
      <c r="D92"/>
      <c r="E92"/>
      <c r="F92"/>
      <c r="G92"/>
      <c r="H92"/>
      <c r="I92"/>
      <c r="J92"/>
      <c r="K92"/>
      <c r="L92"/>
      <c r="M92"/>
      <c r="N92"/>
      <c r="O92"/>
      <c r="P92"/>
      <c r="Q92" s="316"/>
      <c r="R92" s="316"/>
    </row>
    <row r="93" spans="1:18">
      <c r="A93"/>
      <c r="B93"/>
      <c r="C93"/>
      <c r="D93"/>
      <c r="E93"/>
      <c r="F93"/>
      <c r="G93"/>
      <c r="H93"/>
      <c r="I93"/>
      <c r="J93"/>
      <c r="K93"/>
      <c r="L93"/>
      <c r="M93"/>
      <c r="N93"/>
      <c r="O93"/>
      <c r="P93"/>
      <c r="Q93" s="316"/>
      <c r="R93" s="316"/>
    </row>
    <row r="94" spans="1:18">
      <c r="A94"/>
      <c r="B94"/>
      <c r="C94"/>
      <c r="D94"/>
      <c r="E94"/>
      <c r="F94"/>
      <c r="G94"/>
      <c r="H94"/>
      <c r="I94"/>
      <c r="J94"/>
      <c r="K94"/>
      <c r="L94"/>
      <c r="M94"/>
      <c r="N94"/>
      <c r="O94"/>
      <c r="P94"/>
      <c r="Q94" s="316"/>
      <c r="R94" s="316"/>
    </row>
    <row r="95" spans="1:18">
      <c r="A95"/>
      <c r="B95"/>
      <c r="C95"/>
      <c r="D95"/>
      <c r="E95"/>
      <c r="F95"/>
      <c r="G95"/>
      <c r="H95"/>
      <c r="I95"/>
      <c r="J95"/>
      <c r="K95"/>
      <c r="L95"/>
      <c r="M95"/>
      <c r="N95"/>
      <c r="O95"/>
      <c r="P95"/>
      <c r="Q95" s="316"/>
      <c r="R95" s="316"/>
    </row>
    <row r="96" spans="1:18">
      <c r="A96"/>
      <c r="B96"/>
      <c r="C96"/>
      <c r="D96"/>
      <c r="E96"/>
      <c r="F96"/>
      <c r="G96"/>
      <c r="H96"/>
      <c r="I96"/>
      <c r="J96"/>
      <c r="K96"/>
      <c r="L96"/>
      <c r="M96"/>
      <c r="N96"/>
      <c r="O96"/>
      <c r="P96"/>
      <c r="Q96" s="316"/>
      <c r="R96" s="316"/>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c r="I126"/>
      <c r="J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66">
    <sortCondition descending="1" ref="Q7:Q66"/>
  </sortState>
  <mergeCells count="3">
    <mergeCell ref="A2:AA2"/>
    <mergeCell ref="A3:G3"/>
    <mergeCell ref="B5:C5"/>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33"/>
  <dimension ref="A1:AA229"/>
  <sheetViews>
    <sheetView showGridLines="0" zoomScaleNormal="100" workbookViewId="0">
      <selection activeCell="R36" sqref="R36"/>
    </sheetView>
  </sheetViews>
  <sheetFormatPr defaultRowHeight="13"/>
  <cols>
    <col min="1" max="1" width="16.81640625" style="329" customWidth="1"/>
    <col min="2" max="2" width="12.26953125" style="329" bestFit="1" customWidth="1"/>
    <col min="3" max="3" width="10.1796875" style="329" customWidth="1"/>
    <col min="4" max="4" width="8.7265625" style="329"/>
    <col min="5" max="5" width="9.54296875" style="329" customWidth="1"/>
    <col min="6" max="6" width="16.81640625" style="329" customWidth="1"/>
    <col min="7" max="7" width="11.26953125" style="329" customWidth="1"/>
    <col min="8" max="8" width="10.453125" style="329" customWidth="1"/>
    <col min="9" max="9" width="8.7265625" style="329"/>
    <col min="10" max="10" width="3.54296875" style="329" customWidth="1"/>
    <col min="11" max="11" width="19.453125" style="329" customWidth="1"/>
    <col min="12" max="12" width="11.7265625" style="329" customWidth="1"/>
    <col min="13" max="13" width="12.26953125" style="329" customWidth="1"/>
    <col min="14" max="14" width="10.453125" style="329" customWidth="1"/>
    <col min="15" max="15" width="3.81640625" style="329" customWidth="1"/>
    <col min="16" max="16" width="18.26953125" style="329" customWidth="1"/>
    <col min="17" max="17" width="11.26953125" style="329" customWidth="1"/>
    <col min="18" max="18" width="10.26953125" style="329" customWidth="1"/>
    <col min="19" max="19" width="10" style="329" customWidth="1"/>
    <col min="20" max="255" width="8.7265625" style="329"/>
    <col min="256" max="256" width="4" style="329" customWidth="1"/>
    <col min="257" max="257" width="15.1796875" style="329" customWidth="1"/>
    <col min="258" max="258" width="13.81640625" style="329" customWidth="1"/>
    <col min="259" max="259" width="10.1796875" style="329" customWidth="1"/>
    <col min="260" max="260" width="8.7265625" style="329"/>
    <col min="261" max="261" width="3.453125" style="329" customWidth="1"/>
    <col min="262" max="262" width="19.54296875" style="329" customWidth="1"/>
    <col min="263" max="263" width="12.26953125" style="329" customWidth="1"/>
    <col min="264" max="264" width="10.453125" style="329" customWidth="1"/>
    <col min="265" max="265" width="8.7265625" style="329"/>
    <col min="266" max="266" width="3.54296875" style="329" customWidth="1"/>
    <col min="267" max="267" width="16.453125" style="329" customWidth="1"/>
    <col min="268" max="268" width="11.7265625" style="329" customWidth="1"/>
    <col min="269" max="269" width="10.1796875" style="329" customWidth="1"/>
    <col min="270" max="270" width="15.81640625" style="329" customWidth="1"/>
    <col min="271" max="271" width="3.81640625" style="329" customWidth="1"/>
    <col min="272" max="272" width="16.453125" style="329" customWidth="1"/>
    <col min="273" max="273" width="11.26953125" style="329" customWidth="1"/>
    <col min="274" max="274" width="10.26953125" style="329" customWidth="1"/>
    <col min="275" max="275" width="10" style="329" customWidth="1"/>
    <col min="276" max="511" width="8.7265625" style="329"/>
    <col min="512" max="512" width="4" style="329" customWidth="1"/>
    <col min="513" max="513" width="15.1796875" style="329" customWidth="1"/>
    <col min="514" max="514" width="13.81640625" style="329" customWidth="1"/>
    <col min="515" max="515" width="10.1796875" style="329" customWidth="1"/>
    <col min="516" max="516" width="8.7265625" style="329"/>
    <col min="517" max="517" width="3.453125" style="329" customWidth="1"/>
    <col min="518" max="518" width="19.54296875" style="329" customWidth="1"/>
    <col min="519" max="519" width="12.26953125" style="329" customWidth="1"/>
    <col min="520" max="520" width="10.453125" style="329" customWidth="1"/>
    <col min="521" max="521" width="8.7265625" style="329"/>
    <col min="522" max="522" width="3.54296875" style="329" customWidth="1"/>
    <col min="523" max="523" width="16.453125" style="329" customWidth="1"/>
    <col min="524" max="524" width="11.7265625" style="329" customWidth="1"/>
    <col min="525" max="525" width="10.1796875" style="329" customWidth="1"/>
    <col min="526" max="526" width="15.81640625" style="329" customWidth="1"/>
    <col min="527" max="527" width="3.81640625" style="329" customWidth="1"/>
    <col min="528" max="528" width="16.453125" style="329" customWidth="1"/>
    <col min="529" max="529" width="11.26953125" style="329" customWidth="1"/>
    <col min="530" max="530" width="10.26953125" style="329" customWidth="1"/>
    <col min="531" max="531" width="10" style="329" customWidth="1"/>
    <col min="532" max="767" width="8.7265625" style="329"/>
    <col min="768" max="768" width="4" style="329" customWidth="1"/>
    <col min="769" max="769" width="15.1796875" style="329" customWidth="1"/>
    <col min="770" max="770" width="13.81640625" style="329" customWidth="1"/>
    <col min="771" max="771" width="10.1796875" style="329" customWidth="1"/>
    <col min="772" max="772" width="8.7265625" style="329"/>
    <col min="773" max="773" width="3.453125" style="329" customWidth="1"/>
    <col min="774" max="774" width="19.54296875" style="329" customWidth="1"/>
    <col min="775" max="775" width="12.26953125" style="329" customWidth="1"/>
    <col min="776" max="776" width="10.453125" style="329" customWidth="1"/>
    <col min="777" max="777" width="8.7265625" style="329"/>
    <col min="778" max="778" width="3.54296875" style="329" customWidth="1"/>
    <col min="779" max="779" width="16.453125" style="329" customWidth="1"/>
    <col min="780" max="780" width="11.7265625" style="329" customWidth="1"/>
    <col min="781" max="781" width="10.1796875" style="329" customWidth="1"/>
    <col min="782" max="782" width="15.81640625" style="329" customWidth="1"/>
    <col min="783" max="783" width="3.81640625" style="329" customWidth="1"/>
    <col min="784" max="784" width="16.453125" style="329" customWidth="1"/>
    <col min="785" max="785" width="11.26953125" style="329" customWidth="1"/>
    <col min="786" max="786" width="10.26953125" style="329" customWidth="1"/>
    <col min="787" max="787" width="10" style="329" customWidth="1"/>
    <col min="788" max="1023" width="8.7265625" style="329"/>
    <col min="1024" max="1024" width="4" style="329" customWidth="1"/>
    <col min="1025" max="1025" width="15.1796875" style="329" customWidth="1"/>
    <col min="1026" max="1026" width="13.81640625" style="329" customWidth="1"/>
    <col min="1027" max="1027" width="10.1796875" style="329" customWidth="1"/>
    <col min="1028" max="1028" width="8.7265625" style="329"/>
    <col min="1029" max="1029" width="3.453125" style="329" customWidth="1"/>
    <col min="1030" max="1030" width="19.54296875" style="329" customWidth="1"/>
    <col min="1031" max="1031" width="12.26953125" style="329" customWidth="1"/>
    <col min="1032" max="1032" width="10.453125" style="329" customWidth="1"/>
    <col min="1033" max="1033" width="8.7265625" style="329"/>
    <col min="1034" max="1034" width="3.54296875" style="329" customWidth="1"/>
    <col min="1035" max="1035" width="16.453125" style="329" customWidth="1"/>
    <col min="1036" max="1036" width="11.7265625" style="329" customWidth="1"/>
    <col min="1037" max="1037" width="10.1796875" style="329" customWidth="1"/>
    <col min="1038" max="1038" width="15.81640625" style="329" customWidth="1"/>
    <col min="1039" max="1039" width="3.81640625" style="329" customWidth="1"/>
    <col min="1040" max="1040" width="16.453125" style="329" customWidth="1"/>
    <col min="1041" max="1041" width="11.26953125" style="329" customWidth="1"/>
    <col min="1042" max="1042" width="10.26953125" style="329" customWidth="1"/>
    <col min="1043" max="1043" width="10" style="329" customWidth="1"/>
    <col min="1044" max="1279" width="8.7265625" style="329"/>
    <col min="1280" max="1280" width="4" style="329" customWidth="1"/>
    <col min="1281" max="1281" width="15.1796875" style="329" customWidth="1"/>
    <col min="1282" max="1282" width="13.81640625" style="329" customWidth="1"/>
    <col min="1283" max="1283" width="10.1796875" style="329" customWidth="1"/>
    <col min="1284" max="1284" width="8.7265625" style="329"/>
    <col min="1285" max="1285" width="3.453125" style="329" customWidth="1"/>
    <col min="1286" max="1286" width="19.54296875" style="329" customWidth="1"/>
    <col min="1287" max="1287" width="12.26953125" style="329" customWidth="1"/>
    <col min="1288" max="1288" width="10.453125" style="329" customWidth="1"/>
    <col min="1289" max="1289" width="8.7265625" style="329"/>
    <col min="1290" max="1290" width="3.54296875" style="329" customWidth="1"/>
    <col min="1291" max="1291" width="16.453125" style="329" customWidth="1"/>
    <col min="1292" max="1292" width="11.7265625" style="329" customWidth="1"/>
    <col min="1293" max="1293" width="10.1796875" style="329" customWidth="1"/>
    <col min="1294" max="1294" width="15.81640625" style="329" customWidth="1"/>
    <col min="1295" max="1295" width="3.81640625" style="329" customWidth="1"/>
    <col min="1296" max="1296" width="16.453125" style="329" customWidth="1"/>
    <col min="1297" max="1297" width="11.26953125" style="329" customWidth="1"/>
    <col min="1298" max="1298" width="10.26953125" style="329" customWidth="1"/>
    <col min="1299" max="1299" width="10" style="329" customWidth="1"/>
    <col min="1300" max="1535" width="8.7265625" style="329"/>
    <col min="1536" max="1536" width="4" style="329" customWidth="1"/>
    <col min="1537" max="1537" width="15.1796875" style="329" customWidth="1"/>
    <col min="1538" max="1538" width="13.81640625" style="329" customWidth="1"/>
    <col min="1539" max="1539" width="10.1796875" style="329" customWidth="1"/>
    <col min="1540" max="1540" width="8.7265625" style="329"/>
    <col min="1541" max="1541" width="3.453125" style="329" customWidth="1"/>
    <col min="1542" max="1542" width="19.54296875" style="329" customWidth="1"/>
    <col min="1543" max="1543" width="12.26953125" style="329" customWidth="1"/>
    <col min="1544" max="1544" width="10.453125" style="329" customWidth="1"/>
    <col min="1545" max="1545" width="8.7265625" style="329"/>
    <col min="1546" max="1546" width="3.54296875" style="329" customWidth="1"/>
    <col min="1547" max="1547" width="16.453125" style="329" customWidth="1"/>
    <col min="1548" max="1548" width="11.7265625" style="329" customWidth="1"/>
    <col min="1549" max="1549" width="10.1796875" style="329" customWidth="1"/>
    <col min="1550" max="1550" width="15.81640625" style="329" customWidth="1"/>
    <col min="1551" max="1551" width="3.81640625" style="329" customWidth="1"/>
    <col min="1552" max="1552" width="16.453125" style="329" customWidth="1"/>
    <col min="1553" max="1553" width="11.26953125" style="329" customWidth="1"/>
    <col min="1554" max="1554" width="10.26953125" style="329" customWidth="1"/>
    <col min="1555" max="1555" width="10" style="329" customWidth="1"/>
    <col min="1556" max="1791" width="8.7265625" style="329"/>
    <col min="1792" max="1792" width="4" style="329" customWidth="1"/>
    <col min="1793" max="1793" width="15.1796875" style="329" customWidth="1"/>
    <col min="1794" max="1794" width="13.81640625" style="329" customWidth="1"/>
    <col min="1795" max="1795" width="10.1796875" style="329" customWidth="1"/>
    <col min="1796" max="1796" width="8.7265625" style="329"/>
    <col min="1797" max="1797" width="3.453125" style="329" customWidth="1"/>
    <col min="1798" max="1798" width="19.54296875" style="329" customWidth="1"/>
    <col min="1799" max="1799" width="12.26953125" style="329" customWidth="1"/>
    <col min="1800" max="1800" width="10.453125" style="329" customWidth="1"/>
    <col min="1801" max="1801" width="8.7265625" style="329"/>
    <col min="1802" max="1802" width="3.54296875" style="329" customWidth="1"/>
    <col min="1803" max="1803" width="16.453125" style="329" customWidth="1"/>
    <col min="1804" max="1804" width="11.7265625" style="329" customWidth="1"/>
    <col min="1805" max="1805" width="10.1796875" style="329" customWidth="1"/>
    <col min="1806" max="1806" width="15.81640625" style="329" customWidth="1"/>
    <col min="1807" max="1807" width="3.81640625" style="329" customWidth="1"/>
    <col min="1808" max="1808" width="16.453125" style="329" customWidth="1"/>
    <col min="1809" max="1809" width="11.26953125" style="329" customWidth="1"/>
    <col min="1810" max="1810" width="10.26953125" style="329" customWidth="1"/>
    <col min="1811" max="1811" width="10" style="329" customWidth="1"/>
    <col min="1812" max="2047" width="8.7265625" style="329"/>
    <col min="2048" max="2048" width="4" style="329" customWidth="1"/>
    <col min="2049" max="2049" width="15.1796875" style="329" customWidth="1"/>
    <col min="2050" max="2050" width="13.81640625" style="329" customWidth="1"/>
    <col min="2051" max="2051" width="10.1796875" style="329" customWidth="1"/>
    <col min="2052" max="2052" width="8.7265625" style="329"/>
    <col min="2053" max="2053" width="3.453125" style="329" customWidth="1"/>
    <col min="2054" max="2054" width="19.54296875" style="329" customWidth="1"/>
    <col min="2055" max="2055" width="12.26953125" style="329" customWidth="1"/>
    <col min="2056" max="2056" width="10.453125" style="329" customWidth="1"/>
    <col min="2057" max="2057" width="8.7265625" style="329"/>
    <col min="2058" max="2058" width="3.54296875" style="329" customWidth="1"/>
    <col min="2059" max="2059" width="16.453125" style="329" customWidth="1"/>
    <col min="2060" max="2060" width="11.7265625" style="329" customWidth="1"/>
    <col min="2061" max="2061" width="10.1796875" style="329" customWidth="1"/>
    <col min="2062" max="2062" width="15.81640625" style="329" customWidth="1"/>
    <col min="2063" max="2063" width="3.81640625" style="329" customWidth="1"/>
    <col min="2064" max="2064" width="16.453125" style="329" customWidth="1"/>
    <col min="2065" max="2065" width="11.26953125" style="329" customWidth="1"/>
    <col min="2066" max="2066" width="10.26953125" style="329" customWidth="1"/>
    <col min="2067" max="2067" width="10" style="329" customWidth="1"/>
    <col min="2068" max="2303" width="8.7265625" style="329"/>
    <col min="2304" max="2304" width="4" style="329" customWidth="1"/>
    <col min="2305" max="2305" width="15.1796875" style="329" customWidth="1"/>
    <col min="2306" max="2306" width="13.81640625" style="329" customWidth="1"/>
    <col min="2307" max="2307" width="10.1796875" style="329" customWidth="1"/>
    <col min="2308" max="2308" width="8.7265625" style="329"/>
    <col min="2309" max="2309" width="3.453125" style="329" customWidth="1"/>
    <col min="2310" max="2310" width="19.54296875" style="329" customWidth="1"/>
    <col min="2311" max="2311" width="12.26953125" style="329" customWidth="1"/>
    <col min="2312" max="2312" width="10.453125" style="329" customWidth="1"/>
    <col min="2313" max="2313" width="8.7265625" style="329"/>
    <col min="2314" max="2314" width="3.54296875" style="329" customWidth="1"/>
    <col min="2315" max="2315" width="16.453125" style="329" customWidth="1"/>
    <col min="2316" max="2316" width="11.7265625" style="329" customWidth="1"/>
    <col min="2317" max="2317" width="10.1796875" style="329" customWidth="1"/>
    <col min="2318" max="2318" width="15.81640625" style="329" customWidth="1"/>
    <col min="2319" max="2319" width="3.81640625" style="329" customWidth="1"/>
    <col min="2320" max="2320" width="16.453125" style="329" customWidth="1"/>
    <col min="2321" max="2321" width="11.26953125" style="329" customWidth="1"/>
    <col min="2322" max="2322" width="10.26953125" style="329" customWidth="1"/>
    <col min="2323" max="2323" width="10" style="329" customWidth="1"/>
    <col min="2324" max="2559" width="8.7265625" style="329"/>
    <col min="2560" max="2560" width="4" style="329" customWidth="1"/>
    <col min="2561" max="2561" width="15.1796875" style="329" customWidth="1"/>
    <col min="2562" max="2562" width="13.81640625" style="329" customWidth="1"/>
    <col min="2563" max="2563" width="10.1796875" style="329" customWidth="1"/>
    <col min="2564" max="2564" width="8.7265625" style="329"/>
    <col min="2565" max="2565" width="3.453125" style="329" customWidth="1"/>
    <col min="2566" max="2566" width="19.54296875" style="329" customWidth="1"/>
    <col min="2567" max="2567" width="12.26953125" style="329" customWidth="1"/>
    <col min="2568" max="2568" width="10.453125" style="329" customWidth="1"/>
    <col min="2569" max="2569" width="8.7265625" style="329"/>
    <col min="2570" max="2570" width="3.54296875" style="329" customWidth="1"/>
    <col min="2571" max="2571" width="16.453125" style="329" customWidth="1"/>
    <col min="2572" max="2572" width="11.7265625" style="329" customWidth="1"/>
    <col min="2573" max="2573" width="10.1796875" style="329" customWidth="1"/>
    <col min="2574" max="2574" width="15.81640625" style="329" customWidth="1"/>
    <col min="2575" max="2575" width="3.81640625" style="329" customWidth="1"/>
    <col min="2576" max="2576" width="16.453125" style="329" customWidth="1"/>
    <col min="2577" max="2577" width="11.26953125" style="329" customWidth="1"/>
    <col min="2578" max="2578" width="10.26953125" style="329" customWidth="1"/>
    <col min="2579" max="2579" width="10" style="329" customWidth="1"/>
    <col min="2580" max="2815" width="8.7265625" style="329"/>
    <col min="2816" max="2816" width="4" style="329" customWidth="1"/>
    <col min="2817" max="2817" width="15.1796875" style="329" customWidth="1"/>
    <col min="2818" max="2818" width="13.81640625" style="329" customWidth="1"/>
    <col min="2819" max="2819" width="10.1796875" style="329" customWidth="1"/>
    <col min="2820" max="2820" width="8.7265625" style="329"/>
    <col min="2821" max="2821" width="3.453125" style="329" customWidth="1"/>
    <col min="2822" max="2822" width="19.54296875" style="329" customWidth="1"/>
    <col min="2823" max="2823" width="12.26953125" style="329" customWidth="1"/>
    <col min="2824" max="2824" width="10.453125" style="329" customWidth="1"/>
    <col min="2825" max="2825" width="8.7265625" style="329"/>
    <col min="2826" max="2826" width="3.54296875" style="329" customWidth="1"/>
    <col min="2827" max="2827" width="16.453125" style="329" customWidth="1"/>
    <col min="2828" max="2828" width="11.7265625" style="329" customWidth="1"/>
    <col min="2829" max="2829" width="10.1796875" style="329" customWidth="1"/>
    <col min="2830" max="2830" width="15.81640625" style="329" customWidth="1"/>
    <col min="2831" max="2831" width="3.81640625" style="329" customWidth="1"/>
    <col min="2832" max="2832" width="16.453125" style="329" customWidth="1"/>
    <col min="2833" max="2833" width="11.26953125" style="329" customWidth="1"/>
    <col min="2834" max="2834" width="10.26953125" style="329" customWidth="1"/>
    <col min="2835" max="2835" width="10" style="329" customWidth="1"/>
    <col min="2836" max="3071" width="8.7265625" style="329"/>
    <col min="3072" max="3072" width="4" style="329" customWidth="1"/>
    <col min="3073" max="3073" width="15.1796875" style="329" customWidth="1"/>
    <col min="3074" max="3074" width="13.81640625" style="329" customWidth="1"/>
    <col min="3075" max="3075" width="10.1796875" style="329" customWidth="1"/>
    <col min="3076" max="3076" width="8.7265625" style="329"/>
    <col min="3077" max="3077" width="3.453125" style="329" customWidth="1"/>
    <col min="3078" max="3078" width="19.54296875" style="329" customWidth="1"/>
    <col min="3079" max="3079" width="12.26953125" style="329" customWidth="1"/>
    <col min="3080" max="3080" width="10.453125" style="329" customWidth="1"/>
    <col min="3081" max="3081" width="8.7265625" style="329"/>
    <col min="3082" max="3082" width="3.54296875" style="329" customWidth="1"/>
    <col min="3083" max="3083" width="16.453125" style="329" customWidth="1"/>
    <col min="3084" max="3084" width="11.7265625" style="329" customWidth="1"/>
    <col min="3085" max="3085" width="10.1796875" style="329" customWidth="1"/>
    <col min="3086" max="3086" width="15.81640625" style="329" customWidth="1"/>
    <col min="3087" max="3087" width="3.81640625" style="329" customWidth="1"/>
    <col min="3088" max="3088" width="16.453125" style="329" customWidth="1"/>
    <col min="3089" max="3089" width="11.26953125" style="329" customWidth="1"/>
    <col min="3090" max="3090" width="10.26953125" style="329" customWidth="1"/>
    <col min="3091" max="3091" width="10" style="329" customWidth="1"/>
    <col min="3092" max="3327" width="8.7265625" style="329"/>
    <col min="3328" max="3328" width="4" style="329" customWidth="1"/>
    <col min="3329" max="3329" width="15.1796875" style="329" customWidth="1"/>
    <col min="3330" max="3330" width="13.81640625" style="329" customWidth="1"/>
    <col min="3331" max="3331" width="10.1796875" style="329" customWidth="1"/>
    <col min="3332" max="3332" width="8.7265625" style="329"/>
    <col min="3333" max="3333" width="3.453125" style="329" customWidth="1"/>
    <col min="3334" max="3334" width="19.54296875" style="329" customWidth="1"/>
    <col min="3335" max="3335" width="12.26953125" style="329" customWidth="1"/>
    <col min="3336" max="3336" width="10.453125" style="329" customWidth="1"/>
    <col min="3337" max="3337" width="8.7265625" style="329"/>
    <col min="3338" max="3338" width="3.54296875" style="329" customWidth="1"/>
    <col min="3339" max="3339" width="16.453125" style="329" customWidth="1"/>
    <col min="3340" max="3340" width="11.7265625" style="329" customWidth="1"/>
    <col min="3341" max="3341" width="10.1796875" style="329" customWidth="1"/>
    <col min="3342" max="3342" width="15.81640625" style="329" customWidth="1"/>
    <col min="3343" max="3343" width="3.81640625" style="329" customWidth="1"/>
    <col min="3344" max="3344" width="16.453125" style="329" customWidth="1"/>
    <col min="3345" max="3345" width="11.26953125" style="329" customWidth="1"/>
    <col min="3346" max="3346" width="10.26953125" style="329" customWidth="1"/>
    <col min="3347" max="3347" width="10" style="329" customWidth="1"/>
    <col min="3348" max="3583" width="8.7265625" style="329"/>
    <col min="3584" max="3584" width="4" style="329" customWidth="1"/>
    <col min="3585" max="3585" width="15.1796875" style="329" customWidth="1"/>
    <col min="3586" max="3586" width="13.81640625" style="329" customWidth="1"/>
    <col min="3587" max="3587" width="10.1796875" style="329" customWidth="1"/>
    <col min="3588" max="3588" width="8.7265625" style="329"/>
    <col min="3589" max="3589" width="3.453125" style="329" customWidth="1"/>
    <col min="3590" max="3590" width="19.54296875" style="329" customWidth="1"/>
    <col min="3591" max="3591" width="12.26953125" style="329" customWidth="1"/>
    <col min="3592" max="3592" width="10.453125" style="329" customWidth="1"/>
    <col min="3593" max="3593" width="8.7265625" style="329"/>
    <col min="3594" max="3594" width="3.54296875" style="329" customWidth="1"/>
    <col min="3595" max="3595" width="16.453125" style="329" customWidth="1"/>
    <col min="3596" max="3596" width="11.7265625" style="329" customWidth="1"/>
    <col min="3597" max="3597" width="10.1796875" style="329" customWidth="1"/>
    <col min="3598" max="3598" width="15.81640625" style="329" customWidth="1"/>
    <col min="3599" max="3599" width="3.81640625" style="329" customWidth="1"/>
    <col min="3600" max="3600" width="16.453125" style="329" customWidth="1"/>
    <col min="3601" max="3601" width="11.26953125" style="329" customWidth="1"/>
    <col min="3602" max="3602" width="10.26953125" style="329" customWidth="1"/>
    <col min="3603" max="3603" width="10" style="329" customWidth="1"/>
    <col min="3604" max="3839" width="8.7265625" style="329"/>
    <col min="3840" max="3840" width="4" style="329" customWidth="1"/>
    <col min="3841" max="3841" width="15.1796875" style="329" customWidth="1"/>
    <col min="3842" max="3842" width="13.81640625" style="329" customWidth="1"/>
    <col min="3843" max="3843" width="10.1796875" style="329" customWidth="1"/>
    <col min="3844" max="3844" width="8.7265625" style="329"/>
    <col min="3845" max="3845" width="3.453125" style="329" customWidth="1"/>
    <col min="3846" max="3846" width="19.54296875" style="329" customWidth="1"/>
    <col min="3847" max="3847" width="12.26953125" style="329" customWidth="1"/>
    <col min="3848" max="3848" width="10.453125" style="329" customWidth="1"/>
    <col min="3849" max="3849" width="8.7265625" style="329"/>
    <col min="3850" max="3850" width="3.54296875" style="329" customWidth="1"/>
    <col min="3851" max="3851" width="16.453125" style="329" customWidth="1"/>
    <col min="3852" max="3852" width="11.7265625" style="329" customWidth="1"/>
    <col min="3853" max="3853" width="10.1796875" style="329" customWidth="1"/>
    <col min="3854" max="3854" width="15.81640625" style="329" customWidth="1"/>
    <col min="3855" max="3855" width="3.81640625" style="329" customWidth="1"/>
    <col min="3856" max="3856" width="16.453125" style="329" customWidth="1"/>
    <col min="3857" max="3857" width="11.26953125" style="329" customWidth="1"/>
    <col min="3858" max="3858" width="10.26953125" style="329" customWidth="1"/>
    <col min="3859" max="3859" width="10" style="329" customWidth="1"/>
    <col min="3860" max="4095" width="8.7265625" style="329"/>
    <col min="4096" max="4096" width="4" style="329" customWidth="1"/>
    <col min="4097" max="4097" width="15.1796875" style="329" customWidth="1"/>
    <col min="4098" max="4098" width="13.81640625" style="329" customWidth="1"/>
    <col min="4099" max="4099" width="10.1796875" style="329" customWidth="1"/>
    <col min="4100" max="4100" width="8.7265625" style="329"/>
    <col min="4101" max="4101" width="3.453125" style="329" customWidth="1"/>
    <col min="4102" max="4102" width="19.54296875" style="329" customWidth="1"/>
    <col min="4103" max="4103" width="12.26953125" style="329" customWidth="1"/>
    <col min="4104" max="4104" width="10.453125" style="329" customWidth="1"/>
    <col min="4105" max="4105" width="8.7265625" style="329"/>
    <col min="4106" max="4106" width="3.54296875" style="329" customWidth="1"/>
    <col min="4107" max="4107" width="16.453125" style="329" customWidth="1"/>
    <col min="4108" max="4108" width="11.7265625" style="329" customWidth="1"/>
    <col min="4109" max="4109" width="10.1796875" style="329" customWidth="1"/>
    <col min="4110" max="4110" width="15.81640625" style="329" customWidth="1"/>
    <col min="4111" max="4111" width="3.81640625" style="329" customWidth="1"/>
    <col min="4112" max="4112" width="16.453125" style="329" customWidth="1"/>
    <col min="4113" max="4113" width="11.26953125" style="329" customWidth="1"/>
    <col min="4114" max="4114" width="10.26953125" style="329" customWidth="1"/>
    <col min="4115" max="4115" width="10" style="329" customWidth="1"/>
    <col min="4116" max="4351" width="8.7265625" style="329"/>
    <col min="4352" max="4352" width="4" style="329" customWidth="1"/>
    <col min="4353" max="4353" width="15.1796875" style="329" customWidth="1"/>
    <col min="4354" max="4354" width="13.81640625" style="329" customWidth="1"/>
    <col min="4355" max="4355" width="10.1796875" style="329" customWidth="1"/>
    <col min="4356" max="4356" width="8.7265625" style="329"/>
    <col min="4357" max="4357" width="3.453125" style="329" customWidth="1"/>
    <col min="4358" max="4358" width="19.54296875" style="329" customWidth="1"/>
    <col min="4359" max="4359" width="12.26953125" style="329" customWidth="1"/>
    <col min="4360" max="4360" width="10.453125" style="329" customWidth="1"/>
    <col min="4361" max="4361" width="8.7265625" style="329"/>
    <col min="4362" max="4362" width="3.54296875" style="329" customWidth="1"/>
    <col min="4363" max="4363" width="16.453125" style="329" customWidth="1"/>
    <col min="4364" max="4364" width="11.7265625" style="329" customWidth="1"/>
    <col min="4365" max="4365" width="10.1796875" style="329" customWidth="1"/>
    <col min="4366" max="4366" width="15.81640625" style="329" customWidth="1"/>
    <col min="4367" max="4367" width="3.81640625" style="329" customWidth="1"/>
    <col min="4368" max="4368" width="16.453125" style="329" customWidth="1"/>
    <col min="4369" max="4369" width="11.26953125" style="329" customWidth="1"/>
    <col min="4370" max="4370" width="10.26953125" style="329" customWidth="1"/>
    <col min="4371" max="4371" width="10" style="329" customWidth="1"/>
    <col min="4372" max="4607" width="8.7265625" style="329"/>
    <col min="4608" max="4608" width="4" style="329" customWidth="1"/>
    <col min="4609" max="4609" width="15.1796875" style="329" customWidth="1"/>
    <col min="4610" max="4610" width="13.81640625" style="329" customWidth="1"/>
    <col min="4611" max="4611" width="10.1796875" style="329" customWidth="1"/>
    <col min="4612" max="4612" width="8.7265625" style="329"/>
    <col min="4613" max="4613" width="3.453125" style="329" customWidth="1"/>
    <col min="4614" max="4614" width="19.54296875" style="329" customWidth="1"/>
    <col min="4615" max="4615" width="12.26953125" style="329" customWidth="1"/>
    <col min="4616" max="4616" width="10.453125" style="329" customWidth="1"/>
    <col min="4617" max="4617" width="8.7265625" style="329"/>
    <col min="4618" max="4618" width="3.54296875" style="329" customWidth="1"/>
    <col min="4619" max="4619" width="16.453125" style="329" customWidth="1"/>
    <col min="4620" max="4620" width="11.7265625" style="329" customWidth="1"/>
    <col min="4621" max="4621" width="10.1796875" style="329" customWidth="1"/>
    <col min="4622" max="4622" width="15.81640625" style="329" customWidth="1"/>
    <col min="4623" max="4623" width="3.81640625" style="329" customWidth="1"/>
    <col min="4624" max="4624" width="16.453125" style="329" customWidth="1"/>
    <col min="4625" max="4625" width="11.26953125" style="329" customWidth="1"/>
    <col min="4626" max="4626" width="10.26953125" style="329" customWidth="1"/>
    <col min="4627" max="4627" width="10" style="329" customWidth="1"/>
    <col min="4628" max="4863" width="8.7265625" style="329"/>
    <col min="4864" max="4864" width="4" style="329" customWidth="1"/>
    <col min="4865" max="4865" width="15.1796875" style="329" customWidth="1"/>
    <col min="4866" max="4866" width="13.81640625" style="329" customWidth="1"/>
    <col min="4867" max="4867" width="10.1796875" style="329" customWidth="1"/>
    <col min="4868" max="4868" width="8.7265625" style="329"/>
    <col min="4869" max="4869" width="3.453125" style="329" customWidth="1"/>
    <col min="4870" max="4870" width="19.54296875" style="329" customWidth="1"/>
    <col min="4871" max="4871" width="12.26953125" style="329" customWidth="1"/>
    <col min="4872" max="4872" width="10.453125" style="329" customWidth="1"/>
    <col min="4873" max="4873" width="8.7265625" style="329"/>
    <col min="4874" max="4874" width="3.54296875" style="329" customWidth="1"/>
    <col min="4875" max="4875" width="16.453125" style="329" customWidth="1"/>
    <col min="4876" max="4876" width="11.7265625" style="329" customWidth="1"/>
    <col min="4877" max="4877" width="10.1796875" style="329" customWidth="1"/>
    <col min="4878" max="4878" width="15.81640625" style="329" customWidth="1"/>
    <col min="4879" max="4879" width="3.81640625" style="329" customWidth="1"/>
    <col min="4880" max="4880" width="16.453125" style="329" customWidth="1"/>
    <col min="4881" max="4881" width="11.26953125" style="329" customWidth="1"/>
    <col min="4882" max="4882" width="10.26953125" style="329" customWidth="1"/>
    <col min="4883" max="4883" width="10" style="329" customWidth="1"/>
    <col min="4884" max="5119" width="8.7265625" style="329"/>
    <col min="5120" max="5120" width="4" style="329" customWidth="1"/>
    <col min="5121" max="5121" width="15.1796875" style="329" customWidth="1"/>
    <col min="5122" max="5122" width="13.81640625" style="329" customWidth="1"/>
    <col min="5123" max="5123" width="10.1796875" style="329" customWidth="1"/>
    <col min="5124" max="5124" width="8.7265625" style="329"/>
    <col min="5125" max="5125" width="3.453125" style="329" customWidth="1"/>
    <col min="5126" max="5126" width="19.54296875" style="329" customWidth="1"/>
    <col min="5127" max="5127" width="12.26953125" style="329" customWidth="1"/>
    <col min="5128" max="5128" width="10.453125" style="329" customWidth="1"/>
    <col min="5129" max="5129" width="8.7265625" style="329"/>
    <col min="5130" max="5130" width="3.54296875" style="329" customWidth="1"/>
    <col min="5131" max="5131" width="16.453125" style="329" customWidth="1"/>
    <col min="5132" max="5132" width="11.7265625" style="329" customWidth="1"/>
    <col min="5133" max="5133" width="10.1796875" style="329" customWidth="1"/>
    <col min="5134" max="5134" width="15.81640625" style="329" customWidth="1"/>
    <col min="5135" max="5135" width="3.81640625" style="329" customWidth="1"/>
    <col min="5136" max="5136" width="16.453125" style="329" customWidth="1"/>
    <col min="5137" max="5137" width="11.26953125" style="329" customWidth="1"/>
    <col min="5138" max="5138" width="10.26953125" style="329" customWidth="1"/>
    <col min="5139" max="5139" width="10" style="329" customWidth="1"/>
    <col min="5140" max="5375" width="8.7265625" style="329"/>
    <col min="5376" max="5376" width="4" style="329" customWidth="1"/>
    <col min="5377" max="5377" width="15.1796875" style="329" customWidth="1"/>
    <col min="5378" max="5378" width="13.81640625" style="329" customWidth="1"/>
    <col min="5379" max="5379" width="10.1796875" style="329" customWidth="1"/>
    <col min="5380" max="5380" width="8.7265625" style="329"/>
    <col min="5381" max="5381" width="3.453125" style="329" customWidth="1"/>
    <col min="5382" max="5382" width="19.54296875" style="329" customWidth="1"/>
    <col min="5383" max="5383" width="12.26953125" style="329" customWidth="1"/>
    <col min="5384" max="5384" width="10.453125" style="329" customWidth="1"/>
    <col min="5385" max="5385" width="8.7265625" style="329"/>
    <col min="5386" max="5386" width="3.54296875" style="329" customWidth="1"/>
    <col min="5387" max="5387" width="16.453125" style="329" customWidth="1"/>
    <col min="5388" max="5388" width="11.7265625" style="329" customWidth="1"/>
    <col min="5389" max="5389" width="10.1796875" style="329" customWidth="1"/>
    <col min="5390" max="5390" width="15.81640625" style="329" customWidth="1"/>
    <col min="5391" max="5391" width="3.81640625" style="329" customWidth="1"/>
    <col min="5392" max="5392" width="16.453125" style="329" customWidth="1"/>
    <col min="5393" max="5393" width="11.26953125" style="329" customWidth="1"/>
    <col min="5394" max="5394" width="10.26953125" style="329" customWidth="1"/>
    <col min="5395" max="5395" width="10" style="329" customWidth="1"/>
    <col min="5396" max="5631" width="8.7265625" style="329"/>
    <col min="5632" max="5632" width="4" style="329" customWidth="1"/>
    <col min="5633" max="5633" width="15.1796875" style="329" customWidth="1"/>
    <col min="5634" max="5634" width="13.81640625" style="329" customWidth="1"/>
    <col min="5635" max="5635" width="10.1796875" style="329" customWidth="1"/>
    <col min="5636" max="5636" width="8.7265625" style="329"/>
    <col min="5637" max="5637" width="3.453125" style="329" customWidth="1"/>
    <col min="5638" max="5638" width="19.54296875" style="329" customWidth="1"/>
    <col min="5639" max="5639" width="12.26953125" style="329" customWidth="1"/>
    <col min="5640" max="5640" width="10.453125" style="329" customWidth="1"/>
    <col min="5641" max="5641" width="8.7265625" style="329"/>
    <col min="5642" max="5642" width="3.54296875" style="329" customWidth="1"/>
    <col min="5643" max="5643" width="16.453125" style="329" customWidth="1"/>
    <col min="5644" max="5644" width="11.7265625" style="329" customWidth="1"/>
    <col min="5645" max="5645" width="10.1796875" style="329" customWidth="1"/>
    <col min="5646" max="5646" width="15.81640625" style="329" customWidth="1"/>
    <col min="5647" max="5647" width="3.81640625" style="329" customWidth="1"/>
    <col min="5648" max="5648" width="16.453125" style="329" customWidth="1"/>
    <col min="5649" max="5649" width="11.26953125" style="329" customWidth="1"/>
    <col min="5650" max="5650" width="10.26953125" style="329" customWidth="1"/>
    <col min="5651" max="5651" width="10" style="329" customWidth="1"/>
    <col min="5652" max="5887" width="8.7265625" style="329"/>
    <col min="5888" max="5888" width="4" style="329" customWidth="1"/>
    <col min="5889" max="5889" width="15.1796875" style="329" customWidth="1"/>
    <col min="5890" max="5890" width="13.81640625" style="329" customWidth="1"/>
    <col min="5891" max="5891" width="10.1796875" style="329" customWidth="1"/>
    <col min="5892" max="5892" width="8.7265625" style="329"/>
    <col min="5893" max="5893" width="3.453125" style="329" customWidth="1"/>
    <col min="5894" max="5894" width="19.54296875" style="329" customWidth="1"/>
    <col min="5895" max="5895" width="12.26953125" style="329" customWidth="1"/>
    <col min="5896" max="5896" width="10.453125" style="329" customWidth="1"/>
    <col min="5897" max="5897" width="8.7265625" style="329"/>
    <col min="5898" max="5898" width="3.54296875" style="329" customWidth="1"/>
    <col min="5899" max="5899" width="16.453125" style="329" customWidth="1"/>
    <col min="5900" max="5900" width="11.7265625" style="329" customWidth="1"/>
    <col min="5901" max="5901" width="10.1796875" style="329" customWidth="1"/>
    <col min="5902" max="5902" width="15.81640625" style="329" customWidth="1"/>
    <col min="5903" max="5903" width="3.81640625" style="329" customWidth="1"/>
    <col min="5904" max="5904" width="16.453125" style="329" customWidth="1"/>
    <col min="5905" max="5905" width="11.26953125" style="329" customWidth="1"/>
    <col min="5906" max="5906" width="10.26953125" style="329" customWidth="1"/>
    <col min="5907" max="5907" width="10" style="329" customWidth="1"/>
    <col min="5908" max="6143" width="8.7265625" style="329"/>
    <col min="6144" max="6144" width="4" style="329" customWidth="1"/>
    <col min="6145" max="6145" width="15.1796875" style="329" customWidth="1"/>
    <col min="6146" max="6146" width="13.81640625" style="329" customWidth="1"/>
    <col min="6147" max="6147" width="10.1796875" style="329" customWidth="1"/>
    <col min="6148" max="6148" width="8.7265625" style="329"/>
    <col min="6149" max="6149" width="3.453125" style="329" customWidth="1"/>
    <col min="6150" max="6150" width="19.54296875" style="329" customWidth="1"/>
    <col min="6151" max="6151" width="12.26953125" style="329" customWidth="1"/>
    <col min="6152" max="6152" width="10.453125" style="329" customWidth="1"/>
    <col min="6153" max="6153" width="8.7265625" style="329"/>
    <col min="6154" max="6154" width="3.54296875" style="329" customWidth="1"/>
    <col min="6155" max="6155" width="16.453125" style="329" customWidth="1"/>
    <col min="6156" max="6156" width="11.7265625" style="329" customWidth="1"/>
    <col min="6157" max="6157" width="10.1796875" style="329" customWidth="1"/>
    <col min="6158" max="6158" width="15.81640625" style="329" customWidth="1"/>
    <col min="6159" max="6159" width="3.81640625" style="329" customWidth="1"/>
    <col min="6160" max="6160" width="16.453125" style="329" customWidth="1"/>
    <col min="6161" max="6161" width="11.26953125" style="329" customWidth="1"/>
    <col min="6162" max="6162" width="10.26953125" style="329" customWidth="1"/>
    <col min="6163" max="6163" width="10" style="329" customWidth="1"/>
    <col min="6164" max="6399" width="8.7265625" style="329"/>
    <col min="6400" max="6400" width="4" style="329" customWidth="1"/>
    <col min="6401" max="6401" width="15.1796875" style="329" customWidth="1"/>
    <col min="6402" max="6402" width="13.81640625" style="329" customWidth="1"/>
    <col min="6403" max="6403" width="10.1796875" style="329" customWidth="1"/>
    <col min="6404" max="6404" width="8.7265625" style="329"/>
    <col min="6405" max="6405" width="3.453125" style="329" customWidth="1"/>
    <col min="6406" max="6406" width="19.54296875" style="329" customWidth="1"/>
    <col min="6407" max="6407" width="12.26953125" style="329" customWidth="1"/>
    <col min="6408" max="6408" width="10.453125" style="329" customWidth="1"/>
    <col min="6409" max="6409" width="8.7265625" style="329"/>
    <col min="6410" max="6410" width="3.54296875" style="329" customWidth="1"/>
    <col min="6411" max="6411" width="16.453125" style="329" customWidth="1"/>
    <col min="6412" max="6412" width="11.7265625" style="329" customWidth="1"/>
    <col min="6413" max="6413" width="10.1796875" style="329" customWidth="1"/>
    <col min="6414" max="6414" width="15.81640625" style="329" customWidth="1"/>
    <col min="6415" max="6415" width="3.81640625" style="329" customWidth="1"/>
    <col min="6416" max="6416" width="16.453125" style="329" customWidth="1"/>
    <col min="6417" max="6417" width="11.26953125" style="329" customWidth="1"/>
    <col min="6418" max="6418" width="10.26953125" style="329" customWidth="1"/>
    <col min="6419" max="6419" width="10" style="329" customWidth="1"/>
    <col min="6420" max="6655" width="8.7265625" style="329"/>
    <col min="6656" max="6656" width="4" style="329" customWidth="1"/>
    <col min="6657" max="6657" width="15.1796875" style="329" customWidth="1"/>
    <col min="6658" max="6658" width="13.81640625" style="329" customWidth="1"/>
    <col min="6659" max="6659" width="10.1796875" style="329" customWidth="1"/>
    <col min="6660" max="6660" width="8.7265625" style="329"/>
    <col min="6661" max="6661" width="3.453125" style="329" customWidth="1"/>
    <col min="6662" max="6662" width="19.54296875" style="329" customWidth="1"/>
    <col min="6663" max="6663" width="12.26953125" style="329" customWidth="1"/>
    <col min="6664" max="6664" width="10.453125" style="329" customWidth="1"/>
    <col min="6665" max="6665" width="8.7265625" style="329"/>
    <col min="6666" max="6666" width="3.54296875" style="329" customWidth="1"/>
    <col min="6667" max="6667" width="16.453125" style="329" customWidth="1"/>
    <col min="6668" max="6668" width="11.7265625" style="329" customWidth="1"/>
    <col min="6669" max="6669" width="10.1796875" style="329" customWidth="1"/>
    <col min="6670" max="6670" width="15.81640625" style="329" customWidth="1"/>
    <col min="6671" max="6671" width="3.81640625" style="329" customWidth="1"/>
    <col min="6672" max="6672" width="16.453125" style="329" customWidth="1"/>
    <col min="6673" max="6673" width="11.26953125" style="329" customWidth="1"/>
    <col min="6674" max="6674" width="10.26953125" style="329" customWidth="1"/>
    <col min="6675" max="6675" width="10" style="329" customWidth="1"/>
    <col min="6676" max="6911" width="8.7265625" style="329"/>
    <col min="6912" max="6912" width="4" style="329" customWidth="1"/>
    <col min="6913" max="6913" width="15.1796875" style="329" customWidth="1"/>
    <col min="6914" max="6914" width="13.81640625" style="329" customWidth="1"/>
    <col min="6915" max="6915" width="10.1796875" style="329" customWidth="1"/>
    <col min="6916" max="6916" width="8.7265625" style="329"/>
    <col min="6917" max="6917" width="3.453125" style="329" customWidth="1"/>
    <col min="6918" max="6918" width="19.54296875" style="329" customWidth="1"/>
    <col min="6919" max="6919" width="12.26953125" style="329" customWidth="1"/>
    <col min="6920" max="6920" width="10.453125" style="329" customWidth="1"/>
    <col min="6921" max="6921" width="8.7265625" style="329"/>
    <col min="6922" max="6922" width="3.54296875" style="329" customWidth="1"/>
    <col min="6923" max="6923" width="16.453125" style="329" customWidth="1"/>
    <col min="6924" max="6924" width="11.7265625" style="329" customWidth="1"/>
    <col min="6925" max="6925" width="10.1796875" style="329" customWidth="1"/>
    <col min="6926" max="6926" width="15.81640625" style="329" customWidth="1"/>
    <col min="6927" max="6927" width="3.81640625" style="329" customWidth="1"/>
    <col min="6928" max="6928" width="16.453125" style="329" customWidth="1"/>
    <col min="6929" max="6929" width="11.26953125" style="329" customWidth="1"/>
    <col min="6930" max="6930" width="10.26953125" style="329" customWidth="1"/>
    <col min="6931" max="6931" width="10" style="329" customWidth="1"/>
    <col min="6932" max="7167" width="8.7265625" style="329"/>
    <col min="7168" max="7168" width="4" style="329" customWidth="1"/>
    <col min="7169" max="7169" width="15.1796875" style="329" customWidth="1"/>
    <col min="7170" max="7170" width="13.81640625" style="329" customWidth="1"/>
    <col min="7171" max="7171" width="10.1796875" style="329" customWidth="1"/>
    <col min="7172" max="7172" width="8.7265625" style="329"/>
    <col min="7173" max="7173" width="3.453125" style="329" customWidth="1"/>
    <col min="7174" max="7174" width="19.54296875" style="329" customWidth="1"/>
    <col min="7175" max="7175" width="12.26953125" style="329" customWidth="1"/>
    <col min="7176" max="7176" width="10.453125" style="329" customWidth="1"/>
    <col min="7177" max="7177" width="8.7265625" style="329"/>
    <col min="7178" max="7178" width="3.54296875" style="329" customWidth="1"/>
    <col min="7179" max="7179" width="16.453125" style="329" customWidth="1"/>
    <col min="7180" max="7180" width="11.7265625" style="329" customWidth="1"/>
    <col min="7181" max="7181" width="10.1796875" style="329" customWidth="1"/>
    <col min="7182" max="7182" width="15.81640625" style="329" customWidth="1"/>
    <col min="7183" max="7183" width="3.81640625" style="329" customWidth="1"/>
    <col min="7184" max="7184" width="16.453125" style="329" customWidth="1"/>
    <col min="7185" max="7185" width="11.26953125" style="329" customWidth="1"/>
    <col min="7186" max="7186" width="10.26953125" style="329" customWidth="1"/>
    <col min="7187" max="7187" width="10" style="329" customWidth="1"/>
    <col min="7188" max="7423" width="8.7265625" style="329"/>
    <col min="7424" max="7424" width="4" style="329" customWidth="1"/>
    <col min="7425" max="7425" width="15.1796875" style="329" customWidth="1"/>
    <col min="7426" max="7426" width="13.81640625" style="329" customWidth="1"/>
    <col min="7427" max="7427" width="10.1796875" style="329" customWidth="1"/>
    <col min="7428" max="7428" width="8.7265625" style="329"/>
    <col min="7429" max="7429" width="3.453125" style="329" customWidth="1"/>
    <col min="7430" max="7430" width="19.54296875" style="329" customWidth="1"/>
    <col min="7431" max="7431" width="12.26953125" style="329" customWidth="1"/>
    <col min="7432" max="7432" width="10.453125" style="329" customWidth="1"/>
    <col min="7433" max="7433" width="8.7265625" style="329"/>
    <col min="7434" max="7434" width="3.54296875" style="329" customWidth="1"/>
    <col min="7435" max="7435" width="16.453125" style="329" customWidth="1"/>
    <col min="7436" max="7436" width="11.7265625" style="329" customWidth="1"/>
    <col min="7437" max="7437" width="10.1796875" style="329" customWidth="1"/>
    <col min="7438" max="7438" width="15.81640625" style="329" customWidth="1"/>
    <col min="7439" max="7439" width="3.81640625" style="329" customWidth="1"/>
    <col min="7440" max="7440" width="16.453125" style="329" customWidth="1"/>
    <col min="7441" max="7441" width="11.26953125" style="329" customWidth="1"/>
    <col min="7442" max="7442" width="10.26953125" style="329" customWidth="1"/>
    <col min="7443" max="7443" width="10" style="329" customWidth="1"/>
    <col min="7444" max="7679" width="8.7265625" style="329"/>
    <col min="7680" max="7680" width="4" style="329" customWidth="1"/>
    <col min="7681" max="7681" width="15.1796875" style="329" customWidth="1"/>
    <col min="7682" max="7682" width="13.81640625" style="329" customWidth="1"/>
    <col min="7683" max="7683" width="10.1796875" style="329" customWidth="1"/>
    <col min="7684" max="7684" width="8.7265625" style="329"/>
    <col min="7685" max="7685" width="3.453125" style="329" customWidth="1"/>
    <col min="7686" max="7686" width="19.54296875" style="329" customWidth="1"/>
    <col min="7687" max="7687" width="12.26953125" style="329" customWidth="1"/>
    <col min="7688" max="7688" width="10.453125" style="329" customWidth="1"/>
    <col min="7689" max="7689" width="8.7265625" style="329"/>
    <col min="7690" max="7690" width="3.54296875" style="329" customWidth="1"/>
    <col min="7691" max="7691" width="16.453125" style="329" customWidth="1"/>
    <col min="7692" max="7692" width="11.7265625" style="329" customWidth="1"/>
    <col min="7693" max="7693" width="10.1796875" style="329" customWidth="1"/>
    <col min="7694" max="7694" width="15.81640625" style="329" customWidth="1"/>
    <col min="7695" max="7695" width="3.81640625" style="329" customWidth="1"/>
    <col min="7696" max="7696" width="16.453125" style="329" customWidth="1"/>
    <col min="7697" max="7697" width="11.26953125" style="329" customWidth="1"/>
    <col min="7698" max="7698" width="10.26953125" style="329" customWidth="1"/>
    <col min="7699" max="7699" width="10" style="329" customWidth="1"/>
    <col min="7700" max="7935" width="8.7265625" style="329"/>
    <col min="7936" max="7936" width="4" style="329" customWidth="1"/>
    <col min="7937" max="7937" width="15.1796875" style="329" customWidth="1"/>
    <col min="7938" max="7938" width="13.81640625" style="329" customWidth="1"/>
    <col min="7939" max="7939" width="10.1796875" style="329" customWidth="1"/>
    <col min="7940" max="7940" width="8.7265625" style="329"/>
    <col min="7941" max="7941" width="3.453125" style="329" customWidth="1"/>
    <col min="7942" max="7942" width="19.54296875" style="329" customWidth="1"/>
    <col min="7943" max="7943" width="12.26953125" style="329" customWidth="1"/>
    <col min="7944" max="7944" width="10.453125" style="329" customWidth="1"/>
    <col min="7945" max="7945" width="8.7265625" style="329"/>
    <col min="7946" max="7946" width="3.54296875" style="329" customWidth="1"/>
    <col min="7947" max="7947" width="16.453125" style="329" customWidth="1"/>
    <col min="7948" max="7948" width="11.7265625" style="329" customWidth="1"/>
    <col min="7949" max="7949" width="10.1796875" style="329" customWidth="1"/>
    <col min="7950" max="7950" width="15.81640625" style="329" customWidth="1"/>
    <col min="7951" max="7951" width="3.81640625" style="329" customWidth="1"/>
    <col min="7952" max="7952" width="16.453125" style="329" customWidth="1"/>
    <col min="7953" max="7953" width="11.26953125" style="329" customWidth="1"/>
    <col min="7954" max="7954" width="10.26953125" style="329" customWidth="1"/>
    <col min="7955" max="7955" width="10" style="329" customWidth="1"/>
    <col min="7956" max="8191" width="8.7265625" style="329"/>
    <col min="8192" max="8192" width="4" style="329" customWidth="1"/>
    <col min="8193" max="8193" width="15.1796875" style="329" customWidth="1"/>
    <col min="8194" max="8194" width="13.81640625" style="329" customWidth="1"/>
    <col min="8195" max="8195" width="10.1796875" style="329" customWidth="1"/>
    <col min="8196" max="8196" width="8.7265625" style="329"/>
    <col min="8197" max="8197" width="3.453125" style="329" customWidth="1"/>
    <col min="8198" max="8198" width="19.54296875" style="329" customWidth="1"/>
    <col min="8199" max="8199" width="12.26953125" style="329" customWidth="1"/>
    <col min="8200" max="8200" width="10.453125" style="329" customWidth="1"/>
    <col min="8201" max="8201" width="8.7265625" style="329"/>
    <col min="8202" max="8202" width="3.54296875" style="329" customWidth="1"/>
    <col min="8203" max="8203" width="16.453125" style="329" customWidth="1"/>
    <col min="8204" max="8204" width="11.7265625" style="329" customWidth="1"/>
    <col min="8205" max="8205" width="10.1796875" style="329" customWidth="1"/>
    <col min="8206" max="8206" width="15.81640625" style="329" customWidth="1"/>
    <col min="8207" max="8207" width="3.81640625" style="329" customWidth="1"/>
    <col min="8208" max="8208" width="16.453125" style="329" customWidth="1"/>
    <col min="8209" max="8209" width="11.26953125" style="329" customWidth="1"/>
    <col min="8210" max="8210" width="10.26953125" style="329" customWidth="1"/>
    <col min="8211" max="8211" width="10" style="329" customWidth="1"/>
    <col min="8212" max="8447" width="8.7265625" style="329"/>
    <col min="8448" max="8448" width="4" style="329" customWidth="1"/>
    <col min="8449" max="8449" width="15.1796875" style="329" customWidth="1"/>
    <col min="8450" max="8450" width="13.81640625" style="329" customWidth="1"/>
    <col min="8451" max="8451" width="10.1796875" style="329" customWidth="1"/>
    <col min="8452" max="8452" width="8.7265625" style="329"/>
    <col min="8453" max="8453" width="3.453125" style="329" customWidth="1"/>
    <col min="8454" max="8454" width="19.54296875" style="329" customWidth="1"/>
    <col min="8455" max="8455" width="12.26953125" style="329" customWidth="1"/>
    <col min="8456" max="8456" width="10.453125" style="329" customWidth="1"/>
    <col min="8457" max="8457" width="8.7265625" style="329"/>
    <col min="8458" max="8458" width="3.54296875" style="329" customWidth="1"/>
    <col min="8459" max="8459" width="16.453125" style="329" customWidth="1"/>
    <col min="8460" max="8460" width="11.7265625" style="329" customWidth="1"/>
    <col min="8461" max="8461" width="10.1796875" style="329" customWidth="1"/>
    <col min="8462" max="8462" width="15.81640625" style="329" customWidth="1"/>
    <col min="8463" max="8463" width="3.81640625" style="329" customWidth="1"/>
    <col min="8464" max="8464" width="16.453125" style="329" customWidth="1"/>
    <col min="8465" max="8465" width="11.26953125" style="329" customWidth="1"/>
    <col min="8466" max="8466" width="10.26953125" style="329" customWidth="1"/>
    <col min="8467" max="8467" width="10" style="329" customWidth="1"/>
    <col min="8468" max="8703" width="8.7265625" style="329"/>
    <col min="8704" max="8704" width="4" style="329" customWidth="1"/>
    <col min="8705" max="8705" width="15.1796875" style="329" customWidth="1"/>
    <col min="8706" max="8706" width="13.81640625" style="329" customWidth="1"/>
    <col min="8707" max="8707" width="10.1796875" style="329" customWidth="1"/>
    <col min="8708" max="8708" width="8.7265625" style="329"/>
    <col min="8709" max="8709" width="3.453125" style="329" customWidth="1"/>
    <col min="8710" max="8710" width="19.54296875" style="329" customWidth="1"/>
    <col min="8711" max="8711" width="12.26953125" style="329" customWidth="1"/>
    <col min="8712" max="8712" width="10.453125" style="329" customWidth="1"/>
    <col min="8713" max="8713" width="8.7265625" style="329"/>
    <col min="8714" max="8714" width="3.54296875" style="329" customWidth="1"/>
    <col min="8715" max="8715" width="16.453125" style="329" customWidth="1"/>
    <col min="8716" max="8716" width="11.7265625" style="329" customWidth="1"/>
    <col min="8717" max="8717" width="10.1796875" style="329" customWidth="1"/>
    <col min="8718" max="8718" width="15.81640625" style="329" customWidth="1"/>
    <col min="8719" max="8719" width="3.81640625" style="329" customWidth="1"/>
    <col min="8720" max="8720" width="16.453125" style="329" customWidth="1"/>
    <col min="8721" max="8721" width="11.26953125" style="329" customWidth="1"/>
    <col min="8722" max="8722" width="10.26953125" style="329" customWidth="1"/>
    <col min="8723" max="8723" width="10" style="329" customWidth="1"/>
    <col min="8724" max="8959" width="8.7265625" style="329"/>
    <col min="8960" max="8960" width="4" style="329" customWidth="1"/>
    <col min="8961" max="8961" width="15.1796875" style="329" customWidth="1"/>
    <col min="8962" max="8962" width="13.81640625" style="329" customWidth="1"/>
    <col min="8963" max="8963" width="10.1796875" style="329" customWidth="1"/>
    <col min="8964" max="8964" width="8.7265625" style="329"/>
    <col min="8965" max="8965" width="3.453125" style="329" customWidth="1"/>
    <col min="8966" max="8966" width="19.54296875" style="329" customWidth="1"/>
    <col min="8967" max="8967" width="12.26953125" style="329" customWidth="1"/>
    <col min="8968" max="8968" width="10.453125" style="329" customWidth="1"/>
    <col min="8969" max="8969" width="8.7265625" style="329"/>
    <col min="8970" max="8970" width="3.54296875" style="329" customWidth="1"/>
    <col min="8971" max="8971" width="16.453125" style="329" customWidth="1"/>
    <col min="8972" max="8972" width="11.7265625" style="329" customWidth="1"/>
    <col min="8973" max="8973" width="10.1796875" style="329" customWidth="1"/>
    <col min="8974" max="8974" width="15.81640625" style="329" customWidth="1"/>
    <col min="8975" max="8975" width="3.81640625" style="329" customWidth="1"/>
    <col min="8976" max="8976" width="16.453125" style="329" customWidth="1"/>
    <col min="8977" max="8977" width="11.26953125" style="329" customWidth="1"/>
    <col min="8978" max="8978" width="10.26953125" style="329" customWidth="1"/>
    <col min="8979" max="8979" width="10" style="329" customWidth="1"/>
    <col min="8980" max="9215" width="8.7265625" style="329"/>
    <col min="9216" max="9216" width="4" style="329" customWidth="1"/>
    <col min="9217" max="9217" width="15.1796875" style="329" customWidth="1"/>
    <col min="9218" max="9218" width="13.81640625" style="329" customWidth="1"/>
    <col min="9219" max="9219" width="10.1796875" style="329" customWidth="1"/>
    <col min="9220" max="9220" width="8.7265625" style="329"/>
    <col min="9221" max="9221" width="3.453125" style="329" customWidth="1"/>
    <col min="9222" max="9222" width="19.54296875" style="329" customWidth="1"/>
    <col min="9223" max="9223" width="12.26953125" style="329" customWidth="1"/>
    <col min="9224" max="9224" width="10.453125" style="329" customWidth="1"/>
    <col min="9225" max="9225" width="8.7265625" style="329"/>
    <col min="9226" max="9226" width="3.54296875" style="329" customWidth="1"/>
    <col min="9227" max="9227" width="16.453125" style="329" customWidth="1"/>
    <col min="9228" max="9228" width="11.7265625" style="329" customWidth="1"/>
    <col min="9229" max="9229" width="10.1796875" style="329" customWidth="1"/>
    <col min="9230" max="9230" width="15.81640625" style="329" customWidth="1"/>
    <col min="9231" max="9231" width="3.81640625" style="329" customWidth="1"/>
    <col min="9232" max="9232" width="16.453125" style="329" customWidth="1"/>
    <col min="9233" max="9233" width="11.26953125" style="329" customWidth="1"/>
    <col min="9234" max="9234" width="10.26953125" style="329" customWidth="1"/>
    <col min="9235" max="9235" width="10" style="329" customWidth="1"/>
    <col min="9236" max="9471" width="8.7265625" style="329"/>
    <col min="9472" max="9472" width="4" style="329" customWidth="1"/>
    <col min="9473" max="9473" width="15.1796875" style="329" customWidth="1"/>
    <col min="9474" max="9474" width="13.81640625" style="329" customWidth="1"/>
    <col min="9475" max="9475" width="10.1796875" style="329" customWidth="1"/>
    <col min="9476" max="9476" width="8.7265625" style="329"/>
    <col min="9477" max="9477" width="3.453125" style="329" customWidth="1"/>
    <col min="9478" max="9478" width="19.54296875" style="329" customWidth="1"/>
    <col min="9479" max="9479" width="12.26953125" style="329" customWidth="1"/>
    <col min="9480" max="9480" width="10.453125" style="329" customWidth="1"/>
    <col min="9481" max="9481" width="8.7265625" style="329"/>
    <col min="9482" max="9482" width="3.54296875" style="329" customWidth="1"/>
    <col min="9483" max="9483" width="16.453125" style="329" customWidth="1"/>
    <col min="9484" max="9484" width="11.7265625" style="329" customWidth="1"/>
    <col min="9485" max="9485" width="10.1796875" style="329" customWidth="1"/>
    <col min="9486" max="9486" width="15.81640625" style="329" customWidth="1"/>
    <col min="9487" max="9487" width="3.81640625" style="329" customWidth="1"/>
    <col min="9488" max="9488" width="16.453125" style="329" customWidth="1"/>
    <col min="9489" max="9489" width="11.26953125" style="329" customWidth="1"/>
    <col min="9490" max="9490" width="10.26953125" style="329" customWidth="1"/>
    <col min="9491" max="9491" width="10" style="329" customWidth="1"/>
    <col min="9492" max="9727" width="8.7265625" style="329"/>
    <col min="9728" max="9728" width="4" style="329" customWidth="1"/>
    <col min="9729" max="9729" width="15.1796875" style="329" customWidth="1"/>
    <col min="9730" max="9730" width="13.81640625" style="329" customWidth="1"/>
    <col min="9731" max="9731" width="10.1796875" style="329" customWidth="1"/>
    <col min="9732" max="9732" width="8.7265625" style="329"/>
    <col min="9733" max="9733" width="3.453125" style="329" customWidth="1"/>
    <col min="9734" max="9734" width="19.54296875" style="329" customWidth="1"/>
    <col min="9735" max="9735" width="12.26953125" style="329" customWidth="1"/>
    <col min="9736" max="9736" width="10.453125" style="329" customWidth="1"/>
    <col min="9737" max="9737" width="8.7265625" style="329"/>
    <col min="9738" max="9738" width="3.54296875" style="329" customWidth="1"/>
    <col min="9739" max="9739" width="16.453125" style="329" customWidth="1"/>
    <col min="9740" max="9740" width="11.7265625" style="329" customWidth="1"/>
    <col min="9741" max="9741" width="10.1796875" style="329" customWidth="1"/>
    <col min="9742" max="9742" width="15.81640625" style="329" customWidth="1"/>
    <col min="9743" max="9743" width="3.81640625" style="329" customWidth="1"/>
    <col min="9744" max="9744" width="16.453125" style="329" customWidth="1"/>
    <col min="9745" max="9745" width="11.26953125" style="329" customWidth="1"/>
    <col min="9746" max="9746" width="10.26953125" style="329" customWidth="1"/>
    <col min="9747" max="9747" width="10" style="329" customWidth="1"/>
    <col min="9748" max="9983" width="8.7265625" style="329"/>
    <col min="9984" max="9984" width="4" style="329" customWidth="1"/>
    <col min="9985" max="9985" width="15.1796875" style="329" customWidth="1"/>
    <col min="9986" max="9986" width="13.81640625" style="329" customWidth="1"/>
    <col min="9987" max="9987" width="10.1796875" style="329" customWidth="1"/>
    <col min="9988" max="9988" width="8.7265625" style="329"/>
    <col min="9989" max="9989" width="3.453125" style="329" customWidth="1"/>
    <col min="9990" max="9990" width="19.54296875" style="329" customWidth="1"/>
    <col min="9991" max="9991" width="12.26953125" style="329" customWidth="1"/>
    <col min="9992" max="9992" width="10.453125" style="329" customWidth="1"/>
    <col min="9993" max="9993" width="8.7265625" style="329"/>
    <col min="9994" max="9994" width="3.54296875" style="329" customWidth="1"/>
    <col min="9995" max="9995" width="16.453125" style="329" customWidth="1"/>
    <col min="9996" max="9996" width="11.7265625" style="329" customWidth="1"/>
    <col min="9997" max="9997" width="10.1796875" style="329" customWidth="1"/>
    <col min="9998" max="9998" width="15.81640625" style="329" customWidth="1"/>
    <col min="9999" max="9999" width="3.81640625" style="329" customWidth="1"/>
    <col min="10000" max="10000" width="16.453125" style="329" customWidth="1"/>
    <col min="10001" max="10001" width="11.26953125" style="329" customWidth="1"/>
    <col min="10002" max="10002" width="10.26953125" style="329" customWidth="1"/>
    <col min="10003" max="10003" width="10" style="329" customWidth="1"/>
    <col min="10004" max="10239" width="8.7265625" style="329"/>
    <col min="10240" max="10240" width="4" style="329" customWidth="1"/>
    <col min="10241" max="10241" width="15.1796875" style="329" customWidth="1"/>
    <col min="10242" max="10242" width="13.81640625" style="329" customWidth="1"/>
    <col min="10243" max="10243" width="10.1796875" style="329" customWidth="1"/>
    <col min="10244" max="10244" width="8.7265625" style="329"/>
    <col min="10245" max="10245" width="3.453125" style="329" customWidth="1"/>
    <col min="10246" max="10246" width="19.54296875" style="329" customWidth="1"/>
    <col min="10247" max="10247" width="12.26953125" style="329" customWidth="1"/>
    <col min="10248" max="10248" width="10.453125" style="329" customWidth="1"/>
    <col min="10249" max="10249" width="8.7265625" style="329"/>
    <col min="10250" max="10250" width="3.54296875" style="329" customWidth="1"/>
    <col min="10251" max="10251" width="16.453125" style="329" customWidth="1"/>
    <col min="10252" max="10252" width="11.7265625" style="329" customWidth="1"/>
    <col min="10253" max="10253" width="10.1796875" style="329" customWidth="1"/>
    <col min="10254" max="10254" width="15.81640625" style="329" customWidth="1"/>
    <col min="10255" max="10255" width="3.81640625" style="329" customWidth="1"/>
    <col min="10256" max="10256" width="16.453125" style="329" customWidth="1"/>
    <col min="10257" max="10257" width="11.26953125" style="329" customWidth="1"/>
    <col min="10258" max="10258" width="10.26953125" style="329" customWidth="1"/>
    <col min="10259" max="10259" width="10" style="329" customWidth="1"/>
    <col min="10260" max="10495" width="8.7265625" style="329"/>
    <col min="10496" max="10496" width="4" style="329" customWidth="1"/>
    <col min="10497" max="10497" width="15.1796875" style="329" customWidth="1"/>
    <col min="10498" max="10498" width="13.81640625" style="329" customWidth="1"/>
    <col min="10499" max="10499" width="10.1796875" style="329" customWidth="1"/>
    <col min="10500" max="10500" width="8.7265625" style="329"/>
    <col min="10501" max="10501" width="3.453125" style="329" customWidth="1"/>
    <col min="10502" max="10502" width="19.54296875" style="329" customWidth="1"/>
    <col min="10503" max="10503" width="12.26953125" style="329" customWidth="1"/>
    <col min="10504" max="10504" width="10.453125" style="329" customWidth="1"/>
    <col min="10505" max="10505" width="8.7265625" style="329"/>
    <col min="10506" max="10506" width="3.54296875" style="329" customWidth="1"/>
    <col min="10507" max="10507" width="16.453125" style="329" customWidth="1"/>
    <col min="10508" max="10508" width="11.7265625" style="329" customWidth="1"/>
    <col min="10509" max="10509" width="10.1796875" style="329" customWidth="1"/>
    <col min="10510" max="10510" width="15.81640625" style="329" customWidth="1"/>
    <col min="10511" max="10511" width="3.81640625" style="329" customWidth="1"/>
    <col min="10512" max="10512" width="16.453125" style="329" customWidth="1"/>
    <col min="10513" max="10513" width="11.26953125" style="329" customWidth="1"/>
    <col min="10514" max="10514" width="10.26953125" style="329" customWidth="1"/>
    <col min="10515" max="10515" width="10" style="329" customWidth="1"/>
    <col min="10516" max="10751" width="8.7265625" style="329"/>
    <col min="10752" max="10752" width="4" style="329" customWidth="1"/>
    <col min="10753" max="10753" width="15.1796875" style="329" customWidth="1"/>
    <col min="10754" max="10754" width="13.81640625" style="329" customWidth="1"/>
    <col min="10755" max="10755" width="10.1796875" style="329" customWidth="1"/>
    <col min="10756" max="10756" width="8.7265625" style="329"/>
    <col min="10757" max="10757" width="3.453125" style="329" customWidth="1"/>
    <col min="10758" max="10758" width="19.54296875" style="329" customWidth="1"/>
    <col min="10759" max="10759" width="12.26953125" style="329" customWidth="1"/>
    <col min="10760" max="10760" width="10.453125" style="329" customWidth="1"/>
    <col min="10761" max="10761" width="8.7265625" style="329"/>
    <col min="10762" max="10762" width="3.54296875" style="329" customWidth="1"/>
    <col min="10763" max="10763" width="16.453125" style="329" customWidth="1"/>
    <col min="10764" max="10764" width="11.7265625" style="329" customWidth="1"/>
    <col min="10765" max="10765" width="10.1796875" style="329" customWidth="1"/>
    <col min="10766" max="10766" width="15.81640625" style="329" customWidth="1"/>
    <col min="10767" max="10767" width="3.81640625" style="329" customWidth="1"/>
    <col min="10768" max="10768" width="16.453125" style="329" customWidth="1"/>
    <col min="10769" max="10769" width="11.26953125" style="329" customWidth="1"/>
    <col min="10770" max="10770" width="10.26953125" style="329" customWidth="1"/>
    <col min="10771" max="10771" width="10" style="329" customWidth="1"/>
    <col min="10772" max="11007" width="8.7265625" style="329"/>
    <col min="11008" max="11008" width="4" style="329" customWidth="1"/>
    <col min="11009" max="11009" width="15.1796875" style="329" customWidth="1"/>
    <col min="11010" max="11010" width="13.81640625" style="329" customWidth="1"/>
    <col min="11011" max="11011" width="10.1796875" style="329" customWidth="1"/>
    <col min="11012" max="11012" width="8.7265625" style="329"/>
    <col min="11013" max="11013" width="3.453125" style="329" customWidth="1"/>
    <col min="11014" max="11014" width="19.54296875" style="329" customWidth="1"/>
    <col min="11015" max="11015" width="12.26953125" style="329" customWidth="1"/>
    <col min="11016" max="11016" width="10.453125" style="329" customWidth="1"/>
    <col min="11017" max="11017" width="8.7265625" style="329"/>
    <col min="11018" max="11018" width="3.54296875" style="329" customWidth="1"/>
    <col min="11019" max="11019" width="16.453125" style="329" customWidth="1"/>
    <col min="11020" max="11020" width="11.7265625" style="329" customWidth="1"/>
    <col min="11021" max="11021" width="10.1796875" style="329" customWidth="1"/>
    <col min="11022" max="11022" width="15.81640625" style="329" customWidth="1"/>
    <col min="11023" max="11023" width="3.81640625" style="329" customWidth="1"/>
    <col min="11024" max="11024" width="16.453125" style="329" customWidth="1"/>
    <col min="11025" max="11025" width="11.26953125" style="329" customWidth="1"/>
    <col min="11026" max="11026" width="10.26953125" style="329" customWidth="1"/>
    <col min="11027" max="11027" width="10" style="329" customWidth="1"/>
    <col min="11028" max="11263" width="8.7265625" style="329"/>
    <col min="11264" max="11264" width="4" style="329" customWidth="1"/>
    <col min="11265" max="11265" width="15.1796875" style="329" customWidth="1"/>
    <col min="11266" max="11266" width="13.81640625" style="329" customWidth="1"/>
    <col min="11267" max="11267" width="10.1796875" style="329" customWidth="1"/>
    <col min="11268" max="11268" width="8.7265625" style="329"/>
    <col min="11269" max="11269" width="3.453125" style="329" customWidth="1"/>
    <col min="11270" max="11270" width="19.54296875" style="329" customWidth="1"/>
    <col min="11271" max="11271" width="12.26953125" style="329" customWidth="1"/>
    <col min="11272" max="11272" width="10.453125" style="329" customWidth="1"/>
    <col min="11273" max="11273" width="8.7265625" style="329"/>
    <col min="11274" max="11274" width="3.54296875" style="329" customWidth="1"/>
    <col min="11275" max="11275" width="16.453125" style="329" customWidth="1"/>
    <col min="11276" max="11276" width="11.7265625" style="329" customWidth="1"/>
    <col min="11277" max="11277" width="10.1796875" style="329" customWidth="1"/>
    <col min="11278" max="11278" width="15.81640625" style="329" customWidth="1"/>
    <col min="11279" max="11279" width="3.81640625" style="329" customWidth="1"/>
    <col min="11280" max="11280" width="16.453125" style="329" customWidth="1"/>
    <col min="11281" max="11281" width="11.26953125" style="329" customWidth="1"/>
    <col min="11282" max="11282" width="10.26953125" style="329" customWidth="1"/>
    <col min="11283" max="11283" width="10" style="329" customWidth="1"/>
    <col min="11284" max="11519" width="8.7265625" style="329"/>
    <col min="11520" max="11520" width="4" style="329" customWidth="1"/>
    <col min="11521" max="11521" width="15.1796875" style="329" customWidth="1"/>
    <col min="11522" max="11522" width="13.81640625" style="329" customWidth="1"/>
    <col min="11523" max="11523" width="10.1796875" style="329" customWidth="1"/>
    <col min="11524" max="11524" width="8.7265625" style="329"/>
    <col min="11525" max="11525" width="3.453125" style="329" customWidth="1"/>
    <col min="11526" max="11526" width="19.54296875" style="329" customWidth="1"/>
    <col min="11527" max="11527" width="12.26953125" style="329" customWidth="1"/>
    <col min="11528" max="11528" width="10.453125" style="329" customWidth="1"/>
    <col min="11529" max="11529" width="8.7265625" style="329"/>
    <col min="11530" max="11530" width="3.54296875" style="329" customWidth="1"/>
    <col min="11531" max="11531" width="16.453125" style="329" customWidth="1"/>
    <col min="11532" max="11532" width="11.7265625" style="329" customWidth="1"/>
    <col min="11533" max="11533" width="10.1796875" style="329" customWidth="1"/>
    <col min="11534" max="11534" width="15.81640625" style="329" customWidth="1"/>
    <col min="11535" max="11535" width="3.81640625" style="329" customWidth="1"/>
    <col min="11536" max="11536" width="16.453125" style="329" customWidth="1"/>
    <col min="11537" max="11537" width="11.26953125" style="329" customWidth="1"/>
    <col min="11538" max="11538" width="10.26953125" style="329" customWidth="1"/>
    <col min="11539" max="11539" width="10" style="329" customWidth="1"/>
    <col min="11540" max="11775" width="8.7265625" style="329"/>
    <col min="11776" max="11776" width="4" style="329" customWidth="1"/>
    <col min="11777" max="11777" width="15.1796875" style="329" customWidth="1"/>
    <col min="11778" max="11778" width="13.81640625" style="329" customWidth="1"/>
    <col min="11779" max="11779" width="10.1796875" style="329" customWidth="1"/>
    <col min="11780" max="11780" width="8.7265625" style="329"/>
    <col min="11781" max="11781" width="3.453125" style="329" customWidth="1"/>
    <col min="11782" max="11782" width="19.54296875" style="329" customWidth="1"/>
    <col min="11783" max="11783" width="12.26953125" style="329" customWidth="1"/>
    <col min="11784" max="11784" width="10.453125" style="329" customWidth="1"/>
    <col min="11785" max="11785" width="8.7265625" style="329"/>
    <col min="11786" max="11786" width="3.54296875" style="329" customWidth="1"/>
    <col min="11787" max="11787" width="16.453125" style="329" customWidth="1"/>
    <col min="11788" max="11788" width="11.7265625" style="329" customWidth="1"/>
    <col min="11789" max="11789" width="10.1796875" style="329" customWidth="1"/>
    <col min="11790" max="11790" width="15.81640625" style="329" customWidth="1"/>
    <col min="11791" max="11791" width="3.81640625" style="329" customWidth="1"/>
    <col min="11792" max="11792" width="16.453125" style="329" customWidth="1"/>
    <col min="11793" max="11793" width="11.26953125" style="329" customWidth="1"/>
    <col min="11794" max="11794" width="10.26953125" style="329" customWidth="1"/>
    <col min="11795" max="11795" width="10" style="329" customWidth="1"/>
    <col min="11796" max="12031" width="8.7265625" style="329"/>
    <col min="12032" max="12032" width="4" style="329" customWidth="1"/>
    <col min="12033" max="12033" width="15.1796875" style="329" customWidth="1"/>
    <col min="12034" max="12034" width="13.81640625" style="329" customWidth="1"/>
    <col min="12035" max="12035" width="10.1796875" style="329" customWidth="1"/>
    <col min="12036" max="12036" width="8.7265625" style="329"/>
    <col min="12037" max="12037" width="3.453125" style="329" customWidth="1"/>
    <col min="12038" max="12038" width="19.54296875" style="329" customWidth="1"/>
    <col min="12039" max="12039" width="12.26953125" style="329" customWidth="1"/>
    <col min="12040" max="12040" width="10.453125" style="329" customWidth="1"/>
    <col min="12041" max="12041" width="8.7265625" style="329"/>
    <col min="12042" max="12042" width="3.54296875" style="329" customWidth="1"/>
    <col min="12043" max="12043" width="16.453125" style="329" customWidth="1"/>
    <col min="12044" max="12044" width="11.7265625" style="329" customWidth="1"/>
    <col min="12045" max="12045" width="10.1796875" style="329" customWidth="1"/>
    <col min="12046" max="12046" width="15.81640625" style="329" customWidth="1"/>
    <col min="12047" max="12047" width="3.81640625" style="329" customWidth="1"/>
    <col min="12048" max="12048" width="16.453125" style="329" customWidth="1"/>
    <col min="12049" max="12049" width="11.26953125" style="329" customWidth="1"/>
    <col min="12050" max="12050" width="10.26953125" style="329" customWidth="1"/>
    <col min="12051" max="12051" width="10" style="329" customWidth="1"/>
    <col min="12052" max="12287" width="8.7265625" style="329"/>
    <col min="12288" max="12288" width="4" style="329" customWidth="1"/>
    <col min="12289" max="12289" width="15.1796875" style="329" customWidth="1"/>
    <col min="12290" max="12290" width="13.81640625" style="329" customWidth="1"/>
    <col min="12291" max="12291" width="10.1796875" style="329" customWidth="1"/>
    <col min="12292" max="12292" width="8.7265625" style="329"/>
    <col min="12293" max="12293" width="3.453125" style="329" customWidth="1"/>
    <col min="12294" max="12294" width="19.54296875" style="329" customWidth="1"/>
    <col min="12295" max="12295" width="12.26953125" style="329" customWidth="1"/>
    <col min="12296" max="12296" width="10.453125" style="329" customWidth="1"/>
    <col min="12297" max="12297" width="8.7265625" style="329"/>
    <col min="12298" max="12298" width="3.54296875" style="329" customWidth="1"/>
    <col min="12299" max="12299" width="16.453125" style="329" customWidth="1"/>
    <col min="12300" max="12300" width="11.7265625" style="329" customWidth="1"/>
    <col min="12301" max="12301" width="10.1796875" style="329" customWidth="1"/>
    <col min="12302" max="12302" width="15.81640625" style="329" customWidth="1"/>
    <col min="12303" max="12303" width="3.81640625" style="329" customWidth="1"/>
    <col min="12304" max="12304" width="16.453125" style="329" customWidth="1"/>
    <col min="12305" max="12305" width="11.26953125" style="329" customWidth="1"/>
    <col min="12306" max="12306" width="10.26953125" style="329" customWidth="1"/>
    <col min="12307" max="12307" width="10" style="329" customWidth="1"/>
    <col min="12308" max="12543" width="8.7265625" style="329"/>
    <col min="12544" max="12544" width="4" style="329" customWidth="1"/>
    <col min="12545" max="12545" width="15.1796875" style="329" customWidth="1"/>
    <col min="12546" max="12546" width="13.81640625" style="329" customWidth="1"/>
    <col min="12547" max="12547" width="10.1796875" style="329" customWidth="1"/>
    <col min="12548" max="12548" width="8.7265625" style="329"/>
    <col min="12549" max="12549" width="3.453125" style="329" customWidth="1"/>
    <col min="12550" max="12550" width="19.54296875" style="329" customWidth="1"/>
    <col min="12551" max="12551" width="12.26953125" style="329" customWidth="1"/>
    <col min="12552" max="12552" width="10.453125" style="329" customWidth="1"/>
    <col min="12553" max="12553" width="8.7265625" style="329"/>
    <col min="12554" max="12554" width="3.54296875" style="329" customWidth="1"/>
    <col min="12555" max="12555" width="16.453125" style="329" customWidth="1"/>
    <col min="12556" max="12556" width="11.7265625" style="329" customWidth="1"/>
    <col min="12557" max="12557" width="10.1796875" style="329" customWidth="1"/>
    <col min="12558" max="12558" width="15.81640625" style="329" customWidth="1"/>
    <col min="12559" max="12559" width="3.81640625" style="329" customWidth="1"/>
    <col min="12560" max="12560" width="16.453125" style="329" customWidth="1"/>
    <col min="12561" max="12561" width="11.26953125" style="329" customWidth="1"/>
    <col min="12562" max="12562" width="10.26953125" style="329" customWidth="1"/>
    <col min="12563" max="12563" width="10" style="329" customWidth="1"/>
    <col min="12564" max="12799" width="8.7265625" style="329"/>
    <col min="12800" max="12800" width="4" style="329" customWidth="1"/>
    <col min="12801" max="12801" width="15.1796875" style="329" customWidth="1"/>
    <col min="12802" max="12802" width="13.81640625" style="329" customWidth="1"/>
    <col min="12803" max="12803" width="10.1796875" style="329" customWidth="1"/>
    <col min="12804" max="12804" width="8.7265625" style="329"/>
    <col min="12805" max="12805" width="3.453125" style="329" customWidth="1"/>
    <col min="12806" max="12806" width="19.54296875" style="329" customWidth="1"/>
    <col min="12807" max="12807" width="12.26953125" style="329" customWidth="1"/>
    <col min="12808" max="12808" width="10.453125" style="329" customWidth="1"/>
    <col min="12809" max="12809" width="8.7265625" style="329"/>
    <col min="12810" max="12810" width="3.54296875" style="329" customWidth="1"/>
    <col min="12811" max="12811" width="16.453125" style="329" customWidth="1"/>
    <col min="12812" max="12812" width="11.7265625" style="329" customWidth="1"/>
    <col min="12813" max="12813" width="10.1796875" style="329" customWidth="1"/>
    <col min="12814" max="12814" width="15.81640625" style="329" customWidth="1"/>
    <col min="12815" max="12815" width="3.81640625" style="329" customWidth="1"/>
    <col min="12816" max="12816" width="16.453125" style="329" customWidth="1"/>
    <col min="12817" max="12817" width="11.26953125" style="329" customWidth="1"/>
    <col min="12818" max="12818" width="10.26953125" style="329" customWidth="1"/>
    <col min="12819" max="12819" width="10" style="329" customWidth="1"/>
    <col min="12820" max="13055" width="8.7265625" style="329"/>
    <col min="13056" max="13056" width="4" style="329" customWidth="1"/>
    <col min="13057" max="13057" width="15.1796875" style="329" customWidth="1"/>
    <col min="13058" max="13058" width="13.81640625" style="329" customWidth="1"/>
    <col min="13059" max="13059" width="10.1796875" style="329" customWidth="1"/>
    <col min="13060" max="13060" width="8.7265625" style="329"/>
    <col min="13061" max="13061" width="3.453125" style="329" customWidth="1"/>
    <col min="13062" max="13062" width="19.54296875" style="329" customWidth="1"/>
    <col min="13063" max="13063" width="12.26953125" style="329" customWidth="1"/>
    <col min="13064" max="13064" width="10.453125" style="329" customWidth="1"/>
    <col min="13065" max="13065" width="8.7265625" style="329"/>
    <col min="13066" max="13066" width="3.54296875" style="329" customWidth="1"/>
    <col min="13067" max="13067" width="16.453125" style="329" customWidth="1"/>
    <col min="13068" max="13068" width="11.7265625" style="329" customWidth="1"/>
    <col min="13069" max="13069" width="10.1796875" style="329" customWidth="1"/>
    <col min="13070" max="13070" width="15.81640625" style="329" customWidth="1"/>
    <col min="13071" max="13071" width="3.81640625" style="329" customWidth="1"/>
    <col min="13072" max="13072" width="16.453125" style="329" customWidth="1"/>
    <col min="13073" max="13073" width="11.26953125" style="329" customWidth="1"/>
    <col min="13074" max="13074" width="10.26953125" style="329" customWidth="1"/>
    <col min="13075" max="13075" width="10" style="329" customWidth="1"/>
    <col min="13076" max="13311" width="8.7265625" style="329"/>
    <col min="13312" max="13312" width="4" style="329" customWidth="1"/>
    <col min="13313" max="13313" width="15.1796875" style="329" customWidth="1"/>
    <col min="13314" max="13314" width="13.81640625" style="329" customWidth="1"/>
    <col min="13315" max="13315" width="10.1796875" style="329" customWidth="1"/>
    <col min="13316" max="13316" width="8.7265625" style="329"/>
    <col min="13317" max="13317" width="3.453125" style="329" customWidth="1"/>
    <col min="13318" max="13318" width="19.54296875" style="329" customWidth="1"/>
    <col min="13319" max="13319" width="12.26953125" style="329" customWidth="1"/>
    <col min="13320" max="13320" width="10.453125" style="329" customWidth="1"/>
    <col min="13321" max="13321" width="8.7265625" style="329"/>
    <col min="13322" max="13322" width="3.54296875" style="329" customWidth="1"/>
    <col min="13323" max="13323" width="16.453125" style="329" customWidth="1"/>
    <col min="13324" max="13324" width="11.7265625" style="329" customWidth="1"/>
    <col min="13325" max="13325" width="10.1796875" style="329" customWidth="1"/>
    <col min="13326" max="13326" width="15.81640625" style="329" customWidth="1"/>
    <col min="13327" max="13327" width="3.81640625" style="329" customWidth="1"/>
    <col min="13328" max="13328" width="16.453125" style="329" customWidth="1"/>
    <col min="13329" max="13329" width="11.26953125" style="329" customWidth="1"/>
    <col min="13330" max="13330" width="10.26953125" style="329" customWidth="1"/>
    <col min="13331" max="13331" width="10" style="329" customWidth="1"/>
    <col min="13332" max="13567" width="8.7265625" style="329"/>
    <col min="13568" max="13568" width="4" style="329" customWidth="1"/>
    <col min="13569" max="13569" width="15.1796875" style="329" customWidth="1"/>
    <col min="13570" max="13570" width="13.81640625" style="329" customWidth="1"/>
    <col min="13571" max="13571" width="10.1796875" style="329" customWidth="1"/>
    <col min="13572" max="13572" width="8.7265625" style="329"/>
    <col min="13573" max="13573" width="3.453125" style="329" customWidth="1"/>
    <col min="13574" max="13574" width="19.54296875" style="329" customWidth="1"/>
    <col min="13575" max="13575" width="12.26953125" style="329" customWidth="1"/>
    <col min="13576" max="13576" width="10.453125" style="329" customWidth="1"/>
    <col min="13577" max="13577" width="8.7265625" style="329"/>
    <col min="13578" max="13578" width="3.54296875" style="329" customWidth="1"/>
    <col min="13579" max="13579" width="16.453125" style="329" customWidth="1"/>
    <col min="13580" max="13580" width="11.7265625" style="329" customWidth="1"/>
    <col min="13581" max="13581" width="10.1796875" style="329" customWidth="1"/>
    <col min="13582" max="13582" width="15.81640625" style="329" customWidth="1"/>
    <col min="13583" max="13583" width="3.81640625" style="329" customWidth="1"/>
    <col min="13584" max="13584" width="16.453125" style="329" customWidth="1"/>
    <col min="13585" max="13585" width="11.26953125" style="329" customWidth="1"/>
    <col min="13586" max="13586" width="10.26953125" style="329" customWidth="1"/>
    <col min="13587" max="13587" width="10" style="329" customWidth="1"/>
    <col min="13588" max="13823" width="8.7265625" style="329"/>
    <col min="13824" max="13824" width="4" style="329" customWidth="1"/>
    <col min="13825" max="13825" width="15.1796875" style="329" customWidth="1"/>
    <col min="13826" max="13826" width="13.81640625" style="329" customWidth="1"/>
    <col min="13827" max="13827" width="10.1796875" style="329" customWidth="1"/>
    <col min="13828" max="13828" width="8.7265625" style="329"/>
    <col min="13829" max="13829" width="3.453125" style="329" customWidth="1"/>
    <col min="13830" max="13830" width="19.54296875" style="329" customWidth="1"/>
    <col min="13831" max="13831" width="12.26953125" style="329" customWidth="1"/>
    <col min="13832" max="13832" width="10.453125" style="329" customWidth="1"/>
    <col min="13833" max="13833" width="8.7265625" style="329"/>
    <col min="13834" max="13834" width="3.54296875" style="329" customWidth="1"/>
    <col min="13835" max="13835" width="16.453125" style="329" customWidth="1"/>
    <col min="13836" max="13836" width="11.7265625" style="329" customWidth="1"/>
    <col min="13837" max="13837" width="10.1796875" style="329" customWidth="1"/>
    <col min="13838" max="13838" width="15.81640625" style="329" customWidth="1"/>
    <col min="13839" max="13839" width="3.81640625" style="329" customWidth="1"/>
    <col min="13840" max="13840" width="16.453125" style="329" customWidth="1"/>
    <col min="13841" max="13841" width="11.26953125" style="329" customWidth="1"/>
    <col min="13842" max="13842" width="10.26953125" style="329" customWidth="1"/>
    <col min="13843" max="13843" width="10" style="329" customWidth="1"/>
    <col min="13844" max="14079" width="8.7265625" style="329"/>
    <col min="14080" max="14080" width="4" style="329" customWidth="1"/>
    <col min="14081" max="14081" width="15.1796875" style="329" customWidth="1"/>
    <col min="14082" max="14082" width="13.81640625" style="329" customWidth="1"/>
    <col min="14083" max="14083" width="10.1796875" style="329" customWidth="1"/>
    <col min="14084" max="14084" width="8.7265625" style="329"/>
    <col min="14085" max="14085" width="3.453125" style="329" customWidth="1"/>
    <col min="14086" max="14086" width="19.54296875" style="329" customWidth="1"/>
    <col min="14087" max="14087" width="12.26953125" style="329" customWidth="1"/>
    <col min="14088" max="14088" width="10.453125" style="329" customWidth="1"/>
    <col min="14089" max="14089" width="8.7265625" style="329"/>
    <col min="14090" max="14090" width="3.54296875" style="329" customWidth="1"/>
    <col min="14091" max="14091" width="16.453125" style="329" customWidth="1"/>
    <col min="14092" max="14092" width="11.7265625" style="329" customWidth="1"/>
    <col min="14093" max="14093" width="10.1796875" style="329" customWidth="1"/>
    <col min="14094" max="14094" width="15.81640625" style="329" customWidth="1"/>
    <col min="14095" max="14095" width="3.81640625" style="329" customWidth="1"/>
    <col min="14096" max="14096" width="16.453125" style="329" customWidth="1"/>
    <col min="14097" max="14097" width="11.26953125" style="329" customWidth="1"/>
    <col min="14098" max="14098" width="10.26953125" style="329" customWidth="1"/>
    <col min="14099" max="14099" width="10" style="329" customWidth="1"/>
    <col min="14100" max="14335" width="8.7265625" style="329"/>
    <col min="14336" max="14336" width="4" style="329" customWidth="1"/>
    <col min="14337" max="14337" width="15.1796875" style="329" customWidth="1"/>
    <col min="14338" max="14338" width="13.81640625" style="329" customWidth="1"/>
    <col min="14339" max="14339" width="10.1796875" style="329" customWidth="1"/>
    <col min="14340" max="14340" width="8.7265625" style="329"/>
    <col min="14341" max="14341" width="3.453125" style="329" customWidth="1"/>
    <col min="14342" max="14342" width="19.54296875" style="329" customWidth="1"/>
    <col min="14343" max="14343" width="12.26953125" style="329" customWidth="1"/>
    <col min="14344" max="14344" width="10.453125" style="329" customWidth="1"/>
    <col min="14345" max="14345" width="8.7265625" style="329"/>
    <col min="14346" max="14346" width="3.54296875" style="329" customWidth="1"/>
    <col min="14347" max="14347" width="16.453125" style="329" customWidth="1"/>
    <col min="14348" max="14348" width="11.7265625" style="329" customWidth="1"/>
    <col min="14349" max="14349" width="10.1796875" style="329" customWidth="1"/>
    <col min="14350" max="14350" width="15.81640625" style="329" customWidth="1"/>
    <col min="14351" max="14351" width="3.81640625" style="329" customWidth="1"/>
    <col min="14352" max="14352" width="16.453125" style="329" customWidth="1"/>
    <col min="14353" max="14353" width="11.26953125" style="329" customWidth="1"/>
    <col min="14354" max="14354" width="10.26953125" style="329" customWidth="1"/>
    <col min="14355" max="14355" width="10" style="329" customWidth="1"/>
    <col min="14356" max="14591" width="8.7265625" style="329"/>
    <col min="14592" max="14592" width="4" style="329" customWidth="1"/>
    <col min="14593" max="14593" width="15.1796875" style="329" customWidth="1"/>
    <col min="14594" max="14594" width="13.81640625" style="329" customWidth="1"/>
    <col min="14595" max="14595" width="10.1796875" style="329" customWidth="1"/>
    <col min="14596" max="14596" width="8.7265625" style="329"/>
    <col min="14597" max="14597" width="3.453125" style="329" customWidth="1"/>
    <col min="14598" max="14598" width="19.54296875" style="329" customWidth="1"/>
    <col min="14599" max="14599" width="12.26953125" style="329" customWidth="1"/>
    <col min="14600" max="14600" width="10.453125" style="329" customWidth="1"/>
    <col min="14601" max="14601" width="8.7265625" style="329"/>
    <col min="14602" max="14602" width="3.54296875" style="329" customWidth="1"/>
    <col min="14603" max="14603" width="16.453125" style="329" customWidth="1"/>
    <col min="14604" max="14604" width="11.7265625" style="329" customWidth="1"/>
    <col min="14605" max="14605" width="10.1796875" style="329" customWidth="1"/>
    <col min="14606" max="14606" width="15.81640625" style="329" customWidth="1"/>
    <col min="14607" max="14607" width="3.81640625" style="329" customWidth="1"/>
    <col min="14608" max="14608" width="16.453125" style="329" customWidth="1"/>
    <col min="14609" max="14609" width="11.26953125" style="329" customWidth="1"/>
    <col min="14610" max="14610" width="10.26953125" style="329" customWidth="1"/>
    <col min="14611" max="14611" width="10" style="329" customWidth="1"/>
    <col min="14612" max="14847" width="8.7265625" style="329"/>
    <col min="14848" max="14848" width="4" style="329" customWidth="1"/>
    <col min="14849" max="14849" width="15.1796875" style="329" customWidth="1"/>
    <col min="14850" max="14850" width="13.81640625" style="329" customWidth="1"/>
    <col min="14851" max="14851" width="10.1796875" style="329" customWidth="1"/>
    <col min="14852" max="14852" width="8.7265625" style="329"/>
    <col min="14853" max="14853" width="3.453125" style="329" customWidth="1"/>
    <col min="14854" max="14854" width="19.54296875" style="329" customWidth="1"/>
    <col min="14855" max="14855" width="12.26953125" style="329" customWidth="1"/>
    <col min="14856" max="14856" width="10.453125" style="329" customWidth="1"/>
    <col min="14857" max="14857" width="8.7265625" style="329"/>
    <col min="14858" max="14858" width="3.54296875" style="329" customWidth="1"/>
    <col min="14859" max="14859" width="16.453125" style="329" customWidth="1"/>
    <col min="14860" max="14860" width="11.7265625" style="329" customWidth="1"/>
    <col min="14861" max="14861" width="10.1796875" style="329" customWidth="1"/>
    <col min="14862" max="14862" width="15.81640625" style="329" customWidth="1"/>
    <col min="14863" max="14863" width="3.81640625" style="329" customWidth="1"/>
    <col min="14864" max="14864" width="16.453125" style="329" customWidth="1"/>
    <col min="14865" max="14865" width="11.26953125" style="329" customWidth="1"/>
    <col min="14866" max="14866" width="10.26953125" style="329" customWidth="1"/>
    <col min="14867" max="14867" width="10" style="329" customWidth="1"/>
    <col min="14868" max="15103" width="8.7265625" style="329"/>
    <col min="15104" max="15104" width="4" style="329" customWidth="1"/>
    <col min="15105" max="15105" width="15.1796875" style="329" customWidth="1"/>
    <col min="15106" max="15106" width="13.81640625" style="329" customWidth="1"/>
    <col min="15107" max="15107" width="10.1796875" style="329" customWidth="1"/>
    <col min="15108" max="15108" width="8.7265625" style="329"/>
    <col min="15109" max="15109" width="3.453125" style="329" customWidth="1"/>
    <col min="15110" max="15110" width="19.54296875" style="329" customWidth="1"/>
    <col min="15111" max="15111" width="12.26953125" style="329" customWidth="1"/>
    <col min="15112" max="15112" width="10.453125" style="329" customWidth="1"/>
    <col min="15113" max="15113" width="8.7265625" style="329"/>
    <col min="15114" max="15114" width="3.54296875" style="329" customWidth="1"/>
    <col min="15115" max="15115" width="16.453125" style="329" customWidth="1"/>
    <col min="15116" max="15116" width="11.7265625" style="329" customWidth="1"/>
    <col min="15117" max="15117" width="10.1796875" style="329" customWidth="1"/>
    <col min="15118" max="15118" width="15.81640625" style="329" customWidth="1"/>
    <col min="15119" max="15119" width="3.81640625" style="329" customWidth="1"/>
    <col min="15120" max="15120" width="16.453125" style="329" customWidth="1"/>
    <col min="15121" max="15121" width="11.26953125" style="329" customWidth="1"/>
    <col min="15122" max="15122" width="10.26953125" style="329" customWidth="1"/>
    <col min="15123" max="15123" width="10" style="329" customWidth="1"/>
    <col min="15124" max="15359" width="8.7265625" style="329"/>
    <col min="15360" max="15360" width="4" style="329" customWidth="1"/>
    <col min="15361" max="15361" width="15.1796875" style="329" customWidth="1"/>
    <col min="15362" max="15362" width="13.81640625" style="329" customWidth="1"/>
    <col min="15363" max="15363" width="10.1796875" style="329" customWidth="1"/>
    <col min="15364" max="15364" width="8.7265625" style="329"/>
    <col min="15365" max="15365" width="3.453125" style="329" customWidth="1"/>
    <col min="15366" max="15366" width="19.54296875" style="329" customWidth="1"/>
    <col min="15367" max="15367" width="12.26953125" style="329" customWidth="1"/>
    <col min="15368" max="15368" width="10.453125" style="329" customWidth="1"/>
    <col min="15369" max="15369" width="8.7265625" style="329"/>
    <col min="15370" max="15370" width="3.54296875" style="329" customWidth="1"/>
    <col min="15371" max="15371" width="16.453125" style="329" customWidth="1"/>
    <col min="15372" max="15372" width="11.7265625" style="329" customWidth="1"/>
    <col min="15373" max="15373" width="10.1796875" style="329" customWidth="1"/>
    <col min="15374" max="15374" width="15.81640625" style="329" customWidth="1"/>
    <col min="15375" max="15375" width="3.81640625" style="329" customWidth="1"/>
    <col min="15376" max="15376" width="16.453125" style="329" customWidth="1"/>
    <col min="15377" max="15377" width="11.26953125" style="329" customWidth="1"/>
    <col min="15378" max="15378" width="10.26953125" style="329" customWidth="1"/>
    <col min="15379" max="15379" width="10" style="329" customWidth="1"/>
    <col min="15380" max="15615" width="8.7265625" style="329"/>
    <col min="15616" max="15616" width="4" style="329" customWidth="1"/>
    <col min="15617" max="15617" width="15.1796875" style="329" customWidth="1"/>
    <col min="15618" max="15618" width="13.81640625" style="329" customWidth="1"/>
    <col min="15619" max="15619" width="10.1796875" style="329" customWidth="1"/>
    <col min="15620" max="15620" width="8.7265625" style="329"/>
    <col min="15621" max="15621" width="3.453125" style="329" customWidth="1"/>
    <col min="15622" max="15622" width="19.54296875" style="329" customWidth="1"/>
    <col min="15623" max="15623" width="12.26953125" style="329" customWidth="1"/>
    <col min="15624" max="15624" width="10.453125" style="329" customWidth="1"/>
    <col min="15625" max="15625" width="8.7265625" style="329"/>
    <col min="15626" max="15626" width="3.54296875" style="329" customWidth="1"/>
    <col min="15627" max="15627" width="16.453125" style="329" customWidth="1"/>
    <col min="15628" max="15628" width="11.7265625" style="329" customWidth="1"/>
    <col min="15629" max="15629" width="10.1796875" style="329" customWidth="1"/>
    <col min="15630" max="15630" width="15.81640625" style="329" customWidth="1"/>
    <col min="15631" max="15631" width="3.81640625" style="329" customWidth="1"/>
    <col min="15632" max="15632" width="16.453125" style="329" customWidth="1"/>
    <col min="15633" max="15633" width="11.26953125" style="329" customWidth="1"/>
    <col min="15634" max="15634" width="10.26953125" style="329" customWidth="1"/>
    <col min="15635" max="15635" width="10" style="329" customWidth="1"/>
    <col min="15636" max="15871" width="8.7265625" style="329"/>
    <col min="15872" max="15872" width="4" style="329" customWidth="1"/>
    <col min="15873" max="15873" width="15.1796875" style="329" customWidth="1"/>
    <col min="15874" max="15874" width="13.81640625" style="329" customWidth="1"/>
    <col min="15875" max="15875" width="10.1796875" style="329" customWidth="1"/>
    <col min="15876" max="15876" width="8.7265625" style="329"/>
    <col min="15877" max="15877" width="3.453125" style="329" customWidth="1"/>
    <col min="15878" max="15878" width="19.54296875" style="329" customWidth="1"/>
    <col min="15879" max="15879" width="12.26953125" style="329" customWidth="1"/>
    <col min="15880" max="15880" width="10.453125" style="329" customWidth="1"/>
    <col min="15881" max="15881" width="8.7265625" style="329"/>
    <col min="15882" max="15882" width="3.54296875" style="329" customWidth="1"/>
    <col min="15883" max="15883" width="16.453125" style="329" customWidth="1"/>
    <col min="15884" max="15884" width="11.7265625" style="329" customWidth="1"/>
    <col min="15885" max="15885" width="10.1796875" style="329" customWidth="1"/>
    <col min="15886" max="15886" width="15.81640625" style="329" customWidth="1"/>
    <col min="15887" max="15887" width="3.81640625" style="329" customWidth="1"/>
    <col min="15888" max="15888" width="16.453125" style="329" customWidth="1"/>
    <col min="15889" max="15889" width="11.26953125" style="329" customWidth="1"/>
    <col min="15890" max="15890" width="10.26953125" style="329" customWidth="1"/>
    <col min="15891" max="15891" width="10" style="329" customWidth="1"/>
    <col min="15892" max="16127" width="8.7265625" style="329"/>
    <col min="16128" max="16128" width="4" style="329" customWidth="1"/>
    <col min="16129" max="16129" width="15.1796875" style="329" customWidth="1"/>
    <col min="16130" max="16130" width="13.81640625" style="329" customWidth="1"/>
    <col min="16131" max="16131" width="10.1796875" style="329" customWidth="1"/>
    <col min="16132" max="16132" width="8.7265625" style="329"/>
    <col min="16133" max="16133" width="3.453125" style="329" customWidth="1"/>
    <col min="16134" max="16134" width="19.54296875" style="329" customWidth="1"/>
    <col min="16135" max="16135" width="12.26953125" style="329" customWidth="1"/>
    <col min="16136" max="16136" width="10.453125" style="329" customWidth="1"/>
    <col min="16137" max="16137" width="8.7265625" style="329"/>
    <col min="16138" max="16138" width="3.54296875" style="329" customWidth="1"/>
    <col min="16139" max="16139" width="16.453125" style="329" customWidth="1"/>
    <col min="16140" max="16140" width="11.7265625" style="329" customWidth="1"/>
    <col min="16141" max="16141" width="10.1796875" style="329" customWidth="1"/>
    <col min="16142" max="16142" width="15.81640625" style="329" customWidth="1"/>
    <col min="16143" max="16143" width="3.81640625" style="329" customWidth="1"/>
    <col min="16144" max="16144" width="16.453125" style="329" customWidth="1"/>
    <col min="16145" max="16145" width="11.26953125" style="329" customWidth="1"/>
    <col min="16146" max="16146" width="10.26953125" style="329" customWidth="1"/>
    <col min="16147" max="16147" width="10" style="329" customWidth="1"/>
    <col min="16148" max="16384" width="8.7265625" style="329"/>
  </cols>
  <sheetData>
    <row r="1" spans="1:27" ht="18.5">
      <c r="A1" s="370" t="s">
        <v>212</v>
      </c>
    </row>
    <row r="2" spans="1:27" ht="18" customHeight="1">
      <c r="A2" s="1132" t="s">
        <v>521</v>
      </c>
      <c r="B2" s="1132"/>
      <c r="C2" s="1132"/>
      <c r="D2" s="1132"/>
      <c r="E2" s="1132"/>
      <c r="F2" s="1132"/>
      <c r="G2" s="1132"/>
      <c r="H2" s="1132"/>
      <c r="I2" s="1132"/>
      <c r="J2" s="1132"/>
      <c r="K2" s="1132"/>
      <c r="L2" s="1132"/>
      <c r="M2" s="1132"/>
      <c r="N2" s="1132"/>
      <c r="O2" s="1132"/>
      <c r="P2" s="1132"/>
      <c r="Q2" s="1132"/>
      <c r="R2" s="1132"/>
      <c r="S2" s="1132"/>
      <c r="T2" s="1132"/>
      <c r="U2" s="1132"/>
      <c r="V2" s="1132"/>
      <c r="W2" s="1132"/>
      <c r="X2" s="1132"/>
      <c r="Y2" s="1132"/>
      <c r="Z2" s="1132"/>
      <c r="AA2" s="1132"/>
    </row>
    <row r="3" spans="1:27" ht="18" customHeight="1">
      <c r="A3" s="1133" t="s">
        <v>516</v>
      </c>
      <c r="B3" s="1133"/>
      <c r="C3" s="1133"/>
      <c r="D3" s="1133"/>
      <c r="E3" s="1133"/>
      <c r="F3" s="1133"/>
      <c r="G3" s="1133"/>
      <c r="H3" s="399"/>
      <c r="I3" s="399"/>
      <c r="J3" s="399"/>
      <c r="K3" s="399"/>
      <c r="L3" s="399"/>
      <c r="M3" s="399"/>
      <c r="N3" s="399"/>
      <c r="O3" s="399"/>
      <c r="P3" s="399"/>
      <c r="Q3" s="399"/>
      <c r="R3" s="399"/>
      <c r="S3" s="399"/>
      <c r="T3" s="399"/>
      <c r="U3" s="399"/>
      <c r="V3" s="399"/>
      <c r="W3" s="399"/>
      <c r="X3" s="399"/>
      <c r="Y3" s="399"/>
      <c r="Z3" s="399"/>
      <c r="AA3" s="399"/>
    </row>
    <row r="5" spans="1:27" s="400" customFormat="1" ht="14.5">
      <c r="A5" s="373" t="s">
        <v>124</v>
      </c>
      <c r="B5" s="373" t="s">
        <v>125</v>
      </c>
      <c r="C5" s="374"/>
      <c r="D5" s="374"/>
      <c r="E5" s="374"/>
      <c r="F5" s="373" t="s">
        <v>126</v>
      </c>
      <c r="G5" s="375" t="s">
        <v>127</v>
      </c>
      <c r="H5" s="374"/>
      <c r="I5" s="374"/>
      <c r="J5" s="374"/>
      <c r="K5" s="373" t="s">
        <v>128</v>
      </c>
      <c r="L5" s="377" t="s">
        <v>129</v>
      </c>
      <c r="M5" s="374"/>
      <c r="N5" s="378"/>
      <c r="O5" s="374"/>
      <c r="P5" s="373" t="s">
        <v>130</v>
      </c>
      <c r="Q5" s="377" t="s">
        <v>131</v>
      </c>
      <c r="R5" s="374"/>
      <c r="S5" s="374"/>
    </row>
    <row r="6" spans="1:27" ht="4.5" customHeight="1" thickBot="1"/>
    <row r="7" spans="1:27" ht="29.5" thickBot="1">
      <c r="A7" s="379" t="s">
        <v>132</v>
      </c>
      <c r="B7" s="380" t="s">
        <v>133</v>
      </c>
      <c r="C7" s="381" t="s">
        <v>134</v>
      </c>
      <c r="D7" s="401" t="s">
        <v>135</v>
      </c>
      <c r="E7" s="402"/>
      <c r="F7" s="379" t="s">
        <v>132</v>
      </c>
      <c r="G7" s="380" t="s">
        <v>133</v>
      </c>
      <c r="H7" s="381" t="s">
        <v>134</v>
      </c>
      <c r="I7" s="401" t="s">
        <v>135</v>
      </c>
      <c r="K7" s="379" t="s">
        <v>132</v>
      </c>
      <c r="L7" s="380" t="s">
        <v>133</v>
      </c>
      <c r="M7" s="381" t="s">
        <v>136</v>
      </c>
      <c r="N7" s="401" t="s">
        <v>135</v>
      </c>
      <c r="P7" s="379" t="s">
        <v>132</v>
      </c>
      <c r="Q7" s="380" t="s">
        <v>133</v>
      </c>
      <c r="R7" s="381" t="s">
        <v>136</v>
      </c>
      <c r="S7" s="401" t="s">
        <v>135</v>
      </c>
    </row>
    <row r="8" spans="1:27" ht="15.5">
      <c r="A8" s="388" t="s">
        <v>152</v>
      </c>
      <c r="B8" s="389">
        <v>25963.131000000001</v>
      </c>
      <c r="C8" s="389">
        <v>28479</v>
      </c>
      <c r="D8" s="390">
        <v>2.7838809783496794</v>
      </c>
      <c r="E8" s="403"/>
      <c r="F8" s="388" t="s">
        <v>155</v>
      </c>
      <c r="G8" s="389">
        <v>4107.1419999999998</v>
      </c>
      <c r="H8" s="389">
        <v>17368</v>
      </c>
      <c r="I8" s="390">
        <v>3.2049738975723572</v>
      </c>
      <c r="K8" s="391" t="s">
        <v>140</v>
      </c>
      <c r="L8" s="392">
        <v>20710.516</v>
      </c>
      <c r="M8" s="392">
        <v>4837.2539999999999</v>
      </c>
      <c r="N8" s="393">
        <v>4.2814613414966427</v>
      </c>
      <c r="P8" s="391" t="s">
        <v>328</v>
      </c>
      <c r="Q8" s="392">
        <v>4947.4549999999999</v>
      </c>
      <c r="R8" s="392">
        <v>1000.452</v>
      </c>
      <c r="S8" s="393">
        <v>4.945219760668178</v>
      </c>
    </row>
    <row r="9" spans="1:27" ht="15.5">
      <c r="A9" s="388" t="s">
        <v>142</v>
      </c>
      <c r="B9" s="389">
        <v>21977.306</v>
      </c>
      <c r="C9" s="389">
        <v>20081</v>
      </c>
      <c r="D9" s="390">
        <v>3.0065816366455023</v>
      </c>
      <c r="E9" s="404"/>
      <c r="F9" s="388" t="s">
        <v>137</v>
      </c>
      <c r="G9" s="389">
        <v>2825.6959999999999</v>
      </c>
      <c r="H9" s="389">
        <v>9617</v>
      </c>
      <c r="I9" s="390">
        <v>4.3106175250183059</v>
      </c>
      <c r="K9" s="388" t="s">
        <v>157</v>
      </c>
      <c r="L9" s="389">
        <v>10114.422</v>
      </c>
      <c r="M9" s="389">
        <v>1343.56</v>
      </c>
      <c r="N9" s="390">
        <v>7.5280761558843672</v>
      </c>
      <c r="P9" s="388" t="s">
        <v>139</v>
      </c>
      <c r="Q9" s="389">
        <v>2461.5540000000001</v>
      </c>
      <c r="R9" s="389">
        <v>500.82299999999998</v>
      </c>
      <c r="S9" s="390">
        <v>4.9150178805685849</v>
      </c>
    </row>
    <row r="10" spans="1:27" ht="15.5">
      <c r="A10" s="388" t="s">
        <v>155</v>
      </c>
      <c r="B10" s="389">
        <v>15723.472</v>
      </c>
      <c r="C10" s="389">
        <v>30372</v>
      </c>
      <c r="D10" s="390">
        <v>2.5357743426948653</v>
      </c>
      <c r="E10" s="403"/>
      <c r="F10" s="388" t="s">
        <v>156</v>
      </c>
      <c r="G10" s="389">
        <v>2694.0390000000002</v>
      </c>
      <c r="H10" s="389">
        <v>13049</v>
      </c>
      <c r="I10" s="390">
        <v>3.2954766751152302</v>
      </c>
      <c r="K10" s="388" t="s">
        <v>159</v>
      </c>
      <c r="L10" s="389">
        <v>7149.6109999999999</v>
      </c>
      <c r="M10" s="389">
        <v>1848.606</v>
      </c>
      <c r="N10" s="390">
        <v>3.8675688599950448</v>
      </c>
      <c r="P10" s="388" t="s">
        <v>140</v>
      </c>
      <c r="Q10" s="389">
        <v>2138.3270000000002</v>
      </c>
      <c r="R10" s="389">
        <v>497.34500000000003</v>
      </c>
      <c r="S10" s="390">
        <v>4.2994842614281836</v>
      </c>
    </row>
    <row r="11" spans="1:27" ht="15.5">
      <c r="A11" s="388" t="s">
        <v>159</v>
      </c>
      <c r="B11" s="389">
        <v>13590.047</v>
      </c>
      <c r="C11" s="389">
        <v>24922</v>
      </c>
      <c r="D11" s="390">
        <v>2.3622588818193258</v>
      </c>
      <c r="E11" s="404"/>
      <c r="F11" s="388" t="s">
        <v>142</v>
      </c>
      <c r="G11" s="389">
        <v>1221.4059999999999</v>
      </c>
      <c r="H11" s="389">
        <v>5641</v>
      </c>
      <c r="I11" s="390">
        <v>3.4388947389167002</v>
      </c>
      <c r="K11" s="388" t="s">
        <v>245</v>
      </c>
      <c r="L11" s="389">
        <v>6895.625</v>
      </c>
      <c r="M11" s="389">
        <v>2591.9580000000001</v>
      </c>
      <c r="N11" s="390">
        <v>2.6603922594424754</v>
      </c>
      <c r="P11" s="388" t="s">
        <v>146</v>
      </c>
      <c r="Q11" s="389">
        <v>1351.5160000000001</v>
      </c>
      <c r="R11" s="389">
        <v>280.185</v>
      </c>
      <c r="S11" s="390">
        <v>4.8236557988471906</v>
      </c>
    </row>
    <row r="12" spans="1:27" ht="15.5">
      <c r="A12" s="388" t="s">
        <v>156</v>
      </c>
      <c r="B12" s="389">
        <v>10611.527</v>
      </c>
      <c r="C12" s="389">
        <v>21187</v>
      </c>
      <c r="D12" s="390">
        <v>2.8914344928197293</v>
      </c>
      <c r="E12" s="404"/>
      <c r="F12" s="405" t="s">
        <v>152</v>
      </c>
      <c r="G12" s="406">
        <v>1200.9059999999999</v>
      </c>
      <c r="H12" s="406">
        <v>4012</v>
      </c>
      <c r="I12" s="407">
        <v>3.9271218255188063</v>
      </c>
      <c r="K12" s="388" t="s">
        <v>155</v>
      </c>
      <c r="L12" s="389">
        <v>6682.47</v>
      </c>
      <c r="M12" s="389">
        <v>1540.6089999999999</v>
      </c>
      <c r="N12" s="390">
        <v>4.3375509295350092</v>
      </c>
      <c r="P12" s="388" t="s">
        <v>154</v>
      </c>
      <c r="Q12" s="389">
        <v>1340.96</v>
      </c>
      <c r="R12" s="389">
        <v>316.99200000000002</v>
      </c>
      <c r="S12" s="390">
        <v>4.2302644861699976</v>
      </c>
    </row>
    <row r="13" spans="1:27" ht="15.5">
      <c r="A13" s="388" t="s">
        <v>150</v>
      </c>
      <c r="B13" s="389">
        <v>8800.1380000000008</v>
      </c>
      <c r="C13" s="389">
        <v>6945</v>
      </c>
      <c r="D13" s="390">
        <v>2.2542307148463361</v>
      </c>
      <c r="E13" s="404"/>
      <c r="F13" s="388" t="s">
        <v>159</v>
      </c>
      <c r="G13" s="389">
        <v>986.13599999999997</v>
      </c>
      <c r="H13" s="389">
        <v>8497</v>
      </c>
      <c r="I13" s="390">
        <v>1.8418402414607178</v>
      </c>
      <c r="K13" s="388" t="s">
        <v>146</v>
      </c>
      <c r="L13" s="389">
        <v>4988.2669999999998</v>
      </c>
      <c r="M13" s="389">
        <v>735.64</v>
      </c>
      <c r="N13" s="390">
        <v>6.7808534065575552</v>
      </c>
      <c r="P13" s="388" t="s">
        <v>157</v>
      </c>
      <c r="Q13" s="389">
        <v>1200.3040000000001</v>
      </c>
      <c r="R13" s="389">
        <v>190.029</v>
      </c>
      <c r="S13" s="390">
        <v>6.3164253877039824</v>
      </c>
    </row>
    <row r="14" spans="1:27" ht="15.5">
      <c r="A14" s="388" t="s">
        <v>138</v>
      </c>
      <c r="B14" s="389">
        <v>6701.8950000000004</v>
      </c>
      <c r="C14" s="389">
        <v>9932</v>
      </c>
      <c r="D14" s="390">
        <v>3.0443758114147257</v>
      </c>
      <c r="E14" s="404"/>
      <c r="F14" s="388" t="s">
        <v>328</v>
      </c>
      <c r="G14" s="389">
        <v>549.72</v>
      </c>
      <c r="H14" s="389">
        <v>1749</v>
      </c>
      <c r="I14" s="390">
        <v>4.2629815745393635</v>
      </c>
      <c r="K14" s="405" t="s">
        <v>137</v>
      </c>
      <c r="L14" s="406">
        <v>4790.3990000000003</v>
      </c>
      <c r="M14" s="406">
        <v>1279.164</v>
      </c>
      <c r="N14" s="407">
        <v>3.7449451360419777</v>
      </c>
      <c r="P14" s="388" t="s">
        <v>137</v>
      </c>
      <c r="Q14" s="389">
        <v>1123.154</v>
      </c>
      <c r="R14" s="389">
        <v>293.44400000000002</v>
      </c>
      <c r="S14" s="390">
        <v>3.8274900832867598</v>
      </c>
    </row>
    <row r="15" spans="1:27" ht="15.5">
      <c r="A15" s="388" t="s">
        <v>137</v>
      </c>
      <c r="B15" s="389">
        <v>3311.6489999999999</v>
      </c>
      <c r="C15" s="389">
        <v>10649</v>
      </c>
      <c r="D15" s="390">
        <v>4.3353908549165814</v>
      </c>
      <c r="E15" s="404"/>
      <c r="F15" s="388" t="s">
        <v>245</v>
      </c>
      <c r="G15" s="389">
        <v>527.23900000000003</v>
      </c>
      <c r="H15" s="389">
        <v>1556</v>
      </c>
      <c r="I15" s="390">
        <v>4.6564776952493663</v>
      </c>
      <c r="K15" s="388" t="s">
        <v>142</v>
      </c>
      <c r="L15" s="389">
        <v>4148.7079999999996</v>
      </c>
      <c r="M15" s="389">
        <v>755.27800000000002</v>
      </c>
      <c r="N15" s="390">
        <v>5.4929549119661889</v>
      </c>
      <c r="P15" s="388" t="s">
        <v>142</v>
      </c>
      <c r="Q15" s="389">
        <v>813.27200000000005</v>
      </c>
      <c r="R15" s="389">
        <v>187.88399999999999</v>
      </c>
      <c r="S15" s="390">
        <v>4.3285857231057463</v>
      </c>
      <c r="U15" s="316"/>
      <c r="V15" s="316"/>
      <c r="W15" s="316"/>
      <c r="X15" s="316"/>
    </row>
    <row r="16" spans="1:27" ht="15.5">
      <c r="A16" s="388" t="s">
        <v>140</v>
      </c>
      <c r="B16" s="389">
        <v>1980.0119999999999</v>
      </c>
      <c r="C16" s="389">
        <v>3554</v>
      </c>
      <c r="D16" s="390">
        <v>4.4492252103257348</v>
      </c>
      <c r="E16" s="404"/>
      <c r="F16" s="388" t="s">
        <v>138</v>
      </c>
      <c r="G16" s="389">
        <v>519.56600000000003</v>
      </c>
      <c r="H16" s="389">
        <v>1097</v>
      </c>
      <c r="I16" s="390">
        <v>6.4021440453453273</v>
      </c>
      <c r="K16" s="388" t="s">
        <v>328</v>
      </c>
      <c r="L16" s="389">
        <v>3855.1320000000001</v>
      </c>
      <c r="M16" s="389">
        <v>485.113</v>
      </c>
      <c r="N16" s="390">
        <v>7.9468742334260263</v>
      </c>
      <c r="P16" s="388" t="s">
        <v>462</v>
      </c>
      <c r="Q16" s="389">
        <v>574.25</v>
      </c>
      <c r="R16" s="389">
        <v>77.864000000000004</v>
      </c>
      <c r="S16" s="390">
        <v>7.3750385287167362</v>
      </c>
      <c r="U16" s="316"/>
      <c r="V16" s="316"/>
      <c r="W16" s="316"/>
      <c r="X16" s="316"/>
    </row>
    <row r="17" spans="1:24" ht="15.5">
      <c r="A17" s="388" t="s">
        <v>157</v>
      </c>
      <c r="B17" s="389">
        <v>1833.8920000000001</v>
      </c>
      <c r="C17" s="389">
        <v>4943</v>
      </c>
      <c r="D17" s="390">
        <v>4.3920296970422701</v>
      </c>
      <c r="E17" s="403"/>
      <c r="F17" s="405" t="s">
        <v>154</v>
      </c>
      <c r="G17" s="406">
        <v>304.58699999999999</v>
      </c>
      <c r="H17" s="406">
        <v>1310</v>
      </c>
      <c r="I17" s="407">
        <v>3.6161773260990868</v>
      </c>
      <c r="K17" s="405" t="s">
        <v>154</v>
      </c>
      <c r="L17" s="406">
        <v>2421.0740000000001</v>
      </c>
      <c r="M17" s="406">
        <v>502.38099999999997</v>
      </c>
      <c r="N17" s="407">
        <v>4.81919897448351</v>
      </c>
      <c r="P17" s="388" t="s">
        <v>138</v>
      </c>
      <c r="Q17" s="389">
        <v>380.79</v>
      </c>
      <c r="R17" s="389">
        <v>131.292</v>
      </c>
      <c r="S17" s="390">
        <v>2.9003290375651223</v>
      </c>
      <c r="U17" s="316"/>
      <c r="V17" s="316"/>
      <c r="W17" s="316"/>
      <c r="X17" s="316"/>
    </row>
    <row r="18" spans="1:24" ht="15.5">
      <c r="A18" s="388" t="s">
        <v>328</v>
      </c>
      <c r="B18" s="389">
        <v>1687.1089999999999</v>
      </c>
      <c r="C18" s="389">
        <v>3459</v>
      </c>
      <c r="D18" s="390">
        <v>3.9690518648868647</v>
      </c>
      <c r="E18" s="408"/>
      <c r="F18" s="388" t="s">
        <v>158</v>
      </c>
      <c r="G18" s="389">
        <v>182.19300000000001</v>
      </c>
      <c r="H18" s="389">
        <v>434</v>
      </c>
      <c r="I18" s="390">
        <v>5.4043960607498809</v>
      </c>
      <c r="K18" s="388" t="s">
        <v>145</v>
      </c>
      <c r="L18" s="389">
        <v>1812.9749999999999</v>
      </c>
      <c r="M18" s="389">
        <v>503.34800000000001</v>
      </c>
      <c r="N18" s="390">
        <v>3.601832132043834</v>
      </c>
      <c r="P18" s="388" t="s">
        <v>155</v>
      </c>
      <c r="Q18" s="389">
        <v>317.83100000000002</v>
      </c>
      <c r="R18" s="389">
        <v>67.641999999999996</v>
      </c>
      <c r="S18" s="390">
        <v>4.6987226870879049</v>
      </c>
      <c r="U18" s="316"/>
      <c r="V18" s="316"/>
      <c r="W18" s="316"/>
      <c r="X18" s="316"/>
    </row>
    <row r="19" spans="1:24" ht="16" thickBot="1">
      <c r="A19" s="388" t="s">
        <v>151</v>
      </c>
      <c r="B19" s="389">
        <v>1131.558</v>
      </c>
      <c r="C19" s="389">
        <v>874</v>
      </c>
      <c r="D19" s="390">
        <v>3.9464234645834058</v>
      </c>
      <c r="E19" s="409"/>
      <c r="F19" s="388" t="s">
        <v>139</v>
      </c>
      <c r="G19" s="389">
        <v>159.70699999999999</v>
      </c>
      <c r="H19" s="389">
        <v>469</v>
      </c>
      <c r="I19" s="390">
        <v>4.6741688129243739</v>
      </c>
      <c r="K19" s="388" t="s">
        <v>151</v>
      </c>
      <c r="L19" s="389">
        <v>1758.7619999999999</v>
      </c>
      <c r="M19" s="389">
        <v>486.38499999999999</v>
      </c>
      <c r="N19" s="390">
        <v>3.6159873351357463</v>
      </c>
      <c r="P19" s="388" t="s">
        <v>235</v>
      </c>
      <c r="Q19" s="389">
        <v>67.138000000000005</v>
      </c>
      <c r="R19" s="389">
        <v>1.2789999999999999</v>
      </c>
      <c r="S19" s="390">
        <v>52.492572322126669</v>
      </c>
      <c r="U19" s="316"/>
      <c r="V19" s="316"/>
      <c r="W19" s="316"/>
      <c r="X19" s="316"/>
    </row>
    <row r="20" spans="1:24" ht="15" customHeight="1" thickBot="1">
      <c r="A20" s="388" t="s">
        <v>245</v>
      </c>
      <c r="B20" s="389">
        <v>527.23900000000003</v>
      </c>
      <c r="C20" s="389">
        <v>1556</v>
      </c>
      <c r="D20" s="390">
        <v>4.6564776952493663</v>
      </c>
      <c r="E20"/>
      <c r="F20" s="394" t="s">
        <v>222</v>
      </c>
      <c r="G20" s="395">
        <v>15557.573</v>
      </c>
      <c r="H20" s="395">
        <v>65559</v>
      </c>
      <c r="I20" s="396">
        <v>3.4713297289240566</v>
      </c>
      <c r="K20" s="388" t="s">
        <v>139</v>
      </c>
      <c r="L20" s="389">
        <v>1529.018</v>
      </c>
      <c r="M20" s="389">
        <v>273.11799999999999</v>
      </c>
      <c r="N20" s="390">
        <v>5.5983787227498736</v>
      </c>
      <c r="P20" s="394" t="s">
        <v>222</v>
      </c>
      <c r="Q20" s="395">
        <v>16818.364000000001</v>
      </c>
      <c r="R20" s="395">
        <v>3553.645</v>
      </c>
      <c r="S20" s="396">
        <v>4.7327079660461306</v>
      </c>
      <c r="U20" s="316"/>
      <c r="V20" s="316"/>
      <c r="W20" s="316"/>
      <c r="X20" s="316"/>
    </row>
    <row r="21" spans="1:24" ht="16" thickBot="1">
      <c r="A21" s="388" t="s">
        <v>139</v>
      </c>
      <c r="B21" s="389">
        <v>405.22399999999999</v>
      </c>
      <c r="C21" s="389">
        <v>931</v>
      </c>
      <c r="D21" s="390">
        <v>3.8595702529716549</v>
      </c>
      <c r="F21"/>
      <c r="G21"/>
      <c r="H21"/>
      <c r="I21"/>
      <c r="K21" s="405" t="s">
        <v>152</v>
      </c>
      <c r="L21" s="406">
        <v>1219.71</v>
      </c>
      <c r="M21" s="406">
        <v>320.30399999999997</v>
      </c>
      <c r="N21" s="407">
        <v>3.8079761726359962</v>
      </c>
      <c r="P21"/>
      <c r="Q21"/>
      <c r="R21"/>
      <c r="S21"/>
    </row>
    <row r="22" spans="1:24" ht="16" thickBot="1">
      <c r="A22" s="394" t="s">
        <v>222</v>
      </c>
      <c r="B22" s="395">
        <v>115036.155</v>
      </c>
      <c r="C22" s="395">
        <v>170283</v>
      </c>
      <c r="D22" s="396">
        <v>2.7966513211179147</v>
      </c>
      <c r="E22"/>
      <c r="F22"/>
      <c r="G22"/>
      <c r="H22"/>
      <c r="I22"/>
      <c r="J22" s="316"/>
      <c r="K22" s="388" t="s">
        <v>247</v>
      </c>
      <c r="L22" s="389">
        <v>1113.758</v>
      </c>
      <c r="M22" s="389">
        <v>322.20100000000002</v>
      </c>
      <c r="N22" s="390">
        <v>3.456718011427649</v>
      </c>
      <c r="P22"/>
      <c r="Q22"/>
      <c r="R22"/>
      <c r="S22"/>
    </row>
    <row r="23" spans="1:24" ht="16" thickBot="1">
      <c r="A23"/>
      <c r="B23"/>
      <c r="C23"/>
      <c r="D23"/>
      <c r="E23"/>
      <c r="J23" s="316"/>
      <c r="K23" s="394" t="s">
        <v>222</v>
      </c>
      <c r="L23" s="395">
        <v>81670.566000000006</v>
      </c>
      <c r="M23" s="395">
        <v>18055.155999999999</v>
      </c>
      <c r="N23" s="396">
        <v>4.5233929853610801</v>
      </c>
      <c r="P23"/>
      <c r="Q23"/>
      <c r="R23"/>
      <c r="S23"/>
    </row>
    <row r="24" spans="1:24">
      <c r="A24"/>
      <c r="B24"/>
      <c r="C24"/>
      <c r="D24"/>
      <c r="E24"/>
      <c r="F24"/>
      <c r="G24"/>
      <c r="H24"/>
      <c r="I24"/>
      <c r="J24" s="316"/>
      <c r="K24"/>
      <c r="L24"/>
      <c r="M24"/>
      <c r="N24"/>
      <c r="O24"/>
      <c r="P24"/>
      <c r="Q24"/>
      <c r="R24"/>
      <c r="S24"/>
      <c r="T24"/>
    </row>
    <row r="25" spans="1:24">
      <c r="A25"/>
      <c r="B25"/>
      <c r="C25"/>
      <c r="D25"/>
      <c r="E25"/>
      <c r="F25"/>
      <c r="G25"/>
      <c r="H25"/>
      <c r="I25"/>
      <c r="J25" s="316"/>
      <c r="K25"/>
      <c r="L25"/>
      <c r="M25"/>
      <c r="N25"/>
      <c r="O25"/>
      <c r="P25"/>
      <c r="Q25"/>
      <c r="R25"/>
      <c r="S25"/>
      <c r="T25"/>
    </row>
    <row r="26" spans="1:24">
      <c r="A26"/>
      <c r="B26"/>
      <c r="C26"/>
      <c r="D26"/>
      <c r="E26"/>
      <c r="F26"/>
      <c r="G26"/>
      <c r="H26"/>
      <c r="I26"/>
      <c r="J26" s="316"/>
      <c r="K26"/>
      <c r="L26"/>
      <c r="M26"/>
      <c r="N26"/>
      <c r="O26"/>
      <c r="P26"/>
      <c r="Q26"/>
      <c r="R26"/>
      <c r="S26"/>
      <c r="T26"/>
    </row>
    <row r="27" spans="1:24">
      <c r="E27"/>
      <c r="F27"/>
      <c r="G27"/>
      <c r="H27"/>
      <c r="I27"/>
      <c r="J27"/>
      <c r="K27"/>
      <c r="L27"/>
      <c r="M27"/>
      <c r="N27"/>
      <c r="O27"/>
      <c r="P27"/>
      <c r="Q27"/>
      <c r="R27"/>
      <c r="S27"/>
      <c r="T27"/>
    </row>
    <row r="28" spans="1:24">
      <c r="A28"/>
      <c r="B28"/>
      <c r="C28"/>
      <c r="D28"/>
      <c r="E28"/>
      <c r="F28"/>
      <c r="G28"/>
      <c r="H28"/>
      <c r="I28"/>
      <c r="J28"/>
      <c r="K28"/>
      <c r="L28"/>
      <c r="M28"/>
      <c r="N28"/>
      <c r="O28"/>
      <c r="P28"/>
      <c r="Q28"/>
      <c r="R28"/>
      <c r="S28"/>
      <c r="T28"/>
    </row>
    <row r="29" spans="1:24">
      <c r="A29"/>
      <c r="B29"/>
      <c r="C29"/>
      <c r="D29"/>
      <c r="E29"/>
      <c r="F29"/>
      <c r="G29"/>
      <c r="H29"/>
      <c r="I29"/>
      <c r="J29"/>
      <c r="K29"/>
      <c r="L29"/>
      <c r="M29"/>
      <c r="N29"/>
      <c r="O29"/>
      <c r="T29"/>
    </row>
    <row r="30" spans="1:24">
      <c r="A30"/>
      <c r="B30"/>
      <c r="C30"/>
      <c r="D30"/>
      <c r="E30"/>
      <c r="F30"/>
      <c r="G30"/>
      <c r="H30"/>
      <c r="I30"/>
      <c r="J30"/>
      <c r="K30"/>
      <c r="L30"/>
      <c r="M30"/>
      <c r="N30"/>
      <c r="P30"/>
      <c r="Q30"/>
      <c r="R30"/>
      <c r="S30"/>
    </row>
    <row r="31" spans="1:24">
      <c r="A31"/>
      <c r="B31"/>
      <c r="C31"/>
      <c r="D31"/>
      <c r="E31"/>
      <c r="F31"/>
      <c r="G31"/>
      <c r="H31"/>
      <c r="I31"/>
      <c r="J31"/>
      <c r="K31"/>
      <c r="L31"/>
      <c r="M31"/>
      <c r="N31"/>
      <c r="O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row>
    <row r="34" spans="1:19">
      <c r="A34"/>
      <c r="B34"/>
      <c r="C34"/>
      <c r="D34"/>
      <c r="E34"/>
      <c r="F34"/>
      <c r="G34"/>
      <c r="H34"/>
      <c r="I34"/>
      <c r="J34"/>
      <c r="K34"/>
      <c r="L34"/>
      <c r="M34"/>
      <c r="N34"/>
      <c r="O34"/>
      <c r="P34"/>
      <c r="Q34"/>
      <c r="R34"/>
      <c r="S34"/>
    </row>
    <row r="35" spans="1:19">
      <c r="A35"/>
      <c r="B35"/>
      <c r="C35"/>
      <c r="D35"/>
      <c r="E35"/>
      <c r="F35"/>
      <c r="G35"/>
      <c r="H35"/>
      <c r="I35"/>
      <c r="J35"/>
      <c r="K35"/>
      <c r="L35"/>
      <c r="M35"/>
      <c r="N35"/>
      <c r="O35"/>
    </row>
    <row r="36" spans="1:19">
      <c r="A36"/>
      <c r="B36"/>
      <c r="C36"/>
      <c r="D36"/>
      <c r="E36"/>
      <c r="F36"/>
      <c r="G36"/>
      <c r="H36"/>
      <c r="I36"/>
      <c r="J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row>
    <row r="148" spans="1:12">
      <c r="A148"/>
      <c r="B148"/>
      <c r="C148"/>
      <c r="D148"/>
      <c r="E148"/>
      <c r="F148"/>
      <c r="G148"/>
      <c r="H148"/>
      <c r="I148"/>
      <c r="J148"/>
      <c r="K148"/>
    </row>
    <row r="149" spans="1:12">
      <c r="A149"/>
      <c r="B149"/>
      <c r="C149"/>
      <c r="D149"/>
      <c r="E149"/>
      <c r="F149"/>
      <c r="G149"/>
      <c r="H149"/>
      <c r="I149"/>
      <c r="J149"/>
      <c r="K149"/>
    </row>
    <row r="150" spans="1:12">
      <c r="A150"/>
      <c r="B150"/>
      <c r="C150"/>
      <c r="D150"/>
      <c r="E150"/>
      <c r="F150"/>
      <c r="G150"/>
      <c r="H150"/>
      <c r="I150"/>
      <c r="J150"/>
      <c r="K150"/>
    </row>
    <row r="151" spans="1:12">
      <c r="A151"/>
      <c r="B151"/>
      <c r="C151"/>
      <c r="D151"/>
      <c r="E151"/>
      <c r="F151"/>
      <c r="G151"/>
      <c r="H151"/>
      <c r="I151"/>
      <c r="J151" s="316"/>
      <c r="K151" s="316"/>
    </row>
    <row r="152" spans="1:12">
      <c r="A152"/>
      <c r="B152"/>
      <c r="C152"/>
      <c r="D152"/>
      <c r="E152"/>
      <c r="F152"/>
      <c r="G152"/>
      <c r="H152"/>
      <c r="I152"/>
      <c r="J152" s="316"/>
      <c r="K152" s="316"/>
    </row>
    <row r="153" spans="1:12">
      <c r="A153"/>
      <c r="B153"/>
      <c r="C153"/>
      <c r="D153"/>
      <c r="E153"/>
      <c r="F153"/>
      <c r="G153"/>
      <c r="H153"/>
      <c r="I153"/>
      <c r="J153" s="316"/>
      <c r="K153" s="316"/>
    </row>
    <row r="154" spans="1:12">
      <c r="A154" s="316"/>
      <c r="B154" s="316"/>
      <c r="C154" s="316"/>
      <c r="D154" s="316"/>
      <c r="E154" s="316"/>
      <c r="F154" s="316"/>
      <c r="G154" s="316"/>
      <c r="H154" s="316"/>
      <c r="I154" s="316"/>
      <c r="J154" s="316"/>
      <c r="K154" s="316"/>
    </row>
    <row r="155" spans="1:12">
      <c r="A155" s="316"/>
      <c r="B155" s="316"/>
      <c r="C155" s="316"/>
      <c r="D155" s="316"/>
      <c r="E155" s="316"/>
      <c r="F155" s="316"/>
      <c r="G155" s="316"/>
      <c r="H155" s="316"/>
      <c r="I155" s="316"/>
      <c r="J155" s="316"/>
      <c r="K155" s="316"/>
    </row>
    <row r="156" spans="1:12">
      <c r="A156" s="316"/>
      <c r="B156" s="316"/>
      <c r="C156" s="316"/>
      <c r="D156" s="316"/>
      <c r="E156" s="316"/>
      <c r="F156" s="316"/>
      <c r="G156" s="316"/>
      <c r="H156" s="316"/>
      <c r="I156" s="316"/>
      <c r="J156" s="316"/>
      <c r="K156" s="316"/>
    </row>
    <row r="157" spans="1:12">
      <c r="A157" s="316"/>
      <c r="B157" s="316"/>
      <c r="C157" s="316"/>
      <c r="D157" s="316"/>
      <c r="E157" s="316"/>
      <c r="F157" s="316"/>
      <c r="G157" s="316"/>
      <c r="H157" s="316"/>
      <c r="I157" s="316"/>
      <c r="J157" s="316"/>
      <c r="K157" s="316"/>
    </row>
    <row r="158" spans="1:12">
      <c r="A158" s="316"/>
      <c r="B158" s="316"/>
      <c r="C158" s="316"/>
      <c r="D158" s="316"/>
      <c r="E158" s="316"/>
      <c r="F158" s="316"/>
      <c r="G158" s="316"/>
      <c r="H158" s="316"/>
      <c r="I158" s="316"/>
      <c r="J158" s="316"/>
      <c r="K158" s="316"/>
    </row>
    <row r="159" spans="1:12">
      <c r="A159" s="316"/>
      <c r="B159" s="316"/>
      <c r="C159" s="316"/>
      <c r="D159" s="316"/>
      <c r="E159" s="316"/>
      <c r="F159" s="316"/>
      <c r="G159" s="316"/>
      <c r="H159" s="316"/>
      <c r="I159" s="316"/>
      <c r="J159" s="316"/>
      <c r="K159" s="316"/>
    </row>
    <row r="160" spans="1:12">
      <c r="A160" s="316"/>
      <c r="B160" s="316"/>
      <c r="C160" s="316"/>
      <c r="D160" s="316"/>
      <c r="E160" s="316"/>
      <c r="F160" s="316"/>
      <c r="G160" s="316"/>
      <c r="H160" s="316"/>
      <c r="I160" s="316"/>
      <c r="J160" s="316"/>
      <c r="K160" s="316"/>
    </row>
    <row r="161" spans="1:11">
      <c r="A161" s="316"/>
      <c r="B161" s="316"/>
      <c r="C161" s="316"/>
      <c r="D161" s="316"/>
      <c r="E161" s="316"/>
      <c r="F161" s="316"/>
      <c r="G161" s="316"/>
      <c r="H161" s="316"/>
      <c r="I161" s="316"/>
      <c r="J161" s="316"/>
      <c r="K161" s="316"/>
    </row>
    <row r="162" spans="1:11">
      <c r="A162" s="316"/>
      <c r="B162" s="316"/>
      <c r="C162" s="316"/>
      <c r="D162" s="316"/>
      <c r="E162" s="316"/>
      <c r="F162" s="316"/>
      <c r="G162" s="316"/>
      <c r="H162" s="316"/>
      <c r="I162" s="316"/>
      <c r="J162" s="316"/>
      <c r="K162" s="316"/>
    </row>
    <row r="163" spans="1:11">
      <c r="A163" s="316"/>
      <c r="B163" s="316"/>
      <c r="C163" s="316"/>
      <c r="D163" s="316"/>
      <c r="E163" s="316"/>
      <c r="F163" s="316"/>
      <c r="G163" s="316"/>
      <c r="H163" s="316"/>
      <c r="I163" s="316"/>
      <c r="J163" s="316"/>
      <c r="K163" s="316"/>
    </row>
    <row r="164" spans="1:11">
      <c r="A164" s="316"/>
      <c r="B164" s="316"/>
      <c r="C164" s="316"/>
      <c r="D164" s="316"/>
      <c r="E164" s="316"/>
      <c r="F164" s="316"/>
      <c r="G164" s="316"/>
      <c r="H164" s="316"/>
      <c r="I164" s="316"/>
      <c r="J164" s="316"/>
      <c r="K164" s="316"/>
    </row>
    <row r="165" spans="1:11">
      <c r="A165" s="316"/>
      <c r="B165" s="316"/>
      <c r="C165" s="316"/>
      <c r="D165" s="316"/>
      <c r="E165" s="316"/>
      <c r="F165" s="316"/>
      <c r="G165" s="316"/>
      <c r="H165" s="316"/>
      <c r="I165" s="316"/>
      <c r="J165" s="316"/>
      <c r="K165" s="316"/>
    </row>
    <row r="166" spans="1:11">
      <c r="A166" s="316"/>
      <c r="B166" s="316"/>
      <c r="C166" s="316"/>
      <c r="D166" s="316"/>
      <c r="E166" s="316"/>
      <c r="F166" s="316"/>
      <c r="G166" s="316"/>
      <c r="H166" s="316"/>
      <c r="I166" s="316"/>
      <c r="J166" s="316"/>
      <c r="K166" s="316"/>
    </row>
    <row r="167" spans="1:11">
      <c r="A167" s="316"/>
      <c r="B167" s="316"/>
      <c r="C167" s="316"/>
      <c r="D167" s="316"/>
      <c r="E167" s="316"/>
      <c r="F167" s="316"/>
      <c r="G167" s="316"/>
      <c r="H167" s="316"/>
      <c r="I167" s="316"/>
      <c r="J167" s="316"/>
      <c r="K167" s="316"/>
    </row>
    <row r="168" spans="1:11">
      <c r="A168" s="316"/>
      <c r="B168" s="316"/>
      <c r="C168" s="316"/>
      <c r="D168" s="316"/>
      <c r="E168" s="316"/>
      <c r="F168" s="316"/>
      <c r="G168" s="316"/>
      <c r="H168" s="316"/>
      <c r="I168" s="316"/>
      <c r="J168" s="316"/>
      <c r="K168" s="316"/>
    </row>
    <row r="169" spans="1:11">
      <c r="A169" s="316"/>
      <c r="B169" s="316"/>
      <c r="C169" s="316"/>
      <c r="D169" s="316"/>
      <c r="E169" s="316"/>
      <c r="F169" s="316"/>
      <c r="G169" s="316"/>
      <c r="H169" s="316"/>
      <c r="I169" s="316"/>
      <c r="J169" s="316"/>
      <c r="K169" s="316"/>
    </row>
    <row r="170" spans="1:11">
      <c r="A170" s="316"/>
      <c r="B170" s="316"/>
      <c r="C170" s="316"/>
      <c r="D170" s="316"/>
      <c r="E170" s="316"/>
      <c r="F170" s="316"/>
      <c r="G170" s="316"/>
      <c r="H170" s="316"/>
      <c r="I170" s="316"/>
      <c r="J170" s="316"/>
      <c r="K170" s="316"/>
    </row>
    <row r="171" spans="1:11">
      <c r="A171" s="316"/>
      <c r="B171" s="316"/>
      <c r="C171" s="316"/>
      <c r="D171" s="316"/>
      <c r="E171" s="316"/>
      <c r="F171" s="316"/>
      <c r="G171" s="316"/>
      <c r="H171" s="316"/>
      <c r="I171" s="316"/>
      <c r="J171" s="316"/>
      <c r="K171" s="316"/>
    </row>
    <row r="172" spans="1:11">
      <c r="A172" s="316"/>
      <c r="B172" s="316"/>
      <c r="C172" s="316"/>
      <c r="D172" s="316"/>
      <c r="E172" s="316"/>
      <c r="F172" s="316"/>
      <c r="G172" s="316"/>
      <c r="H172" s="316"/>
      <c r="I172" s="316"/>
      <c r="J172" s="316"/>
      <c r="K172" s="316"/>
    </row>
    <row r="173" spans="1:11">
      <c r="A173" s="316"/>
      <c r="B173" s="316"/>
      <c r="C173" s="316"/>
      <c r="D173" s="316"/>
      <c r="E173" s="316"/>
      <c r="F173" s="316"/>
      <c r="G173" s="316"/>
      <c r="H173" s="316"/>
      <c r="I173" s="316"/>
      <c r="J173" s="316"/>
      <c r="K173" s="316"/>
    </row>
    <row r="174" spans="1:11">
      <c r="A174" s="316"/>
      <c r="B174" s="316"/>
      <c r="C174" s="316"/>
      <c r="D174" s="316"/>
      <c r="E174" s="316"/>
      <c r="F174" s="316"/>
      <c r="G174" s="316"/>
      <c r="H174" s="316"/>
      <c r="I174" s="316"/>
      <c r="J174" s="316"/>
      <c r="K174" s="316"/>
    </row>
    <row r="175" spans="1:11">
      <c r="A175" s="316"/>
      <c r="B175" s="316"/>
      <c r="C175" s="316"/>
      <c r="D175" s="316"/>
      <c r="E175" s="316"/>
      <c r="F175" s="316"/>
      <c r="G175" s="316"/>
      <c r="H175" s="316"/>
      <c r="I175" s="316"/>
      <c r="J175" s="316"/>
      <c r="K175" s="316"/>
    </row>
    <row r="176" spans="1:11">
      <c r="A176" s="316"/>
      <c r="B176" s="316"/>
      <c r="C176" s="316"/>
      <c r="D176" s="316"/>
      <c r="E176" s="316"/>
      <c r="F176" s="316"/>
      <c r="G176" s="316"/>
      <c r="H176" s="316"/>
      <c r="I176" s="316"/>
      <c r="J176" s="316"/>
      <c r="K176" s="316"/>
    </row>
    <row r="177" spans="1:11">
      <c r="A177" s="316"/>
      <c r="B177" s="316"/>
      <c r="C177" s="316"/>
      <c r="D177" s="316"/>
      <c r="E177" s="316"/>
      <c r="F177" s="316"/>
      <c r="G177" s="316"/>
      <c r="H177" s="316"/>
      <c r="I177" s="316"/>
      <c r="J177" s="316"/>
      <c r="K177" s="316"/>
    </row>
    <row r="178" spans="1:11">
      <c r="A178" s="316"/>
      <c r="B178" s="316"/>
      <c r="C178" s="316"/>
      <c r="D178" s="316"/>
      <c r="E178" s="316"/>
      <c r="F178" s="316"/>
      <c r="G178" s="316"/>
      <c r="H178" s="316"/>
      <c r="I178" s="316"/>
      <c r="J178" s="316"/>
      <c r="K178" s="316"/>
    </row>
    <row r="179" spans="1:11">
      <c r="A179" s="316"/>
      <c r="B179" s="316"/>
      <c r="C179" s="316"/>
      <c r="D179" s="316"/>
      <c r="E179" s="316"/>
      <c r="F179" s="316"/>
      <c r="G179" s="316"/>
      <c r="H179" s="316"/>
      <c r="I179" s="316"/>
      <c r="J179" s="316"/>
      <c r="K179" s="316"/>
    </row>
    <row r="180" spans="1:11">
      <c r="A180" s="316"/>
      <c r="B180" s="316"/>
      <c r="C180" s="316"/>
      <c r="D180" s="316"/>
      <c r="E180" s="316"/>
      <c r="F180" s="316"/>
      <c r="G180" s="316"/>
      <c r="H180" s="316"/>
      <c r="I180" s="316"/>
      <c r="J180" s="316"/>
      <c r="K180" s="316"/>
    </row>
    <row r="181" spans="1:11">
      <c r="A181" s="316"/>
      <c r="B181" s="316"/>
      <c r="C181" s="316"/>
      <c r="D181" s="316"/>
      <c r="E181" s="316"/>
      <c r="F181" s="316"/>
      <c r="G181" s="316"/>
      <c r="H181" s="316"/>
      <c r="I181" s="316"/>
      <c r="J181" s="316"/>
      <c r="K181" s="316"/>
    </row>
    <row r="182" spans="1:11">
      <c r="A182" s="316"/>
      <c r="B182" s="316"/>
      <c r="C182" s="316"/>
      <c r="D182" s="316"/>
      <c r="E182" s="316"/>
      <c r="F182" s="316"/>
      <c r="G182" s="316"/>
      <c r="H182" s="316"/>
      <c r="I182" s="316"/>
      <c r="J182" s="316"/>
      <c r="K182" s="316"/>
    </row>
    <row r="183" spans="1:11">
      <c r="A183" s="316"/>
      <c r="B183" s="316"/>
      <c r="C183" s="316"/>
      <c r="D183" s="316"/>
      <c r="E183" s="316"/>
      <c r="F183" s="316"/>
      <c r="G183" s="316"/>
      <c r="H183" s="316"/>
      <c r="I183" s="316"/>
      <c r="J183" s="316"/>
      <c r="K183" s="316"/>
    </row>
    <row r="184" spans="1:11">
      <c r="A184" s="316"/>
      <c r="B184" s="316"/>
      <c r="C184" s="316"/>
      <c r="D184" s="316"/>
      <c r="E184" s="316"/>
      <c r="F184" s="316"/>
      <c r="G184" s="316"/>
      <c r="H184" s="316"/>
      <c r="I184" s="316"/>
      <c r="J184" s="316"/>
      <c r="K184" s="316"/>
    </row>
    <row r="185" spans="1:11">
      <c r="A185" s="316"/>
      <c r="B185" s="316"/>
      <c r="C185" s="316"/>
      <c r="D185" s="316"/>
      <c r="E185" s="316"/>
      <c r="F185" s="316"/>
      <c r="G185" s="316"/>
      <c r="H185" s="316"/>
      <c r="I185" s="316"/>
      <c r="J185" s="316"/>
      <c r="K185" s="316"/>
    </row>
    <row r="186" spans="1:11">
      <c r="A186" s="316"/>
      <c r="B186" s="316"/>
      <c r="C186" s="316"/>
      <c r="D186" s="316"/>
      <c r="E186" s="316"/>
      <c r="F186" s="316"/>
      <c r="G186" s="316"/>
      <c r="H186" s="316"/>
      <c r="I186" s="316"/>
      <c r="J186" s="316"/>
      <c r="K186" s="316"/>
    </row>
    <row r="187" spans="1:11">
      <c r="A187" s="316"/>
      <c r="B187" s="316"/>
      <c r="C187" s="316"/>
      <c r="D187" s="316"/>
      <c r="E187" s="316"/>
      <c r="F187" s="316"/>
      <c r="G187" s="316"/>
      <c r="H187" s="316"/>
      <c r="I187" s="316"/>
      <c r="J187" s="316"/>
      <c r="K187" s="316"/>
    </row>
    <row r="188" spans="1:11">
      <c r="A188" s="316"/>
      <c r="B188" s="316"/>
      <c r="C188" s="316"/>
      <c r="D188" s="316"/>
      <c r="E188" s="316"/>
      <c r="F188" s="316"/>
      <c r="G188" s="316"/>
      <c r="H188" s="316"/>
      <c r="I188" s="316"/>
      <c r="J188" s="316"/>
      <c r="K188" s="316"/>
    </row>
    <row r="189" spans="1:11">
      <c r="A189" s="316"/>
      <c r="B189" s="316"/>
      <c r="C189" s="316"/>
      <c r="D189" s="316"/>
      <c r="E189" s="316"/>
      <c r="F189" s="316"/>
      <c r="G189" s="316"/>
      <c r="H189" s="316"/>
      <c r="I189" s="316"/>
      <c r="J189" s="316"/>
      <c r="K189" s="316"/>
    </row>
    <row r="190" spans="1:11">
      <c r="A190" s="316"/>
      <c r="B190" s="316"/>
      <c r="C190" s="316"/>
      <c r="D190" s="316"/>
      <c r="E190" s="316"/>
      <c r="F190" s="316"/>
      <c r="G190" s="316"/>
      <c r="H190" s="316"/>
      <c r="I190" s="316"/>
      <c r="J190" s="316"/>
      <c r="K190" s="316"/>
    </row>
    <row r="191" spans="1:11">
      <c r="A191" s="316"/>
      <c r="B191" s="316"/>
      <c r="C191" s="316"/>
      <c r="D191" s="316"/>
      <c r="E191" s="316"/>
      <c r="F191" s="316"/>
      <c r="G191" s="316"/>
      <c r="H191" s="316"/>
      <c r="I191" s="316"/>
      <c r="J191" s="316"/>
      <c r="K191" s="316"/>
    </row>
    <row r="192" spans="1:11">
      <c r="A192" s="316"/>
      <c r="B192" s="316"/>
      <c r="C192" s="316"/>
      <c r="D192" s="316"/>
      <c r="E192" s="316"/>
      <c r="F192" s="316"/>
      <c r="G192" s="316"/>
      <c r="H192" s="316"/>
      <c r="I192" s="316"/>
      <c r="J192" s="316"/>
      <c r="K192" s="316"/>
    </row>
    <row r="193" spans="1:11">
      <c r="A193" s="316"/>
      <c r="B193" s="316"/>
      <c r="C193" s="316"/>
      <c r="D193" s="316"/>
      <c r="E193" s="316"/>
      <c r="F193" s="316"/>
      <c r="G193" s="316"/>
      <c r="H193" s="316"/>
      <c r="I193" s="316"/>
      <c r="J193" s="316"/>
      <c r="K193" s="316"/>
    </row>
    <row r="194" spans="1:11">
      <c r="A194" s="316"/>
      <c r="B194" s="316"/>
      <c r="C194" s="316"/>
      <c r="D194" s="316"/>
      <c r="E194" s="316"/>
      <c r="F194" s="316"/>
      <c r="G194" s="316"/>
      <c r="H194" s="316"/>
      <c r="I194" s="316"/>
      <c r="J194" s="316"/>
      <c r="K194" s="316"/>
    </row>
    <row r="195" spans="1:11">
      <c r="A195" s="316"/>
      <c r="B195" s="316"/>
      <c r="C195" s="316"/>
      <c r="D195" s="316"/>
      <c r="E195" s="316"/>
      <c r="F195" s="316"/>
      <c r="G195" s="316"/>
      <c r="H195" s="316"/>
      <c r="I195" s="316"/>
      <c r="J195" s="316"/>
      <c r="K195" s="316"/>
    </row>
    <row r="196" spans="1:11">
      <c r="A196" s="316"/>
      <c r="B196" s="316"/>
      <c r="C196" s="316"/>
      <c r="D196" s="316"/>
      <c r="E196" s="316"/>
      <c r="F196" s="316"/>
      <c r="G196" s="316"/>
      <c r="H196" s="316"/>
      <c r="I196" s="316"/>
      <c r="J196" s="316"/>
      <c r="K196" s="316"/>
    </row>
    <row r="197" spans="1:11">
      <c r="A197" s="316"/>
      <c r="B197" s="316"/>
      <c r="C197" s="316"/>
      <c r="D197" s="316"/>
      <c r="E197" s="316"/>
      <c r="F197" s="316"/>
      <c r="G197" s="316"/>
      <c r="H197" s="316"/>
      <c r="I197" s="316"/>
      <c r="J197" s="316"/>
      <c r="K197" s="316"/>
    </row>
    <row r="198" spans="1:11">
      <c r="A198" s="316"/>
      <c r="B198" s="316"/>
      <c r="C198" s="316"/>
      <c r="D198" s="316"/>
      <c r="E198" s="316"/>
      <c r="F198" s="316"/>
      <c r="G198" s="316"/>
      <c r="H198" s="316"/>
      <c r="I198" s="316"/>
      <c r="J198" s="316"/>
      <c r="K198" s="316"/>
    </row>
    <row r="199" spans="1:11">
      <c r="A199" s="316"/>
      <c r="B199" s="316"/>
      <c r="C199" s="316"/>
      <c r="D199" s="316"/>
      <c r="E199" s="316"/>
      <c r="F199" s="316"/>
      <c r="G199" s="316"/>
      <c r="H199" s="316"/>
      <c r="I199" s="316"/>
      <c r="J199" s="316"/>
      <c r="K199" s="316"/>
    </row>
    <row r="200" spans="1:11">
      <c r="A200" s="316"/>
      <c r="B200" s="316"/>
      <c r="C200" s="316"/>
      <c r="D200" s="316"/>
      <c r="E200" s="316"/>
      <c r="F200" s="316"/>
      <c r="G200" s="316"/>
      <c r="H200" s="316"/>
      <c r="I200" s="316"/>
      <c r="J200" s="316"/>
      <c r="K200" s="316"/>
    </row>
    <row r="201" spans="1:11">
      <c r="A201" s="316"/>
      <c r="B201" s="316"/>
      <c r="C201" s="316"/>
      <c r="D201" s="316"/>
      <c r="E201" s="316"/>
      <c r="F201" s="316"/>
      <c r="G201" s="316"/>
      <c r="H201" s="316"/>
      <c r="I201" s="316"/>
      <c r="J201" s="316"/>
      <c r="K201" s="316"/>
    </row>
    <row r="202" spans="1:11">
      <c r="A202" s="316"/>
      <c r="B202" s="316"/>
      <c r="C202" s="316"/>
      <c r="D202" s="316"/>
      <c r="E202" s="316"/>
      <c r="F202" s="316"/>
      <c r="G202" s="316"/>
      <c r="H202" s="316"/>
      <c r="I202" s="316"/>
      <c r="J202" s="316"/>
      <c r="K202" s="316"/>
    </row>
    <row r="203" spans="1:11">
      <c r="A203" s="316"/>
      <c r="B203" s="316"/>
      <c r="C203" s="316"/>
      <c r="D203" s="316"/>
      <c r="E203" s="316"/>
      <c r="F203" s="316"/>
      <c r="G203" s="316"/>
      <c r="H203" s="316"/>
      <c r="I203" s="316"/>
      <c r="J203" s="316"/>
      <c r="K203" s="316"/>
    </row>
    <row r="204" spans="1:11">
      <c r="A204" s="316"/>
      <c r="B204" s="316"/>
      <c r="C204" s="316"/>
      <c r="D204" s="316"/>
      <c r="E204" s="316"/>
      <c r="F204" s="316"/>
      <c r="G204" s="316"/>
      <c r="H204" s="316"/>
      <c r="I204" s="316"/>
      <c r="J204" s="316"/>
      <c r="K204" s="316"/>
    </row>
    <row r="205" spans="1:11">
      <c r="A205" s="316"/>
      <c r="B205" s="316"/>
      <c r="C205" s="316"/>
      <c r="D205" s="316"/>
      <c r="E205" s="316"/>
      <c r="F205" s="316"/>
      <c r="G205" s="316"/>
      <c r="H205" s="316"/>
      <c r="I205" s="316"/>
      <c r="J205" s="316"/>
      <c r="K205" s="316"/>
    </row>
    <row r="206" spans="1:11">
      <c r="A206" s="316"/>
      <c r="B206" s="316"/>
      <c r="C206" s="316"/>
      <c r="D206" s="316"/>
      <c r="E206" s="316"/>
      <c r="F206" s="316"/>
      <c r="G206" s="316"/>
      <c r="H206" s="316"/>
      <c r="I206" s="316"/>
      <c r="J206" s="316"/>
      <c r="K206" s="316"/>
    </row>
    <row r="207" spans="1:11">
      <c r="A207" s="316"/>
      <c r="B207" s="316"/>
      <c r="C207" s="316"/>
      <c r="D207" s="316"/>
      <c r="E207" s="316"/>
      <c r="F207" s="316"/>
      <c r="G207" s="316"/>
      <c r="H207" s="316"/>
      <c r="I207" s="316"/>
      <c r="J207" s="316"/>
      <c r="K207" s="316"/>
    </row>
    <row r="208" spans="1:11">
      <c r="A208" s="316"/>
      <c r="B208" s="316"/>
      <c r="C208" s="316"/>
      <c r="D208" s="316"/>
      <c r="E208" s="316"/>
      <c r="F208" s="316"/>
      <c r="G208" s="316"/>
      <c r="H208" s="316"/>
      <c r="I208" s="316"/>
      <c r="J208" s="316"/>
      <c r="K208" s="316"/>
    </row>
    <row r="209" spans="1:11">
      <c r="A209" s="316"/>
      <c r="B209" s="316"/>
      <c r="C209" s="316"/>
      <c r="D209" s="316"/>
      <c r="E209" s="316"/>
      <c r="F209" s="316"/>
      <c r="G209" s="316"/>
      <c r="H209" s="316"/>
      <c r="J209" s="316"/>
      <c r="K209" s="316"/>
    </row>
    <row r="210" spans="1:11">
      <c r="A210" s="316"/>
      <c r="B210" s="316"/>
      <c r="C210" s="316"/>
      <c r="D210" s="316"/>
      <c r="E210" s="316"/>
      <c r="F210" s="316"/>
      <c r="G210" s="316"/>
      <c r="H210" s="316"/>
      <c r="J210" s="316"/>
      <c r="K210" s="316"/>
    </row>
    <row r="211" spans="1:11">
      <c r="A211" s="316"/>
      <c r="B211" s="316"/>
      <c r="C211" s="316"/>
      <c r="D211" s="316"/>
      <c r="E211" s="316"/>
      <c r="F211" s="316"/>
      <c r="G211" s="316"/>
      <c r="H211" s="316"/>
      <c r="J211" s="316"/>
      <c r="K211" s="316"/>
    </row>
    <row r="212" spans="1:11">
      <c r="A212" s="316"/>
      <c r="B212" s="316"/>
      <c r="C212" s="316"/>
      <c r="D212" s="316"/>
      <c r="E212" s="316"/>
      <c r="F212" s="316"/>
      <c r="G212" s="316"/>
      <c r="H212" s="316"/>
      <c r="J212" s="316"/>
      <c r="K212" s="316"/>
    </row>
    <row r="213" spans="1:11">
      <c r="A213" s="316"/>
      <c r="B213" s="316"/>
      <c r="C213" s="316"/>
      <c r="D213" s="316"/>
      <c r="E213" s="316"/>
      <c r="F213" s="316"/>
      <c r="G213" s="316"/>
      <c r="H213" s="316"/>
      <c r="J213" s="316"/>
      <c r="K213" s="316"/>
    </row>
    <row r="214" spans="1:11">
      <c r="A214" s="316"/>
      <c r="B214" s="316"/>
      <c r="C214" s="316"/>
      <c r="D214" s="316"/>
      <c r="E214" s="316"/>
      <c r="F214" s="316"/>
      <c r="G214" s="316"/>
      <c r="H214" s="316"/>
      <c r="J214" s="316"/>
      <c r="K214" s="316"/>
    </row>
    <row r="215" spans="1:11">
      <c r="A215" s="316"/>
      <c r="B215" s="316"/>
      <c r="C215" s="316"/>
      <c r="D215" s="316"/>
      <c r="E215" s="316"/>
      <c r="F215" s="316"/>
      <c r="G215" s="316"/>
      <c r="H215" s="316"/>
    </row>
    <row r="216" spans="1:11">
      <c r="A216" s="316"/>
      <c r="B216" s="316"/>
      <c r="C216" s="316"/>
      <c r="D216" s="316"/>
      <c r="E216" s="316"/>
      <c r="F216" s="316"/>
      <c r="G216" s="316"/>
      <c r="H216" s="316"/>
    </row>
    <row r="217" spans="1:11">
      <c r="A217" s="316"/>
      <c r="B217" s="316"/>
      <c r="C217" s="316"/>
      <c r="D217" s="316"/>
      <c r="E217" s="316"/>
      <c r="F217" s="316"/>
      <c r="G217" s="316"/>
      <c r="H217" s="316"/>
    </row>
    <row r="218" spans="1:11">
      <c r="A218" s="316"/>
      <c r="B218" s="316"/>
      <c r="C218" s="316"/>
      <c r="D218" s="316"/>
      <c r="E218" s="316"/>
      <c r="F218" s="316"/>
      <c r="G218" s="316"/>
      <c r="H218" s="316"/>
    </row>
    <row r="219" spans="1:11">
      <c r="A219" s="316"/>
      <c r="B219" s="316"/>
      <c r="C219" s="316"/>
      <c r="D219" s="316"/>
      <c r="E219" s="316"/>
      <c r="F219" s="316"/>
      <c r="G219" s="316"/>
      <c r="H219" s="316"/>
    </row>
    <row r="220" spans="1:11">
      <c r="A220" s="316"/>
      <c r="B220" s="316"/>
      <c r="C220" s="316"/>
      <c r="D220" s="316"/>
      <c r="E220" s="316"/>
      <c r="F220" s="316"/>
      <c r="G220" s="316"/>
      <c r="H220" s="316"/>
    </row>
    <row r="221" spans="1:11">
      <c r="A221" s="316"/>
      <c r="B221" s="316"/>
      <c r="C221" s="316"/>
      <c r="D221" s="316"/>
      <c r="E221" s="316"/>
      <c r="F221" s="316"/>
      <c r="G221" s="316"/>
      <c r="H221" s="316"/>
    </row>
    <row r="222" spans="1:11">
      <c r="A222" s="316"/>
      <c r="B222" s="316"/>
      <c r="C222" s="316"/>
      <c r="D222" s="316"/>
      <c r="E222" s="316"/>
      <c r="F222" s="316"/>
      <c r="G222" s="316"/>
      <c r="H222" s="316"/>
    </row>
    <row r="223" spans="1:11">
      <c r="A223" s="316"/>
      <c r="B223" s="316"/>
      <c r="C223" s="316"/>
      <c r="D223" s="316"/>
      <c r="E223" s="316"/>
      <c r="F223" s="316"/>
      <c r="G223" s="316"/>
      <c r="H223" s="316"/>
    </row>
    <row r="224" spans="1:11">
      <c r="A224" s="316"/>
      <c r="B224" s="316"/>
      <c r="C224" s="316"/>
      <c r="D224" s="316"/>
      <c r="E224" s="316"/>
    </row>
    <row r="225" spans="1:5">
      <c r="A225" s="316"/>
      <c r="B225" s="316"/>
      <c r="C225" s="316"/>
      <c r="D225" s="316"/>
      <c r="E225" s="316"/>
    </row>
    <row r="226" spans="1:5">
      <c r="A226" s="316"/>
      <c r="B226" s="316"/>
      <c r="C226" s="316"/>
      <c r="D226" s="316"/>
      <c r="E226" s="316"/>
    </row>
    <row r="227" spans="1:5">
      <c r="A227" s="316"/>
      <c r="B227" s="316"/>
      <c r="C227" s="316"/>
      <c r="D227" s="316"/>
      <c r="E227" s="316"/>
    </row>
    <row r="228" spans="1:5">
      <c r="A228" s="316"/>
      <c r="B228" s="316"/>
      <c r="C228" s="316"/>
      <c r="D228" s="316"/>
      <c r="E228" s="316"/>
    </row>
    <row r="229" spans="1:5">
      <c r="A229" s="316"/>
      <c r="B229" s="316"/>
      <c r="C229" s="316"/>
      <c r="D229" s="316"/>
      <c r="E229" s="316"/>
    </row>
  </sheetData>
  <sortState xmlns:xlrd2="http://schemas.microsoft.com/office/spreadsheetml/2017/richdata2" ref="P8:S28">
    <sortCondition descending="1" ref="Q8:Q28"/>
  </sortState>
  <mergeCells count="2">
    <mergeCell ref="A2:AA2"/>
    <mergeCell ref="A3:G3"/>
  </mergeCells>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34"/>
  <dimension ref="A1:T45"/>
  <sheetViews>
    <sheetView showGridLines="0" topLeftCell="A11" workbookViewId="0">
      <selection activeCell="R48" sqref="R48"/>
    </sheetView>
  </sheetViews>
  <sheetFormatPr defaultRowHeight="13"/>
  <cols>
    <col min="1" max="1" width="18.81640625" style="329" customWidth="1"/>
    <col min="2" max="2" width="14.26953125" style="329" customWidth="1"/>
    <col min="3" max="3" width="13.7265625" style="329" customWidth="1"/>
    <col min="4" max="4" width="15" style="329" customWidth="1"/>
    <col min="5" max="5" width="14.26953125" style="329" customWidth="1"/>
    <col min="6" max="6" width="18.453125" style="329" customWidth="1"/>
    <col min="7" max="7" width="9.1796875" style="329"/>
    <col min="8" max="8" width="18.81640625" style="329" bestFit="1" customWidth="1"/>
    <col min="9" max="9" width="12.54296875" style="329" customWidth="1"/>
    <col min="10" max="251" width="9.1796875" style="329"/>
    <col min="252" max="252" width="4.453125" style="329" customWidth="1"/>
    <col min="253" max="253" width="20.81640625" style="329" customWidth="1"/>
    <col min="254" max="255" width="12" style="329" customWidth="1"/>
    <col min="256" max="256" width="14.54296875" style="329" customWidth="1"/>
    <col min="257" max="257" width="12.453125" style="329" customWidth="1"/>
    <col min="258" max="258" width="19.7265625" style="329" customWidth="1"/>
    <col min="259" max="259" width="9.1796875" style="329"/>
    <col min="260" max="260" width="16.81640625" style="329" customWidth="1"/>
    <col min="261" max="261" width="12.54296875" style="329" customWidth="1"/>
    <col min="262" max="262" width="11.7265625" style="329" customWidth="1"/>
    <col min="263" max="263" width="12.26953125" style="329" customWidth="1"/>
    <col min="264" max="507" width="9.1796875" style="329"/>
    <col min="508" max="508" width="4.453125" style="329" customWidth="1"/>
    <col min="509" max="509" width="20.81640625" style="329" customWidth="1"/>
    <col min="510" max="511" width="12" style="329" customWidth="1"/>
    <col min="512" max="512" width="14.54296875" style="329" customWidth="1"/>
    <col min="513" max="513" width="12.453125" style="329" customWidth="1"/>
    <col min="514" max="514" width="19.7265625" style="329" customWidth="1"/>
    <col min="515" max="515" width="9.1796875" style="329"/>
    <col min="516" max="516" width="16.81640625" style="329" customWidth="1"/>
    <col min="517" max="517" width="12.54296875" style="329" customWidth="1"/>
    <col min="518" max="518" width="11.7265625" style="329" customWidth="1"/>
    <col min="519" max="519" width="12.26953125" style="329" customWidth="1"/>
    <col min="520" max="763" width="9.1796875" style="329"/>
    <col min="764" max="764" width="4.453125" style="329" customWidth="1"/>
    <col min="765" max="765" width="20.81640625" style="329" customWidth="1"/>
    <col min="766" max="767" width="12" style="329" customWidth="1"/>
    <col min="768" max="768" width="14.54296875" style="329" customWidth="1"/>
    <col min="769" max="769" width="12.453125" style="329" customWidth="1"/>
    <col min="770" max="770" width="19.7265625" style="329" customWidth="1"/>
    <col min="771" max="771" width="9.1796875" style="329"/>
    <col min="772" max="772" width="16.81640625" style="329" customWidth="1"/>
    <col min="773" max="773" width="12.54296875" style="329" customWidth="1"/>
    <col min="774" max="774" width="11.7265625" style="329" customWidth="1"/>
    <col min="775" max="775" width="12.26953125" style="329" customWidth="1"/>
    <col min="776" max="1019" width="9.1796875" style="329"/>
    <col min="1020" max="1020" width="4.453125" style="329" customWidth="1"/>
    <col min="1021" max="1021" width="20.81640625" style="329" customWidth="1"/>
    <col min="1022" max="1023" width="12" style="329" customWidth="1"/>
    <col min="1024" max="1024" width="14.54296875" style="329" customWidth="1"/>
    <col min="1025" max="1025" width="12.453125" style="329" customWidth="1"/>
    <col min="1026" max="1026" width="19.7265625" style="329" customWidth="1"/>
    <col min="1027" max="1027" width="9.1796875" style="329"/>
    <col min="1028" max="1028" width="16.81640625" style="329" customWidth="1"/>
    <col min="1029" max="1029" width="12.54296875" style="329" customWidth="1"/>
    <col min="1030" max="1030" width="11.7265625" style="329" customWidth="1"/>
    <col min="1031" max="1031" width="12.26953125" style="329" customWidth="1"/>
    <col min="1032" max="1275" width="9.1796875" style="329"/>
    <col min="1276" max="1276" width="4.453125" style="329" customWidth="1"/>
    <col min="1277" max="1277" width="20.81640625" style="329" customWidth="1"/>
    <col min="1278" max="1279" width="12" style="329" customWidth="1"/>
    <col min="1280" max="1280" width="14.54296875" style="329" customWidth="1"/>
    <col min="1281" max="1281" width="12.453125" style="329" customWidth="1"/>
    <col min="1282" max="1282" width="19.7265625" style="329" customWidth="1"/>
    <col min="1283" max="1283" width="9.1796875" style="329"/>
    <col min="1284" max="1284" width="16.81640625" style="329" customWidth="1"/>
    <col min="1285" max="1285" width="12.54296875" style="329" customWidth="1"/>
    <col min="1286" max="1286" width="11.7265625" style="329" customWidth="1"/>
    <col min="1287" max="1287" width="12.26953125" style="329" customWidth="1"/>
    <col min="1288" max="1531" width="9.1796875" style="329"/>
    <col min="1532" max="1532" width="4.453125" style="329" customWidth="1"/>
    <col min="1533" max="1533" width="20.81640625" style="329" customWidth="1"/>
    <col min="1534" max="1535" width="12" style="329" customWidth="1"/>
    <col min="1536" max="1536" width="14.54296875" style="329" customWidth="1"/>
    <col min="1537" max="1537" width="12.453125" style="329" customWidth="1"/>
    <col min="1538" max="1538" width="19.7265625" style="329" customWidth="1"/>
    <col min="1539" max="1539" width="9.1796875" style="329"/>
    <col min="1540" max="1540" width="16.81640625" style="329" customWidth="1"/>
    <col min="1541" max="1541" width="12.54296875" style="329" customWidth="1"/>
    <col min="1542" max="1542" width="11.7265625" style="329" customWidth="1"/>
    <col min="1543" max="1543" width="12.26953125" style="329" customWidth="1"/>
    <col min="1544" max="1787" width="9.1796875" style="329"/>
    <col min="1788" max="1788" width="4.453125" style="329" customWidth="1"/>
    <col min="1789" max="1789" width="20.81640625" style="329" customWidth="1"/>
    <col min="1790" max="1791" width="12" style="329" customWidth="1"/>
    <col min="1792" max="1792" width="14.54296875" style="329" customWidth="1"/>
    <col min="1793" max="1793" width="12.453125" style="329" customWidth="1"/>
    <col min="1794" max="1794" width="19.7265625" style="329" customWidth="1"/>
    <col min="1795" max="1795" width="9.1796875" style="329"/>
    <col min="1796" max="1796" width="16.81640625" style="329" customWidth="1"/>
    <col min="1797" max="1797" width="12.54296875" style="329" customWidth="1"/>
    <col min="1798" max="1798" width="11.7265625" style="329" customWidth="1"/>
    <col min="1799" max="1799" width="12.26953125" style="329" customWidth="1"/>
    <col min="1800" max="2043" width="9.1796875" style="329"/>
    <col min="2044" max="2044" width="4.453125" style="329" customWidth="1"/>
    <col min="2045" max="2045" width="20.81640625" style="329" customWidth="1"/>
    <col min="2046" max="2047" width="12" style="329" customWidth="1"/>
    <col min="2048" max="2048" width="14.54296875" style="329" customWidth="1"/>
    <col min="2049" max="2049" width="12.453125" style="329" customWidth="1"/>
    <col min="2050" max="2050" width="19.7265625" style="329" customWidth="1"/>
    <col min="2051" max="2051" width="9.1796875" style="329"/>
    <col min="2052" max="2052" width="16.81640625" style="329" customWidth="1"/>
    <col min="2053" max="2053" width="12.54296875" style="329" customWidth="1"/>
    <col min="2054" max="2054" width="11.7265625" style="329" customWidth="1"/>
    <col min="2055" max="2055" width="12.26953125" style="329" customWidth="1"/>
    <col min="2056" max="2299" width="9.1796875" style="329"/>
    <col min="2300" max="2300" width="4.453125" style="329" customWidth="1"/>
    <col min="2301" max="2301" width="20.81640625" style="329" customWidth="1"/>
    <col min="2302" max="2303" width="12" style="329" customWidth="1"/>
    <col min="2304" max="2304" width="14.54296875" style="329" customWidth="1"/>
    <col min="2305" max="2305" width="12.453125" style="329" customWidth="1"/>
    <col min="2306" max="2306" width="19.7265625" style="329" customWidth="1"/>
    <col min="2307" max="2307" width="9.1796875" style="329"/>
    <col min="2308" max="2308" width="16.81640625" style="329" customWidth="1"/>
    <col min="2309" max="2309" width="12.54296875" style="329" customWidth="1"/>
    <col min="2310" max="2310" width="11.7265625" style="329" customWidth="1"/>
    <col min="2311" max="2311" width="12.26953125" style="329" customWidth="1"/>
    <col min="2312" max="2555" width="9.1796875" style="329"/>
    <col min="2556" max="2556" width="4.453125" style="329" customWidth="1"/>
    <col min="2557" max="2557" width="20.81640625" style="329" customWidth="1"/>
    <col min="2558" max="2559" width="12" style="329" customWidth="1"/>
    <col min="2560" max="2560" width="14.54296875" style="329" customWidth="1"/>
    <col min="2561" max="2561" width="12.453125" style="329" customWidth="1"/>
    <col min="2562" max="2562" width="19.7265625" style="329" customWidth="1"/>
    <col min="2563" max="2563" width="9.1796875" style="329"/>
    <col min="2564" max="2564" width="16.81640625" style="329" customWidth="1"/>
    <col min="2565" max="2565" width="12.54296875" style="329" customWidth="1"/>
    <col min="2566" max="2566" width="11.7265625" style="329" customWidth="1"/>
    <col min="2567" max="2567" width="12.26953125" style="329" customWidth="1"/>
    <col min="2568" max="2811" width="9.1796875" style="329"/>
    <col min="2812" max="2812" width="4.453125" style="329" customWidth="1"/>
    <col min="2813" max="2813" width="20.81640625" style="329" customWidth="1"/>
    <col min="2814" max="2815" width="12" style="329" customWidth="1"/>
    <col min="2816" max="2816" width="14.54296875" style="329" customWidth="1"/>
    <col min="2817" max="2817" width="12.453125" style="329" customWidth="1"/>
    <col min="2818" max="2818" width="19.7265625" style="329" customWidth="1"/>
    <col min="2819" max="2819" width="9.1796875" style="329"/>
    <col min="2820" max="2820" width="16.81640625" style="329" customWidth="1"/>
    <col min="2821" max="2821" width="12.54296875" style="329" customWidth="1"/>
    <col min="2822" max="2822" width="11.7265625" style="329" customWidth="1"/>
    <col min="2823" max="2823" width="12.26953125" style="329" customWidth="1"/>
    <col min="2824" max="3067" width="9.1796875" style="329"/>
    <col min="3068" max="3068" width="4.453125" style="329" customWidth="1"/>
    <col min="3069" max="3069" width="20.81640625" style="329" customWidth="1"/>
    <col min="3070" max="3071" width="12" style="329" customWidth="1"/>
    <col min="3072" max="3072" width="14.54296875" style="329" customWidth="1"/>
    <col min="3073" max="3073" width="12.453125" style="329" customWidth="1"/>
    <col min="3074" max="3074" width="19.7265625" style="329" customWidth="1"/>
    <col min="3075" max="3075" width="9.1796875" style="329"/>
    <col min="3076" max="3076" width="16.81640625" style="329" customWidth="1"/>
    <col min="3077" max="3077" width="12.54296875" style="329" customWidth="1"/>
    <col min="3078" max="3078" width="11.7265625" style="329" customWidth="1"/>
    <col min="3079" max="3079" width="12.26953125" style="329" customWidth="1"/>
    <col min="3080" max="3323" width="9.1796875" style="329"/>
    <col min="3324" max="3324" width="4.453125" style="329" customWidth="1"/>
    <col min="3325" max="3325" width="20.81640625" style="329" customWidth="1"/>
    <col min="3326" max="3327" width="12" style="329" customWidth="1"/>
    <col min="3328" max="3328" width="14.54296875" style="329" customWidth="1"/>
    <col min="3329" max="3329" width="12.453125" style="329" customWidth="1"/>
    <col min="3330" max="3330" width="19.7265625" style="329" customWidth="1"/>
    <col min="3331" max="3331" width="9.1796875" style="329"/>
    <col min="3332" max="3332" width="16.81640625" style="329" customWidth="1"/>
    <col min="3333" max="3333" width="12.54296875" style="329" customWidth="1"/>
    <col min="3334" max="3334" width="11.7265625" style="329" customWidth="1"/>
    <col min="3335" max="3335" width="12.26953125" style="329" customWidth="1"/>
    <col min="3336" max="3579" width="9.1796875" style="329"/>
    <col min="3580" max="3580" width="4.453125" style="329" customWidth="1"/>
    <col min="3581" max="3581" width="20.81640625" style="329" customWidth="1"/>
    <col min="3582" max="3583" width="12" style="329" customWidth="1"/>
    <col min="3584" max="3584" width="14.54296875" style="329" customWidth="1"/>
    <col min="3585" max="3585" width="12.453125" style="329" customWidth="1"/>
    <col min="3586" max="3586" width="19.7265625" style="329" customWidth="1"/>
    <col min="3587" max="3587" width="9.1796875" style="329"/>
    <col min="3588" max="3588" width="16.81640625" style="329" customWidth="1"/>
    <col min="3589" max="3589" width="12.54296875" style="329" customWidth="1"/>
    <col min="3590" max="3590" width="11.7265625" style="329" customWidth="1"/>
    <col min="3591" max="3591" width="12.26953125" style="329" customWidth="1"/>
    <col min="3592" max="3835" width="9.1796875" style="329"/>
    <col min="3836" max="3836" width="4.453125" style="329" customWidth="1"/>
    <col min="3837" max="3837" width="20.81640625" style="329" customWidth="1"/>
    <col min="3838" max="3839" width="12" style="329" customWidth="1"/>
    <col min="3840" max="3840" width="14.54296875" style="329" customWidth="1"/>
    <col min="3841" max="3841" width="12.453125" style="329" customWidth="1"/>
    <col min="3842" max="3842" width="19.7265625" style="329" customWidth="1"/>
    <col min="3843" max="3843" width="9.1796875" style="329"/>
    <col min="3844" max="3844" width="16.81640625" style="329" customWidth="1"/>
    <col min="3845" max="3845" width="12.54296875" style="329" customWidth="1"/>
    <col min="3846" max="3846" width="11.7265625" style="329" customWidth="1"/>
    <col min="3847" max="3847" width="12.26953125" style="329" customWidth="1"/>
    <col min="3848" max="4091" width="9.1796875" style="329"/>
    <col min="4092" max="4092" width="4.453125" style="329" customWidth="1"/>
    <col min="4093" max="4093" width="20.81640625" style="329" customWidth="1"/>
    <col min="4094" max="4095" width="12" style="329" customWidth="1"/>
    <col min="4096" max="4096" width="14.54296875" style="329" customWidth="1"/>
    <col min="4097" max="4097" width="12.453125" style="329" customWidth="1"/>
    <col min="4098" max="4098" width="19.7265625" style="329" customWidth="1"/>
    <col min="4099" max="4099" width="9.1796875" style="329"/>
    <col min="4100" max="4100" width="16.81640625" style="329" customWidth="1"/>
    <col min="4101" max="4101" width="12.54296875" style="329" customWidth="1"/>
    <col min="4102" max="4102" width="11.7265625" style="329" customWidth="1"/>
    <col min="4103" max="4103" width="12.26953125" style="329" customWidth="1"/>
    <col min="4104" max="4347" width="9.1796875" style="329"/>
    <col min="4348" max="4348" width="4.453125" style="329" customWidth="1"/>
    <col min="4349" max="4349" width="20.81640625" style="329" customWidth="1"/>
    <col min="4350" max="4351" width="12" style="329" customWidth="1"/>
    <col min="4352" max="4352" width="14.54296875" style="329" customWidth="1"/>
    <col min="4353" max="4353" width="12.453125" style="329" customWidth="1"/>
    <col min="4354" max="4354" width="19.7265625" style="329" customWidth="1"/>
    <col min="4355" max="4355" width="9.1796875" style="329"/>
    <col min="4356" max="4356" width="16.81640625" style="329" customWidth="1"/>
    <col min="4357" max="4357" width="12.54296875" style="329" customWidth="1"/>
    <col min="4358" max="4358" width="11.7265625" style="329" customWidth="1"/>
    <col min="4359" max="4359" width="12.26953125" style="329" customWidth="1"/>
    <col min="4360" max="4603" width="9.1796875" style="329"/>
    <col min="4604" max="4604" width="4.453125" style="329" customWidth="1"/>
    <col min="4605" max="4605" width="20.81640625" style="329" customWidth="1"/>
    <col min="4606" max="4607" width="12" style="329" customWidth="1"/>
    <col min="4608" max="4608" width="14.54296875" style="329" customWidth="1"/>
    <col min="4609" max="4609" width="12.453125" style="329" customWidth="1"/>
    <col min="4610" max="4610" width="19.7265625" style="329" customWidth="1"/>
    <col min="4611" max="4611" width="9.1796875" style="329"/>
    <col min="4612" max="4612" width="16.81640625" style="329" customWidth="1"/>
    <col min="4613" max="4613" width="12.54296875" style="329" customWidth="1"/>
    <col min="4614" max="4614" width="11.7265625" style="329" customWidth="1"/>
    <col min="4615" max="4615" width="12.26953125" style="329" customWidth="1"/>
    <col min="4616" max="4859" width="9.1796875" style="329"/>
    <col min="4860" max="4860" width="4.453125" style="329" customWidth="1"/>
    <col min="4861" max="4861" width="20.81640625" style="329" customWidth="1"/>
    <col min="4862" max="4863" width="12" style="329" customWidth="1"/>
    <col min="4864" max="4864" width="14.54296875" style="329" customWidth="1"/>
    <col min="4865" max="4865" width="12.453125" style="329" customWidth="1"/>
    <col min="4866" max="4866" width="19.7265625" style="329" customWidth="1"/>
    <col min="4867" max="4867" width="9.1796875" style="329"/>
    <col min="4868" max="4868" width="16.81640625" style="329" customWidth="1"/>
    <col min="4869" max="4869" width="12.54296875" style="329" customWidth="1"/>
    <col min="4870" max="4870" width="11.7265625" style="329" customWidth="1"/>
    <col min="4871" max="4871" width="12.26953125" style="329" customWidth="1"/>
    <col min="4872" max="5115" width="9.1796875" style="329"/>
    <col min="5116" max="5116" width="4.453125" style="329" customWidth="1"/>
    <col min="5117" max="5117" width="20.81640625" style="329" customWidth="1"/>
    <col min="5118" max="5119" width="12" style="329" customWidth="1"/>
    <col min="5120" max="5120" width="14.54296875" style="329" customWidth="1"/>
    <col min="5121" max="5121" width="12.453125" style="329" customWidth="1"/>
    <col min="5122" max="5122" width="19.7265625" style="329" customWidth="1"/>
    <col min="5123" max="5123" width="9.1796875" style="329"/>
    <col min="5124" max="5124" width="16.81640625" style="329" customWidth="1"/>
    <col min="5125" max="5125" width="12.54296875" style="329" customWidth="1"/>
    <col min="5126" max="5126" width="11.7265625" style="329" customWidth="1"/>
    <col min="5127" max="5127" width="12.26953125" style="329" customWidth="1"/>
    <col min="5128" max="5371" width="9.1796875" style="329"/>
    <col min="5372" max="5372" width="4.453125" style="329" customWidth="1"/>
    <col min="5373" max="5373" width="20.81640625" style="329" customWidth="1"/>
    <col min="5374" max="5375" width="12" style="329" customWidth="1"/>
    <col min="5376" max="5376" width="14.54296875" style="329" customWidth="1"/>
    <col min="5377" max="5377" width="12.453125" style="329" customWidth="1"/>
    <col min="5378" max="5378" width="19.7265625" style="329" customWidth="1"/>
    <col min="5379" max="5379" width="9.1796875" style="329"/>
    <col min="5380" max="5380" width="16.81640625" style="329" customWidth="1"/>
    <col min="5381" max="5381" width="12.54296875" style="329" customWidth="1"/>
    <col min="5382" max="5382" width="11.7265625" style="329" customWidth="1"/>
    <col min="5383" max="5383" width="12.26953125" style="329" customWidth="1"/>
    <col min="5384" max="5627" width="9.1796875" style="329"/>
    <col min="5628" max="5628" width="4.453125" style="329" customWidth="1"/>
    <col min="5629" max="5629" width="20.81640625" style="329" customWidth="1"/>
    <col min="5630" max="5631" width="12" style="329" customWidth="1"/>
    <col min="5632" max="5632" width="14.54296875" style="329" customWidth="1"/>
    <col min="5633" max="5633" width="12.453125" style="329" customWidth="1"/>
    <col min="5634" max="5634" width="19.7265625" style="329" customWidth="1"/>
    <col min="5635" max="5635" width="9.1796875" style="329"/>
    <col min="5636" max="5636" width="16.81640625" style="329" customWidth="1"/>
    <col min="5637" max="5637" width="12.54296875" style="329" customWidth="1"/>
    <col min="5638" max="5638" width="11.7265625" style="329" customWidth="1"/>
    <col min="5639" max="5639" width="12.26953125" style="329" customWidth="1"/>
    <col min="5640" max="5883" width="9.1796875" style="329"/>
    <col min="5884" max="5884" width="4.453125" style="329" customWidth="1"/>
    <col min="5885" max="5885" width="20.81640625" style="329" customWidth="1"/>
    <col min="5886" max="5887" width="12" style="329" customWidth="1"/>
    <col min="5888" max="5888" width="14.54296875" style="329" customWidth="1"/>
    <col min="5889" max="5889" width="12.453125" style="329" customWidth="1"/>
    <col min="5890" max="5890" width="19.7265625" style="329" customWidth="1"/>
    <col min="5891" max="5891" width="9.1796875" style="329"/>
    <col min="5892" max="5892" width="16.81640625" style="329" customWidth="1"/>
    <col min="5893" max="5893" width="12.54296875" style="329" customWidth="1"/>
    <col min="5894" max="5894" width="11.7265625" style="329" customWidth="1"/>
    <col min="5895" max="5895" width="12.26953125" style="329" customWidth="1"/>
    <col min="5896" max="6139" width="9.1796875" style="329"/>
    <col min="6140" max="6140" width="4.453125" style="329" customWidth="1"/>
    <col min="6141" max="6141" width="20.81640625" style="329" customWidth="1"/>
    <col min="6142" max="6143" width="12" style="329" customWidth="1"/>
    <col min="6144" max="6144" width="14.54296875" style="329" customWidth="1"/>
    <col min="6145" max="6145" width="12.453125" style="329" customWidth="1"/>
    <col min="6146" max="6146" width="19.7265625" style="329" customWidth="1"/>
    <col min="6147" max="6147" width="9.1796875" style="329"/>
    <col min="6148" max="6148" width="16.81640625" style="329" customWidth="1"/>
    <col min="6149" max="6149" width="12.54296875" style="329" customWidth="1"/>
    <col min="6150" max="6150" width="11.7265625" style="329" customWidth="1"/>
    <col min="6151" max="6151" width="12.26953125" style="329" customWidth="1"/>
    <col min="6152" max="6395" width="9.1796875" style="329"/>
    <col min="6396" max="6396" width="4.453125" style="329" customWidth="1"/>
    <col min="6397" max="6397" width="20.81640625" style="329" customWidth="1"/>
    <col min="6398" max="6399" width="12" style="329" customWidth="1"/>
    <col min="6400" max="6400" width="14.54296875" style="329" customWidth="1"/>
    <col min="6401" max="6401" width="12.453125" style="329" customWidth="1"/>
    <col min="6402" max="6402" width="19.7265625" style="329" customWidth="1"/>
    <col min="6403" max="6403" width="9.1796875" style="329"/>
    <col min="6404" max="6404" width="16.81640625" style="329" customWidth="1"/>
    <col min="6405" max="6405" width="12.54296875" style="329" customWidth="1"/>
    <col min="6406" max="6406" width="11.7265625" style="329" customWidth="1"/>
    <col min="6407" max="6407" width="12.26953125" style="329" customWidth="1"/>
    <col min="6408" max="6651" width="9.1796875" style="329"/>
    <col min="6652" max="6652" width="4.453125" style="329" customWidth="1"/>
    <col min="6653" max="6653" width="20.81640625" style="329" customWidth="1"/>
    <col min="6654" max="6655" width="12" style="329" customWidth="1"/>
    <col min="6656" max="6656" width="14.54296875" style="329" customWidth="1"/>
    <col min="6657" max="6657" width="12.453125" style="329" customWidth="1"/>
    <col min="6658" max="6658" width="19.7265625" style="329" customWidth="1"/>
    <col min="6659" max="6659" width="9.1796875" style="329"/>
    <col min="6660" max="6660" width="16.81640625" style="329" customWidth="1"/>
    <col min="6661" max="6661" width="12.54296875" style="329" customWidth="1"/>
    <col min="6662" max="6662" width="11.7265625" style="329" customWidth="1"/>
    <col min="6663" max="6663" width="12.26953125" style="329" customWidth="1"/>
    <col min="6664" max="6907" width="9.1796875" style="329"/>
    <col min="6908" max="6908" width="4.453125" style="329" customWidth="1"/>
    <col min="6909" max="6909" width="20.81640625" style="329" customWidth="1"/>
    <col min="6910" max="6911" width="12" style="329" customWidth="1"/>
    <col min="6912" max="6912" width="14.54296875" style="329" customWidth="1"/>
    <col min="6913" max="6913" width="12.453125" style="329" customWidth="1"/>
    <col min="6914" max="6914" width="19.7265625" style="329" customWidth="1"/>
    <col min="6915" max="6915" width="9.1796875" style="329"/>
    <col min="6916" max="6916" width="16.81640625" style="329" customWidth="1"/>
    <col min="6917" max="6917" width="12.54296875" style="329" customWidth="1"/>
    <col min="6918" max="6918" width="11.7265625" style="329" customWidth="1"/>
    <col min="6919" max="6919" width="12.26953125" style="329" customWidth="1"/>
    <col min="6920" max="7163" width="9.1796875" style="329"/>
    <col min="7164" max="7164" width="4.453125" style="329" customWidth="1"/>
    <col min="7165" max="7165" width="20.81640625" style="329" customWidth="1"/>
    <col min="7166" max="7167" width="12" style="329" customWidth="1"/>
    <col min="7168" max="7168" width="14.54296875" style="329" customWidth="1"/>
    <col min="7169" max="7169" width="12.453125" style="329" customWidth="1"/>
    <col min="7170" max="7170" width="19.7265625" style="329" customWidth="1"/>
    <col min="7171" max="7171" width="9.1796875" style="329"/>
    <col min="7172" max="7172" width="16.81640625" style="329" customWidth="1"/>
    <col min="7173" max="7173" width="12.54296875" style="329" customWidth="1"/>
    <col min="7174" max="7174" width="11.7265625" style="329" customWidth="1"/>
    <col min="7175" max="7175" width="12.26953125" style="329" customWidth="1"/>
    <col min="7176" max="7419" width="9.1796875" style="329"/>
    <col min="7420" max="7420" width="4.453125" style="329" customWidth="1"/>
    <col min="7421" max="7421" width="20.81640625" style="329" customWidth="1"/>
    <col min="7422" max="7423" width="12" style="329" customWidth="1"/>
    <col min="7424" max="7424" width="14.54296875" style="329" customWidth="1"/>
    <col min="7425" max="7425" width="12.453125" style="329" customWidth="1"/>
    <col min="7426" max="7426" width="19.7265625" style="329" customWidth="1"/>
    <col min="7427" max="7427" width="9.1796875" style="329"/>
    <col min="7428" max="7428" width="16.81640625" style="329" customWidth="1"/>
    <col min="7429" max="7429" width="12.54296875" style="329" customWidth="1"/>
    <col min="7430" max="7430" width="11.7265625" style="329" customWidth="1"/>
    <col min="7431" max="7431" width="12.26953125" style="329" customWidth="1"/>
    <col min="7432" max="7675" width="9.1796875" style="329"/>
    <col min="7676" max="7676" width="4.453125" style="329" customWidth="1"/>
    <col min="7677" max="7677" width="20.81640625" style="329" customWidth="1"/>
    <col min="7678" max="7679" width="12" style="329" customWidth="1"/>
    <col min="7680" max="7680" width="14.54296875" style="329" customWidth="1"/>
    <col min="7681" max="7681" width="12.453125" style="329" customWidth="1"/>
    <col min="7682" max="7682" width="19.7265625" style="329" customWidth="1"/>
    <col min="7683" max="7683" width="9.1796875" style="329"/>
    <col min="7684" max="7684" width="16.81640625" style="329" customWidth="1"/>
    <col min="7685" max="7685" width="12.54296875" style="329" customWidth="1"/>
    <col min="7686" max="7686" width="11.7265625" style="329" customWidth="1"/>
    <col min="7687" max="7687" width="12.26953125" style="329" customWidth="1"/>
    <col min="7688" max="7931" width="9.1796875" style="329"/>
    <col min="7932" max="7932" width="4.453125" style="329" customWidth="1"/>
    <col min="7933" max="7933" width="20.81640625" style="329" customWidth="1"/>
    <col min="7934" max="7935" width="12" style="329" customWidth="1"/>
    <col min="7936" max="7936" width="14.54296875" style="329" customWidth="1"/>
    <col min="7937" max="7937" width="12.453125" style="329" customWidth="1"/>
    <col min="7938" max="7938" width="19.7265625" style="329" customWidth="1"/>
    <col min="7939" max="7939" width="9.1796875" style="329"/>
    <col min="7940" max="7940" width="16.81640625" style="329" customWidth="1"/>
    <col min="7941" max="7941" width="12.54296875" style="329" customWidth="1"/>
    <col min="7942" max="7942" width="11.7265625" style="329" customWidth="1"/>
    <col min="7943" max="7943" width="12.26953125" style="329" customWidth="1"/>
    <col min="7944" max="8187" width="9.1796875" style="329"/>
    <col min="8188" max="8188" width="4.453125" style="329" customWidth="1"/>
    <col min="8189" max="8189" width="20.81640625" style="329" customWidth="1"/>
    <col min="8190" max="8191" width="12" style="329" customWidth="1"/>
    <col min="8192" max="8192" width="14.54296875" style="329" customWidth="1"/>
    <col min="8193" max="8193" width="12.453125" style="329" customWidth="1"/>
    <col min="8194" max="8194" width="19.7265625" style="329" customWidth="1"/>
    <col min="8195" max="8195" width="9.1796875" style="329"/>
    <col min="8196" max="8196" width="16.81640625" style="329" customWidth="1"/>
    <col min="8197" max="8197" width="12.54296875" style="329" customWidth="1"/>
    <col min="8198" max="8198" width="11.7265625" style="329" customWidth="1"/>
    <col min="8199" max="8199" width="12.26953125" style="329" customWidth="1"/>
    <col min="8200" max="8443" width="9.1796875" style="329"/>
    <col min="8444" max="8444" width="4.453125" style="329" customWidth="1"/>
    <col min="8445" max="8445" width="20.81640625" style="329" customWidth="1"/>
    <col min="8446" max="8447" width="12" style="329" customWidth="1"/>
    <col min="8448" max="8448" width="14.54296875" style="329" customWidth="1"/>
    <col min="8449" max="8449" width="12.453125" style="329" customWidth="1"/>
    <col min="8450" max="8450" width="19.7265625" style="329" customWidth="1"/>
    <col min="8451" max="8451" width="9.1796875" style="329"/>
    <col min="8452" max="8452" width="16.81640625" style="329" customWidth="1"/>
    <col min="8453" max="8453" width="12.54296875" style="329" customWidth="1"/>
    <col min="8454" max="8454" width="11.7265625" style="329" customWidth="1"/>
    <col min="8455" max="8455" width="12.26953125" style="329" customWidth="1"/>
    <col min="8456" max="8699" width="9.1796875" style="329"/>
    <col min="8700" max="8700" width="4.453125" style="329" customWidth="1"/>
    <col min="8701" max="8701" width="20.81640625" style="329" customWidth="1"/>
    <col min="8702" max="8703" width="12" style="329" customWidth="1"/>
    <col min="8704" max="8704" width="14.54296875" style="329" customWidth="1"/>
    <col min="8705" max="8705" width="12.453125" style="329" customWidth="1"/>
    <col min="8706" max="8706" width="19.7265625" style="329" customWidth="1"/>
    <col min="8707" max="8707" width="9.1796875" style="329"/>
    <col min="8708" max="8708" width="16.81640625" style="329" customWidth="1"/>
    <col min="8709" max="8709" width="12.54296875" style="329" customWidth="1"/>
    <col min="8710" max="8710" width="11.7265625" style="329" customWidth="1"/>
    <col min="8711" max="8711" width="12.26953125" style="329" customWidth="1"/>
    <col min="8712" max="8955" width="9.1796875" style="329"/>
    <col min="8956" max="8956" width="4.453125" style="329" customWidth="1"/>
    <col min="8957" max="8957" width="20.81640625" style="329" customWidth="1"/>
    <col min="8958" max="8959" width="12" style="329" customWidth="1"/>
    <col min="8960" max="8960" width="14.54296875" style="329" customWidth="1"/>
    <col min="8961" max="8961" width="12.453125" style="329" customWidth="1"/>
    <col min="8962" max="8962" width="19.7265625" style="329" customWidth="1"/>
    <col min="8963" max="8963" width="9.1796875" style="329"/>
    <col min="8964" max="8964" width="16.81640625" style="329" customWidth="1"/>
    <col min="8965" max="8965" width="12.54296875" style="329" customWidth="1"/>
    <col min="8966" max="8966" width="11.7265625" style="329" customWidth="1"/>
    <col min="8967" max="8967" width="12.26953125" style="329" customWidth="1"/>
    <col min="8968" max="9211" width="9.1796875" style="329"/>
    <col min="9212" max="9212" width="4.453125" style="329" customWidth="1"/>
    <col min="9213" max="9213" width="20.81640625" style="329" customWidth="1"/>
    <col min="9214" max="9215" width="12" style="329" customWidth="1"/>
    <col min="9216" max="9216" width="14.54296875" style="329" customWidth="1"/>
    <col min="9217" max="9217" width="12.453125" style="329" customWidth="1"/>
    <col min="9218" max="9218" width="19.7265625" style="329" customWidth="1"/>
    <col min="9219" max="9219" width="9.1796875" style="329"/>
    <col min="9220" max="9220" width="16.81640625" style="329" customWidth="1"/>
    <col min="9221" max="9221" width="12.54296875" style="329" customWidth="1"/>
    <col min="9222" max="9222" width="11.7265625" style="329" customWidth="1"/>
    <col min="9223" max="9223" width="12.26953125" style="329" customWidth="1"/>
    <col min="9224" max="9467" width="9.1796875" style="329"/>
    <col min="9468" max="9468" width="4.453125" style="329" customWidth="1"/>
    <col min="9469" max="9469" width="20.81640625" style="329" customWidth="1"/>
    <col min="9470" max="9471" width="12" style="329" customWidth="1"/>
    <col min="9472" max="9472" width="14.54296875" style="329" customWidth="1"/>
    <col min="9473" max="9473" width="12.453125" style="329" customWidth="1"/>
    <col min="9474" max="9474" width="19.7265625" style="329" customWidth="1"/>
    <col min="9475" max="9475" width="9.1796875" style="329"/>
    <col min="9476" max="9476" width="16.81640625" style="329" customWidth="1"/>
    <col min="9477" max="9477" width="12.54296875" style="329" customWidth="1"/>
    <col min="9478" max="9478" width="11.7265625" style="329" customWidth="1"/>
    <col min="9479" max="9479" width="12.26953125" style="329" customWidth="1"/>
    <col min="9480" max="9723" width="9.1796875" style="329"/>
    <col min="9724" max="9724" width="4.453125" style="329" customWidth="1"/>
    <col min="9725" max="9725" width="20.81640625" style="329" customWidth="1"/>
    <col min="9726" max="9727" width="12" style="329" customWidth="1"/>
    <col min="9728" max="9728" width="14.54296875" style="329" customWidth="1"/>
    <col min="9729" max="9729" width="12.453125" style="329" customWidth="1"/>
    <col min="9730" max="9730" width="19.7265625" style="329" customWidth="1"/>
    <col min="9731" max="9731" width="9.1796875" style="329"/>
    <col min="9732" max="9732" width="16.81640625" style="329" customWidth="1"/>
    <col min="9733" max="9733" width="12.54296875" style="329" customWidth="1"/>
    <col min="9734" max="9734" width="11.7265625" style="329" customWidth="1"/>
    <col min="9735" max="9735" width="12.26953125" style="329" customWidth="1"/>
    <col min="9736" max="9979" width="9.1796875" style="329"/>
    <col min="9980" max="9980" width="4.453125" style="329" customWidth="1"/>
    <col min="9981" max="9981" width="20.81640625" style="329" customWidth="1"/>
    <col min="9982" max="9983" width="12" style="329" customWidth="1"/>
    <col min="9984" max="9984" width="14.54296875" style="329" customWidth="1"/>
    <col min="9985" max="9985" width="12.453125" style="329" customWidth="1"/>
    <col min="9986" max="9986" width="19.7265625" style="329" customWidth="1"/>
    <col min="9987" max="9987" width="9.1796875" style="329"/>
    <col min="9988" max="9988" width="16.81640625" style="329" customWidth="1"/>
    <col min="9989" max="9989" width="12.54296875" style="329" customWidth="1"/>
    <col min="9990" max="9990" width="11.7265625" style="329" customWidth="1"/>
    <col min="9991" max="9991" width="12.26953125" style="329" customWidth="1"/>
    <col min="9992" max="10235" width="9.1796875" style="329"/>
    <col min="10236" max="10236" width="4.453125" style="329" customWidth="1"/>
    <col min="10237" max="10237" width="20.81640625" style="329" customWidth="1"/>
    <col min="10238" max="10239" width="12" style="329" customWidth="1"/>
    <col min="10240" max="10240" width="14.54296875" style="329" customWidth="1"/>
    <col min="10241" max="10241" width="12.453125" style="329" customWidth="1"/>
    <col min="10242" max="10242" width="19.7265625" style="329" customWidth="1"/>
    <col min="10243" max="10243" width="9.1796875" style="329"/>
    <col min="10244" max="10244" width="16.81640625" style="329" customWidth="1"/>
    <col min="10245" max="10245" width="12.54296875" style="329" customWidth="1"/>
    <col min="10246" max="10246" width="11.7265625" style="329" customWidth="1"/>
    <col min="10247" max="10247" width="12.26953125" style="329" customWidth="1"/>
    <col min="10248" max="10491" width="9.1796875" style="329"/>
    <col min="10492" max="10492" width="4.453125" style="329" customWidth="1"/>
    <col min="10493" max="10493" width="20.81640625" style="329" customWidth="1"/>
    <col min="10494" max="10495" width="12" style="329" customWidth="1"/>
    <col min="10496" max="10496" width="14.54296875" style="329" customWidth="1"/>
    <col min="10497" max="10497" width="12.453125" style="329" customWidth="1"/>
    <col min="10498" max="10498" width="19.7265625" style="329" customWidth="1"/>
    <col min="10499" max="10499" width="9.1796875" style="329"/>
    <col min="10500" max="10500" width="16.81640625" style="329" customWidth="1"/>
    <col min="10501" max="10501" width="12.54296875" style="329" customWidth="1"/>
    <col min="10502" max="10502" width="11.7265625" style="329" customWidth="1"/>
    <col min="10503" max="10503" width="12.26953125" style="329" customWidth="1"/>
    <col min="10504" max="10747" width="9.1796875" style="329"/>
    <col min="10748" max="10748" width="4.453125" style="329" customWidth="1"/>
    <col min="10749" max="10749" width="20.81640625" style="329" customWidth="1"/>
    <col min="10750" max="10751" width="12" style="329" customWidth="1"/>
    <col min="10752" max="10752" width="14.54296875" style="329" customWidth="1"/>
    <col min="10753" max="10753" width="12.453125" style="329" customWidth="1"/>
    <col min="10754" max="10754" width="19.7265625" style="329" customWidth="1"/>
    <col min="10755" max="10755" width="9.1796875" style="329"/>
    <col min="10756" max="10756" width="16.81640625" style="329" customWidth="1"/>
    <col min="10757" max="10757" width="12.54296875" style="329" customWidth="1"/>
    <col min="10758" max="10758" width="11.7265625" style="329" customWidth="1"/>
    <col min="10759" max="10759" width="12.26953125" style="329" customWidth="1"/>
    <col min="10760" max="11003" width="9.1796875" style="329"/>
    <col min="11004" max="11004" width="4.453125" style="329" customWidth="1"/>
    <col min="11005" max="11005" width="20.81640625" style="329" customWidth="1"/>
    <col min="11006" max="11007" width="12" style="329" customWidth="1"/>
    <col min="11008" max="11008" width="14.54296875" style="329" customWidth="1"/>
    <col min="11009" max="11009" width="12.453125" style="329" customWidth="1"/>
    <col min="11010" max="11010" width="19.7265625" style="329" customWidth="1"/>
    <col min="11011" max="11011" width="9.1796875" style="329"/>
    <col min="11012" max="11012" width="16.81640625" style="329" customWidth="1"/>
    <col min="11013" max="11013" width="12.54296875" style="329" customWidth="1"/>
    <col min="11014" max="11014" width="11.7265625" style="329" customWidth="1"/>
    <col min="11015" max="11015" width="12.26953125" style="329" customWidth="1"/>
    <col min="11016" max="11259" width="9.1796875" style="329"/>
    <col min="11260" max="11260" width="4.453125" style="329" customWidth="1"/>
    <col min="11261" max="11261" width="20.81640625" style="329" customWidth="1"/>
    <col min="11262" max="11263" width="12" style="329" customWidth="1"/>
    <col min="11264" max="11264" width="14.54296875" style="329" customWidth="1"/>
    <col min="11265" max="11265" width="12.453125" style="329" customWidth="1"/>
    <col min="11266" max="11266" width="19.7265625" style="329" customWidth="1"/>
    <col min="11267" max="11267" width="9.1796875" style="329"/>
    <col min="11268" max="11268" width="16.81640625" style="329" customWidth="1"/>
    <col min="11269" max="11269" width="12.54296875" style="329" customWidth="1"/>
    <col min="11270" max="11270" width="11.7265625" style="329" customWidth="1"/>
    <col min="11271" max="11271" width="12.26953125" style="329" customWidth="1"/>
    <col min="11272" max="11515" width="9.1796875" style="329"/>
    <col min="11516" max="11516" width="4.453125" style="329" customWidth="1"/>
    <col min="11517" max="11517" width="20.81640625" style="329" customWidth="1"/>
    <col min="11518" max="11519" width="12" style="329" customWidth="1"/>
    <col min="11520" max="11520" width="14.54296875" style="329" customWidth="1"/>
    <col min="11521" max="11521" width="12.453125" style="329" customWidth="1"/>
    <col min="11522" max="11522" width="19.7265625" style="329" customWidth="1"/>
    <col min="11523" max="11523" width="9.1796875" style="329"/>
    <col min="11524" max="11524" width="16.81640625" style="329" customWidth="1"/>
    <col min="11525" max="11525" width="12.54296875" style="329" customWidth="1"/>
    <col min="11526" max="11526" width="11.7265625" style="329" customWidth="1"/>
    <col min="11527" max="11527" width="12.26953125" style="329" customWidth="1"/>
    <col min="11528" max="11771" width="9.1796875" style="329"/>
    <col min="11772" max="11772" width="4.453125" style="329" customWidth="1"/>
    <col min="11773" max="11773" width="20.81640625" style="329" customWidth="1"/>
    <col min="11774" max="11775" width="12" style="329" customWidth="1"/>
    <col min="11776" max="11776" width="14.54296875" style="329" customWidth="1"/>
    <col min="11777" max="11777" width="12.453125" style="329" customWidth="1"/>
    <col min="11778" max="11778" width="19.7265625" style="329" customWidth="1"/>
    <col min="11779" max="11779" width="9.1796875" style="329"/>
    <col min="11780" max="11780" width="16.81640625" style="329" customWidth="1"/>
    <col min="11781" max="11781" width="12.54296875" style="329" customWidth="1"/>
    <col min="11782" max="11782" width="11.7265625" style="329" customWidth="1"/>
    <col min="11783" max="11783" width="12.26953125" style="329" customWidth="1"/>
    <col min="11784" max="12027" width="9.1796875" style="329"/>
    <col min="12028" max="12028" width="4.453125" style="329" customWidth="1"/>
    <col min="12029" max="12029" width="20.81640625" style="329" customWidth="1"/>
    <col min="12030" max="12031" width="12" style="329" customWidth="1"/>
    <col min="12032" max="12032" width="14.54296875" style="329" customWidth="1"/>
    <col min="12033" max="12033" width="12.453125" style="329" customWidth="1"/>
    <col min="12034" max="12034" width="19.7265625" style="329" customWidth="1"/>
    <col min="12035" max="12035" width="9.1796875" style="329"/>
    <col min="12036" max="12036" width="16.81640625" style="329" customWidth="1"/>
    <col min="12037" max="12037" width="12.54296875" style="329" customWidth="1"/>
    <col min="12038" max="12038" width="11.7265625" style="329" customWidth="1"/>
    <col min="12039" max="12039" width="12.26953125" style="329" customWidth="1"/>
    <col min="12040" max="12283" width="9.1796875" style="329"/>
    <col min="12284" max="12284" width="4.453125" style="329" customWidth="1"/>
    <col min="12285" max="12285" width="20.81640625" style="329" customWidth="1"/>
    <col min="12286" max="12287" width="12" style="329" customWidth="1"/>
    <col min="12288" max="12288" width="14.54296875" style="329" customWidth="1"/>
    <col min="12289" max="12289" width="12.453125" style="329" customWidth="1"/>
    <col min="12290" max="12290" width="19.7265625" style="329" customWidth="1"/>
    <col min="12291" max="12291" width="9.1796875" style="329"/>
    <col min="12292" max="12292" width="16.81640625" style="329" customWidth="1"/>
    <col min="12293" max="12293" width="12.54296875" style="329" customWidth="1"/>
    <col min="12294" max="12294" width="11.7265625" style="329" customWidth="1"/>
    <col min="12295" max="12295" width="12.26953125" style="329" customWidth="1"/>
    <col min="12296" max="12539" width="9.1796875" style="329"/>
    <col min="12540" max="12540" width="4.453125" style="329" customWidth="1"/>
    <col min="12541" max="12541" width="20.81640625" style="329" customWidth="1"/>
    <col min="12542" max="12543" width="12" style="329" customWidth="1"/>
    <col min="12544" max="12544" width="14.54296875" style="329" customWidth="1"/>
    <col min="12545" max="12545" width="12.453125" style="329" customWidth="1"/>
    <col min="12546" max="12546" width="19.7265625" style="329" customWidth="1"/>
    <col min="12547" max="12547" width="9.1796875" style="329"/>
    <col min="12548" max="12548" width="16.81640625" style="329" customWidth="1"/>
    <col min="12549" max="12549" width="12.54296875" style="329" customWidth="1"/>
    <col min="12550" max="12550" width="11.7265625" style="329" customWidth="1"/>
    <col min="12551" max="12551" width="12.26953125" style="329" customWidth="1"/>
    <col min="12552" max="12795" width="9.1796875" style="329"/>
    <col min="12796" max="12796" width="4.453125" style="329" customWidth="1"/>
    <col min="12797" max="12797" width="20.81640625" style="329" customWidth="1"/>
    <col min="12798" max="12799" width="12" style="329" customWidth="1"/>
    <col min="12800" max="12800" width="14.54296875" style="329" customWidth="1"/>
    <col min="12801" max="12801" width="12.453125" style="329" customWidth="1"/>
    <col min="12802" max="12802" width="19.7265625" style="329" customWidth="1"/>
    <col min="12803" max="12803" width="9.1796875" style="329"/>
    <col min="12804" max="12804" width="16.81640625" style="329" customWidth="1"/>
    <col min="12805" max="12805" width="12.54296875" style="329" customWidth="1"/>
    <col min="12806" max="12806" width="11.7265625" style="329" customWidth="1"/>
    <col min="12807" max="12807" width="12.26953125" style="329" customWidth="1"/>
    <col min="12808" max="13051" width="9.1796875" style="329"/>
    <col min="13052" max="13052" width="4.453125" style="329" customWidth="1"/>
    <col min="13053" max="13053" width="20.81640625" style="329" customWidth="1"/>
    <col min="13054" max="13055" width="12" style="329" customWidth="1"/>
    <col min="13056" max="13056" width="14.54296875" style="329" customWidth="1"/>
    <col min="13057" max="13057" width="12.453125" style="329" customWidth="1"/>
    <col min="13058" max="13058" width="19.7265625" style="329" customWidth="1"/>
    <col min="13059" max="13059" width="9.1796875" style="329"/>
    <col min="13060" max="13060" width="16.81640625" style="329" customWidth="1"/>
    <col min="13061" max="13061" width="12.54296875" style="329" customWidth="1"/>
    <col min="13062" max="13062" width="11.7265625" style="329" customWidth="1"/>
    <col min="13063" max="13063" width="12.26953125" style="329" customWidth="1"/>
    <col min="13064" max="13307" width="9.1796875" style="329"/>
    <col min="13308" max="13308" width="4.453125" style="329" customWidth="1"/>
    <col min="13309" max="13309" width="20.81640625" style="329" customWidth="1"/>
    <col min="13310" max="13311" width="12" style="329" customWidth="1"/>
    <col min="13312" max="13312" width="14.54296875" style="329" customWidth="1"/>
    <col min="13313" max="13313" width="12.453125" style="329" customWidth="1"/>
    <col min="13314" max="13314" width="19.7265625" style="329" customWidth="1"/>
    <col min="13315" max="13315" width="9.1796875" style="329"/>
    <col min="13316" max="13316" width="16.81640625" style="329" customWidth="1"/>
    <col min="13317" max="13317" width="12.54296875" style="329" customWidth="1"/>
    <col min="13318" max="13318" width="11.7265625" style="329" customWidth="1"/>
    <col min="13319" max="13319" width="12.26953125" style="329" customWidth="1"/>
    <col min="13320" max="13563" width="9.1796875" style="329"/>
    <col min="13564" max="13564" width="4.453125" style="329" customWidth="1"/>
    <col min="13565" max="13565" width="20.81640625" style="329" customWidth="1"/>
    <col min="13566" max="13567" width="12" style="329" customWidth="1"/>
    <col min="13568" max="13568" width="14.54296875" style="329" customWidth="1"/>
    <col min="13569" max="13569" width="12.453125" style="329" customWidth="1"/>
    <col min="13570" max="13570" width="19.7265625" style="329" customWidth="1"/>
    <col min="13571" max="13571" width="9.1796875" style="329"/>
    <col min="13572" max="13572" width="16.81640625" style="329" customWidth="1"/>
    <col min="13573" max="13573" width="12.54296875" style="329" customWidth="1"/>
    <col min="13574" max="13574" width="11.7265625" style="329" customWidth="1"/>
    <col min="13575" max="13575" width="12.26953125" style="329" customWidth="1"/>
    <col min="13576" max="13819" width="9.1796875" style="329"/>
    <col min="13820" max="13820" width="4.453125" style="329" customWidth="1"/>
    <col min="13821" max="13821" width="20.81640625" style="329" customWidth="1"/>
    <col min="13822" max="13823" width="12" style="329" customWidth="1"/>
    <col min="13824" max="13824" width="14.54296875" style="329" customWidth="1"/>
    <col min="13825" max="13825" width="12.453125" style="329" customWidth="1"/>
    <col min="13826" max="13826" width="19.7265625" style="329" customWidth="1"/>
    <col min="13827" max="13827" width="9.1796875" style="329"/>
    <col min="13828" max="13828" width="16.81640625" style="329" customWidth="1"/>
    <col min="13829" max="13829" width="12.54296875" style="329" customWidth="1"/>
    <col min="13830" max="13830" width="11.7265625" style="329" customWidth="1"/>
    <col min="13831" max="13831" width="12.26953125" style="329" customWidth="1"/>
    <col min="13832" max="14075" width="9.1796875" style="329"/>
    <col min="14076" max="14076" width="4.453125" style="329" customWidth="1"/>
    <col min="14077" max="14077" width="20.81640625" style="329" customWidth="1"/>
    <col min="14078" max="14079" width="12" style="329" customWidth="1"/>
    <col min="14080" max="14080" width="14.54296875" style="329" customWidth="1"/>
    <col min="14081" max="14081" width="12.453125" style="329" customWidth="1"/>
    <col min="14082" max="14082" width="19.7265625" style="329" customWidth="1"/>
    <col min="14083" max="14083" width="9.1796875" style="329"/>
    <col min="14084" max="14084" width="16.81640625" style="329" customWidth="1"/>
    <col min="14085" max="14085" width="12.54296875" style="329" customWidth="1"/>
    <col min="14086" max="14086" width="11.7265625" style="329" customWidth="1"/>
    <col min="14087" max="14087" width="12.26953125" style="329" customWidth="1"/>
    <col min="14088" max="14331" width="9.1796875" style="329"/>
    <col min="14332" max="14332" width="4.453125" style="329" customWidth="1"/>
    <col min="14333" max="14333" width="20.81640625" style="329" customWidth="1"/>
    <col min="14334" max="14335" width="12" style="329" customWidth="1"/>
    <col min="14336" max="14336" width="14.54296875" style="329" customWidth="1"/>
    <col min="14337" max="14337" width="12.453125" style="329" customWidth="1"/>
    <col min="14338" max="14338" width="19.7265625" style="329" customWidth="1"/>
    <col min="14339" max="14339" width="9.1796875" style="329"/>
    <col min="14340" max="14340" width="16.81640625" style="329" customWidth="1"/>
    <col min="14341" max="14341" width="12.54296875" style="329" customWidth="1"/>
    <col min="14342" max="14342" width="11.7265625" style="329" customWidth="1"/>
    <col min="14343" max="14343" width="12.26953125" style="329" customWidth="1"/>
    <col min="14344" max="14587" width="9.1796875" style="329"/>
    <col min="14588" max="14588" width="4.453125" style="329" customWidth="1"/>
    <col min="14589" max="14589" width="20.81640625" style="329" customWidth="1"/>
    <col min="14590" max="14591" width="12" style="329" customWidth="1"/>
    <col min="14592" max="14592" width="14.54296875" style="329" customWidth="1"/>
    <col min="14593" max="14593" width="12.453125" style="329" customWidth="1"/>
    <col min="14594" max="14594" width="19.7265625" style="329" customWidth="1"/>
    <col min="14595" max="14595" width="9.1796875" style="329"/>
    <col min="14596" max="14596" width="16.81640625" style="329" customWidth="1"/>
    <col min="14597" max="14597" width="12.54296875" style="329" customWidth="1"/>
    <col min="14598" max="14598" width="11.7265625" style="329" customWidth="1"/>
    <col min="14599" max="14599" width="12.26953125" style="329" customWidth="1"/>
    <col min="14600" max="14843" width="9.1796875" style="329"/>
    <col min="14844" max="14844" width="4.453125" style="329" customWidth="1"/>
    <col min="14845" max="14845" width="20.81640625" style="329" customWidth="1"/>
    <col min="14846" max="14847" width="12" style="329" customWidth="1"/>
    <col min="14848" max="14848" width="14.54296875" style="329" customWidth="1"/>
    <col min="14849" max="14849" width="12.453125" style="329" customWidth="1"/>
    <col min="14850" max="14850" width="19.7265625" style="329" customWidth="1"/>
    <col min="14851" max="14851" width="9.1796875" style="329"/>
    <col min="14852" max="14852" width="16.81640625" style="329" customWidth="1"/>
    <col min="14853" max="14853" width="12.54296875" style="329" customWidth="1"/>
    <col min="14854" max="14854" width="11.7265625" style="329" customWidth="1"/>
    <col min="14855" max="14855" width="12.26953125" style="329" customWidth="1"/>
    <col min="14856" max="15099" width="9.1796875" style="329"/>
    <col min="15100" max="15100" width="4.453125" style="329" customWidth="1"/>
    <col min="15101" max="15101" width="20.81640625" style="329" customWidth="1"/>
    <col min="15102" max="15103" width="12" style="329" customWidth="1"/>
    <col min="15104" max="15104" width="14.54296875" style="329" customWidth="1"/>
    <col min="15105" max="15105" width="12.453125" style="329" customWidth="1"/>
    <col min="15106" max="15106" width="19.7265625" style="329" customWidth="1"/>
    <col min="15107" max="15107" width="9.1796875" style="329"/>
    <col min="15108" max="15108" width="16.81640625" style="329" customWidth="1"/>
    <col min="15109" max="15109" width="12.54296875" style="329" customWidth="1"/>
    <col min="15110" max="15110" width="11.7265625" style="329" customWidth="1"/>
    <col min="15111" max="15111" width="12.26953125" style="329" customWidth="1"/>
    <col min="15112" max="15355" width="9.1796875" style="329"/>
    <col min="15356" max="15356" width="4.453125" style="329" customWidth="1"/>
    <col min="15357" max="15357" width="20.81640625" style="329" customWidth="1"/>
    <col min="15358" max="15359" width="12" style="329" customWidth="1"/>
    <col min="15360" max="15360" width="14.54296875" style="329" customWidth="1"/>
    <col min="15361" max="15361" width="12.453125" style="329" customWidth="1"/>
    <col min="15362" max="15362" width="19.7265625" style="329" customWidth="1"/>
    <col min="15363" max="15363" width="9.1796875" style="329"/>
    <col min="15364" max="15364" width="16.81640625" style="329" customWidth="1"/>
    <col min="15365" max="15365" width="12.54296875" style="329" customWidth="1"/>
    <col min="15366" max="15366" width="11.7265625" style="329" customWidth="1"/>
    <col min="15367" max="15367" width="12.26953125" style="329" customWidth="1"/>
    <col min="15368" max="15611" width="9.1796875" style="329"/>
    <col min="15612" max="15612" width="4.453125" style="329" customWidth="1"/>
    <col min="15613" max="15613" width="20.81640625" style="329" customWidth="1"/>
    <col min="15614" max="15615" width="12" style="329" customWidth="1"/>
    <col min="15616" max="15616" width="14.54296875" style="329" customWidth="1"/>
    <col min="15617" max="15617" width="12.453125" style="329" customWidth="1"/>
    <col min="15618" max="15618" width="19.7265625" style="329" customWidth="1"/>
    <col min="15619" max="15619" width="9.1796875" style="329"/>
    <col min="15620" max="15620" width="16.81640625" style="329" customWidth="1"/>
    <col min="15621" max="15621" width="12.54296875" style="329" customWidth="1"/>
    <col min="15622" max="15622" width="11.7265625" style="329" customWidth="1"/>
    <col min="15623" max="15623" width="12.26953125" style="329" customWidth="1"/>
    <col min="15624" max="15867" width="9.1796875" style="329"/>
    <col min="15868" max="15868" width="4.453125" style="329" customWidth="1"/>
    <col min="15869" max="15869" width="20.81640625" style="329" customWidth="1"/>
    <col min="15870" max="15871" width="12" style="329" customWidth="1"/>
    <col min="15872" max="15872" width="14.54296875" style="329" customWidth="1"/>
    <col min="15873" max="15873" width="12.453125" style="329" customWidth="1"/>
    <col min="15874" max="15874" width="19.7265625" style="329" customWidth="1"/>
    <col min="15875" max="15875" width="9.1796875" style="329"/>
    <col min="15876" max="15876" width="16.81640625" style="329" customWidth="1"/>
    <col min="15877" max="15877" width="12.54296875" style="329" customWidth="1"/>
    <col min="15878" max="15878" width="11.7265625" style="329" customWidth="1"/>
    <col min="15879" max="15879" width="12.26953125" style="329" customWidth="1"/>
    <col min="15880" max="16123" width="9.1796875" style="329"/>
    <col min="16124" max="16124" width="4.453125" style="329" customWidth="1"/>
    <col min="16125" max="16125" width="20.81640625" style="329" customWidth="1"/>
    <col min="16126" max="16127" width="12" style="329" customWidth="1"/>
    <col min="16128" max="16128" width="14.54296875" style="329" customWidth="1"/>
    <col min="16129" max="16129" width="12.453125" style="329" customWidth="1"/>
    <col min="16130" max="16130" width="19.7265625" style="329" customWidth="1"/>
    <col min="16131" max="16131" width="9.1796875" style="329"/>
    <col min="16132" max="16132" width="16.81640625" style="329" customWidth="1"/>
    <col min="16133" max="16133" width="12.54296875" style="329" customWidth="1"/>
    <col min="16134" max="16134" width="11.7265625" style="329" customWidth="1"/>
    <col min="16135" max="16135" width="12.26953125" style="329" customWidth="1"/>
    <col min="16136" max="16384" width="9.1796875" style="329"/>
  </cols>
  <sheetData>
    <row r="1" spans="1:20" ht="15.5">
      <c r="A1" s="328" t="s">
        <v>212</v>
      </c>
    </row>
    <row r="2" spans="1:20" ht="26.25" customHeight="1">
      <c r="A2" s="330" t="s">
        <v>213</v>
      </c>
    </row>
    <row r="5" spans="1:20" ht="38.25" customHeight="1" thickBot="1">
      <c r="A5" s="1118" t="s">
        <v>482</v>
      </c>
      <c r="B5" s="1118"/>
      <c r="C5" s="1118"/>
      <c r="D5" s="1118"/>
      <c r="E5" s="1118"/>
      <c r="F5" s="1118"/>
      <c r="H5" s="331" t="s">
        <v>228</v>
      </c>
      <c r="K5"/>
      <c r="L5"/>
      <c r="M5"/>
      <c r="N5"/>
      <c r="O5"/>
      <c r="P5"/>
    </row>
    <row r="6" spans="1:20" ht="15.75" customHeight="1" thickBot="1">
      <c r="A6" s="1119" t="s">
        <v>115</v>
      </c>
      <c r="B6" s="1121" t="s">
        <v>481</v>
      </c>
      <c r="C6" s="1122"/>
      <c r="D6" s="1123"/>
      <c r="E6" s="1124" t="s">
        <v>483</v>
      </c>
      <c r="F6" s="1126" t="s">
        <v>484</v>
      </c>
      <c r="K6"/>
      <c r="L6"/>
      <c r="M6"/>
      <c r="N6"/>
      <c r="O6"/>
      <c r="P6"/>
    </row>
    <row r="7" spans="1:20" ht="21" customHeight="1" thickBot="1">
      <c r="A7" s="1120"/>
      <c r="B7" s="674" t="s">
        <v>218</v>
      </c>
      <c r="C7" s="675" t="s">
        <v>220</v>
      </c>
      <c r="D7" s="332" t="s">
        <v>221</v>
      </c>
      <c r="E7" s="1125"/>
      <c r="F7" s="1127"/>
      <c r="K7"/>
      <c r="L7"/>
      <c r="M7"/>
      <c r="N7"/>
      <c r="O7"/>
      <c r="P7"/>
    </row>
    <row r="8" spans="1:20" ht="17.25" customHeight="1" thickBot="1">
      <c r="A8" s="333" t="s">
        <v>116</v>
      </c>
      <c r="B8" s="338">
        <v>12034.236000000001</v>
      </c>
      <c r="C8" s="347">
        <v>6598.8909999999996</v>
      </c>
      <c r="D8" s="336">
        <f t="shared" ref="D8:D13" si="0">(C8/B8)*100</f>
        <v>54.834316029700588</v>
      </c>
      <c r="E8" s="335">
        <v>13363.523999999999</v>
      </c>
      <c r="F8" s="336">
        <f t="shared" ref="F8:F13" si="1">((B8-E8)/E8)*100</f>
        <v>-9.9471366983738623</v>
      </c>
      <c r="H8" s="337" t="s">
        <v>117</v>
      </c>
      <c r="J8"/>
      <c r="K8"/>
      <c r="L8"/>
      <c r="M8"/>
      <c r="N8"/>
      <c r="O8"/>
      <c r="P8"/>
    </row>
    <row r="9" spans="1:20" ht="18" customHeight="1" thickBot="1">
      <c r="A9" s="333" t="s">
        <v>118</v>
      </c>
      <c r="B9" s="338">
        <v>51648</v>
      </c>
      <c r="C9" s="347">
        <v>14399</v>
      </c>
      <c r="D9" s="336">
        <f t="shared" si="0"/>
        <v>27.879104708798017</v>
      </c>
      <c r="E9" s="339">
        <v>44363</v>
      </c>
      <c r="F9" s="336">
        <f t="shared" si="1"/>
        <v>16.421342109415505</v>
      </c>
      <c r="H9" s="340">
        <f>B9-E9</f>
        <v>7285</v>
      </c>
      <c r="J9"/>
      <c r="K9"/>
      <c r="L9"/>
      <c r="M9"/>
      <c r="N9"/>
      <c r="O9"/>
      <c r="P9"/>
      <c r="Q9" s="316"/>
      <c r="R9" s="316"/>
      <c r="S9" s="316"/>
      <c r="T9" s="316"/>
    </row>
    <row r="10" spans="1:20" ht="15" customHeight="1" thickBot="1">
      <c r="A10" s="341" t="s">
        <v>214</v>
      </c>
      <c r="B10" s="338">
        <v>26190</v>
      </c>
      <c r="C10" s="347">
        <v>0</v>
      </c>
      <c r="D10" s="343">
        <f t="shared" si="0"/>
        <v>0</v>
      </c>
      <c r="E10" s="342">
        <v>14465</v>
      </c>
      <c r="F10" s="343">
        <f t="shared" si="1"/>
        <v>81.057725544417565</v>
      </c>
      <c r="J10"/>
      <c r="K10"/>
      <c r="L10"/>
      <c r="M10"/>
      <c r="N10"/>
      <c r="O10"/>
      <c r="P10"/>
      <c r="Q10" s="316"/>
      <c r="R10" s="316"/>
      <c r="S10" s="316"/>
      <c r="T10" s="316"/>
    </row>
    <row r="11" spans="1:20" ht="17.25" customHeight="1" thickBot="1">
      <c r="A11" s="333" t="s">
        <v>119</v>
      </c>
      <c r="B11" s="338">
        <v>294183.962</v>
      </c>
      <c r="C11" s="344">
        <v>56206.828999999998</v>
      </c>
      <c r="D11" s="336">
        <f t="shared" si="0"/>
        <v>19.106014011735962</v>
      </c>
      <c r="E11" s="344">
        <v>256407.24600000001</v>
      </c>
      <c r="F11" s="336">
        <f t="shared" si="1"/>
        <v>14.733092215342458</v>
      </c>
      <c r="J11"/>
      <c r="K11"/>
      <c r="L11"/>
      <c r="M11"/>
      <c r="N11"/>
      <c r="O11"/>
      <c r="P11"/>
      <c r="Q11" s="316"/>
      <c r="R11" s="316"/>
      <c r="S11" s="316"/>
      <c r="T11" s="316"/>
    </row>
    <row r="12" spans="1:20" ht="15" customHeight="1" thickBot="1">
      <c r="A12" s="346" t="s">
        <v>120</v>
      </c>
      <c r="B12" s="338">
        <v>105159.747</v>
      </c>
      <c r="C12" s="347">
        <v>16528.895</v>
      </c>
      <c r="D12" s="336">
        <f t="shared" si="0"/>
        <v>15.717891561682817</v>
      </c>
      <c r="E12" s="347">
        <v>107854.86599999999</v>
      </c>
      <c r="F12" s="336">
        <f t="shared" si="1"/>
        <v>-2.4988385781314602</v>
      </c>
      <c r="J12"/>
      <c r="K12"/>
      <c r="L12"/>
      <c r="M12"/>
      <c r="N12"/>
      <c r="O12"/>
      <c r="P12"/>
      <c r="Q12" s="316"/>
      <c r="R12" s="316"/>
      <c r="S12" s="316"/>
      <c r="T12" s="316"/>
    </row>
    <row r="13" spans="1:20" ht="15" customHeight="1" thickBot="1">
      <c r="A13" s="346" t="s">
        <v>121</v>
      </c>
      <c r="B13" s="338">
        <f>B11+B12</f>
        <v>399343.70900000003</v>
      </c>
      <c r="C13" s="347">
        <f>C11+C12</f>
        <v>72735.724000000002</v>
      </c>
      <c r="D13" s="348">
        <f t="shared" si="0"/>
        <v>18.213814906997822</v>
      </c>
      <c r="E13" s="347">
        <f>E11+E12</f>
        <v>364262.11200000002</v>
      </c>
      <c r="F13" s="348">
        <f t="shared" si="1"/>
        <v>9.6308663032184931</v>
      </c>
      <c r="K13"/>
      <c r="L13"/>
      <c r="M13"/>
      <c r="N13"/>
      <c r="O13"/>
      <c r="P13" s="316"/>
      <c r="Q13" s="316"/>
      <c r="R13" s="316"/>
      <c r="S13" s="316"/>
      <c r="T13" s="316"/>
    </row>
    <row r="14" spans="1:20">
      <c r="E14" s="349"/>
      <c r="K14"/>
      <c r="L14"/>
      <c r="M14"/>
      <c r="N14"/>
      <c r="O14"/>
      <c r="P14" s="316"/>
      <c r="Q14" s="316"/>
      <c r="R14" s="316"/>
      <c r="S14" s="316"/>
      <c r="T14" s="316"/>
    </row>
    <row r="15" spans="1:20">
      <c r="K15"/>
      <c r="L15"/>
      <c r="M15"/>
      <c r="N15"/>
      <c r="O15"/>
      <c r="P15" s="316"/>
      <c r="Q15" s="316"/>
      <c r="R15" s="316"/>
      <c r="S15" s="316"/>
      <c r="T15" s="316"/>
    </row>
    <row r="16" spans="1:20" ht="15.5">
      <c r="A16" s="350" t="s">
        <v>215</v>
      </c>
      <c r="K16"/>
      <c r="L16"/>
      <c r="M16"/>
      <c r="N16"/>
      <c r="O16"/>
      <c r="P16" s="316"/>
      <c r="Q16" s="316"/>
      <c r="R16" s="316"/>
      <c r="S16" s="316"/>
      <c r="T16" s="316"/>
    </row>
    <row r="17" spans="1:20">
      <c r="I17"/>
      <c r="J17"/>
      <c r="K17"/>
      <c r="L17"/>
      <c r="M17"/>
      <c r="N17"/>
      <c r="O17" s="316"/>
      <c r="P17" s="316"/>
      <c r="Q17" s="316"/>
      <c r="R17" s="316"/>
      <c r="S17" s="316"/>
      <c r="T17" s="316"/>
    </row>
    <row r="18" spans="1:20" ht="33" customHeight="1" thickBot="1">
      <c r="A18" s="1118" t="s">
        <v>485</v>
      </c>
      <c r="B18" s="1118"/>
      <c r="C18" s="1118"/>
      <c r="D18" s="1118"/>
      <c r="E18" s="1118"/>
      <c r="F18" s="1118"/>
      <c r="I18"/>
      <c r="J18"/>
      <c r="K18"/>
      <c r="L18"/>
      <c r="M18"/>
      <c r="N18"/>
      <c r="O18" s="316"/>
      <c r="P18" s="316"/>
      <c r="Q18" s="316"/>
      <c r="R18" s="316"/>
      <c r="S18" s="316"/>
      <c r="T18" s="316"/>
    </row>
    <row r="19" spans="1:20" ht="16.5" customHeight="1" thickBot="1">
      <c r="A19" s="1128" t="s">
        <v>450</v>
      </c>
      <c r="B19" s="1121" t="s">
        <v>486</v>
      </c>
      <c r="C19" s="1122"/>
      <c r="D19" s="1123"/>
      <c r="E19" s="1124" t="s">
        <v>483</v>
      </c>
      <c r="F19" s="1126" t="s">
        <v>487</v>
      </c>
      <c r="I19"/>
      <c r="J19"/>
      <c r="K19"/>
      <c r="L19"/>
      <c r="M19"/>
      <c r="N19"/>
      <c r="O19" s="316"/>
      <c r="P19" s="316"/>
      <c r="Q19" s="316"/>
      <c r="R19" s="316"/>
      <c r="S19" s="316"/>
      <c r="T19" s="316"/>
    </row>
    <row r="20" spans="1:20" ht="21" customHeight="1" thickBot="1">
      <c r="A20" s="1129"/>
      <c r="B20" s="351" t="s">
        <v>218</v>
      </c>
      <c r="C20" s="351" t="s">
        <v>323</v>
      </c>
      <c r="D20" s="351" t="s">
        <v>324</v>
      </c>
      <c r="E20" s="1130"/>
      <c r="F20" s="1131"/>
      <c r="I20"/>
      <c r="J20"/>
      <c r="K20"/>
      <c r="L20"/>
      <c r="M20"/>
      <c r="N20"/>
      <c r="O20" s="316"/>
      <c r="P20" s="316"/>
      <c r="Q20" s="316"/>
      <c r="R20" s="316"/>
      <c r="S20" s="316"/>
      <c r="T20" s="316"/>
    </row>
    <row r="21" spans="1:20" ht="15" thickBot="1">
      <c r="A21" s="352" t="s">
        <v>116</v>
      </c>
      <c r="B21" s="338">
        <v>63083.614999999998</v>
      </c>
      <c r="C21" s="353">
        <v>0</v>
      </c>
      <c r="D21" s="354">
        <f t="shared" ref="D21:D26" si="2">(C21/B21)*100</f>
        <v>0</v>
      </c>
      <c r="E21" s="347">
        <v>71107.375</v>
      </c>
      <c r="F21" s="354">
        <f t="shared" ref="F21:F26" si="3">((B21-E21)/E21)*100</f>
        <v>-11.284005351062392</v>
      </c>
      <c r="H21" s="337" t="s">
        <v>123</v>
      </c>
      <c r="K21"/>
      <c r="L21"/>
      <c r="M21"/>
      <c r="N21"/>
      <c r="O21" s="316"/>
      <c r="P21" s="316"/>
      <c r="Q21" s="316"/>
      <c r="R21" s="316"/>
      <c r="S21" s="316"/>
      <c r="T21" s="316"/>
    </row>
    <row r="22" spans="1:20" ht="15" thickBot="1">
      <c r="A22" s="352" t="s">
        <v>118</v>
      </c>
      <c r="B22" s="338">
        <v>253057</v>
      </c>
      <c r="C22" s="353">
        <v>0</v>
      </c>
      <c r="D22" s="336">
        <f t="shared" si="2"/>
        <v>0</v>
      </c>
      <c r="E22" s="347">
        <v>266857</v>
      </c>
      <c r="F22" s="336">
        <f t="shared" si="3"/>
        <v>-5.171308978216798</v>
      </c>
      <c r="H22" s="340">
        <f>B22-E22</f>
        <v>-13800</v>
      </c>
      <c r="K22" s="316"/>
      <c r="L22" s="316"/>
      <c r="M22" s="316"/>
      <c r="O22" s="316"/>
      <c r="P22" s="316"/>
      <c r="Q22" s="316"/>
      <c r="R22" s="316"/>
      <c r="S22" s="316"/>
      <c r="T22" s="316"/>
    </row>
    <row r="23" spans="1:20" ht="15" thickBot="1">
      <c r="A23" s="355" t="s">
        <v>214</v>
      </c>
      <c r="B23" s="338">
        <v>80484</v>
      </c>
      <c r="C23" s="356">
        <v>0</v>
      </c>
      <c r="D23" s="336">
        <f t="shared" si="2"/>
        <v>0</v>
      </c>
      <c r="E23" s="342">
        <v>83071</v>
      </c>
      <c r="F23" s="336">
        <f t="shared" si="3"/>
        <v>-3.1142035126578467</v>
      </c>
      <c r="N23" s="316"/>
      <c r="O23" s="316"/>
      <c r="P23" s="316"/>
      <c r="Q23" s="316"/>
      <c r="R23" s="316"/>
      <c r="S23" s="316"/>
      <c r="T23" s="316"/>
    </row>
    <row r="24" spans="1:20" ht="15" thickBot="1">
      <c r="A24" s="352" t="s">
        <v>119</v>
      </c>
      <c r="B24" s="338">
        <v>20246.332999999999</v>
      </c>
      <c r="C24" s="357">
        <v>431.64800000000002</v>
      </c>
      <c r="D24" s="343">
        <f t="shared" si="2"/>
        <v>2.1319811345590338</v>
      </c>
      <c r="E24" s="347">
        <v>14964.701999999999</v>
      </c>
      <c r="F24" s="343">
        <f t="shared" si="3"/>
        <v>35.293927002355275</v>
      </c>
      <c r="N24" s="316"/>
      <c r="O24" s="316"/>
      <c r="P24" s="316"/>
      <c r="Q24" s="316"/>
      <c r="R24" s="316"/>
      <c r="S24" s="316"/>
      <c r="T24" s="316"/>
    </row>
    <row r="25" spans="1:20" ht="15" thickBot="1">
      <c r="A25" s="352" t="s">
        <v>120</v>
      </c>
      <c r="B25" s="338">
        <v>6689.1639999999998</v>
      </c>
      <c r="C25" s="357">
        <v>337.91199999999998</v>
      </c>
      <c r="D25" s="336">
        <f t="shared" si="2"/>
        <v>5.0516327600878075</v>
      </c>
      <c r="E25" s="347">
        <v>10667.078</v>
      </c>
      <c r="F25" s="336">
        <f t="shared" si="3"/>
        <v>-37.291505696311582</v>
      </c>
      <c r="N25" s="316"/>
      <c r="O25" s="316"/>
      <c r="P25" s="316"/>
      <c r="Q25" s="316"/>
      <c r="R25" s="316"/>
      <c r="S25" s="316"/>
      <c r="T25" s="316"/>
    </row>
    <row r="26" spans="1:20" ht="15" thickBot="1">
      <c r="A26" s="352" t="s">
        <v>121</v>
      </c>
      <c r="B26" s="338">
        <f>B24+B25</f>
        <v>26935.496999999999</v>
      </c>
      <c r="C26" s="347">
        <f>C24+C25</f>
        <v>769.56</v>
      </c>
      <c r="D26" s="348">
        <f t="shared" si="2"/>
        <v>2.8570477091994997</v>
      </c>
      <c r="E26" s="347">
        <f>E24+E25</f>
        <v>25631.78</v>
      </c>
      <c r="F26" s="348">
        <f t="shared" si="3"/>
        <v>5.0863303289900301</v>
      </c>
      <c r="N26" s="316"/>
      <c r="O26" s="316"/>
      <c r="P26" s="316"/>
      <c r="Q26" s="316"/>
      <c r="R26" s="316"/>
      <c r="S26" s="316"/>
      <c r="T26" s="316"/>
    </row>
    <row r="27" spans="1:20">
      <c r="A27" s="358" t="s">
        <v>326</v>
      </c>
      <c r="B27" s="359"/>
      <c r="C27" s="360"/>
      <c r="D27" s="360"/>
      <c r="E27" s="360"/>
      <c r="F27" s="361"/>
      <c r="H27" s="316"/>
      <c r="I27" s="316"/>
      <c r="J27" s="316"/>
      <c r="K27" s="316"/>
      <c r="L27" s="316"/>
      <c r="M27" s="316"/>
      <c r="N27" s="316"/>
      <c r="O27" s="316"/>
      <c r="P27" s="316"/>
      <c r="Q27" s="316"/>
      <c r="R27" s="316"/>
      <c r="S27" s="316"/>
      <c r="T27" s="316"/>
    </row>
    <row r="28" spans="1:20">
      <c r="A28" s="362"/>
      <c r="B28" s="363"/>
      <c r="C28" s="349"/>
      <c r="E28" s="316"/>
      <c r="F28" s="316"/>
      <c r="G28" s="316"/>
      <c r="H28" s="316"/>
      <c r="I28" s="316"/>
      <c r="J28" s="316"/>
      <c r="K28" s="316"/>
      <c r="L28" s="316"/>
      <c r="M28" s="316"/>
      <c r="N28" s="316"/>
      <c r="O28" s="316"/>
      <c r="P28" s="316"/>
      <c r="Q28" s="316"/>
      <c r="R28" s="316"/>
      <c r="S28" s="316"/>
      <c r="T28" s="316"/>
    </row>
    <row r="29" spans="1:20">
      <c r="A29" s="362"/>
      <c r="B29" s="364"/>
      <c r="E29" s="316"/>
      <c r="F29" s="316"/>
      <c r="G29" s="316"/>
      <c r="H29" s="316"/>
      <c r="I29" s="316"/>
      <c r="J29" s="316"/>
      <c r="K29" s="316"/>
      <c r="L29" s="316"/>
      <c r="M29" s="316"/>
      <c r="N29" s="316"/>
      <c r="O29" s="316"/>
      <c r="P29" s="316"/>
      <c r="Q29" s="316"/>
      <c r="R29" s="316"/>
      <c r="S29" s="316"/>
      <c r="T29" s="316"/>
    </row>
    <row r="30" spans="1:20">
      <c r="A30" s="359"/>
      <c r="C30" s="1117"/>
      <c r="D30" s="1117"/>
      <c r="E30" s="316"/>
      <c r="F30" s="316"/>
      <c r="G30" s="316"/>
      <c r="H30" s="316"/>
      <c r="I30" s="316"/>
      <c r="J30" s="316"/>
      <c r="K30" s="316"/>
      <c r="L30" s="316"/>
      <c r="M30" s="316"/>
      <c r="N30" s="316"/>
      <c r="O30" s="316"/>
      <c r="P30" s="316"/>
      <c r="Q30" s="316"/>
      <c r="R30" s="316"/>
      <c r="S30" s="316"/>
      <c r="T30" s="316"/>
    </row>
    <row r="31" spans="1:20">
      <c r="E31" s="316"/>
      <c r="F31" s="316"/>
      <c r="G31" s="316"/>
      <c r="H31" s="316"/>
      <c r="I31" s="316"/>
      <c r="J31" s="316"/>
      <c r="K31" s="316"/>
      <c r="L31" s="316"/>
      <c r="M31" s="316"/>
      <c r="N31" s="316"/>
      <c r="O31" s="316"/>
      <c r="P31" s="316"/>
      <c r="Q31" s="316"/>
      <c r="R31" s="316"/>
      <c r="S31" s="316"/>
      <c r="T31" s="316"/>
    </row>
    <row r="32" spans="1:20" ht="15.5">
      <c r="A32" s="365"/>
      <c r="C32" s="366"/>
      <c r="D32" s="316"/>
      <c r="E32" s="316"/>
      <c r="F32" s="316"/>
      <c r="G32" s="316"/>
      <c r="H32" s="316"/>
      <c r="I32" s="316"/>
      <c r="J32" s="316"/>
      <c r="K32" s="316"/>
      <c r="L32" s="316"/>
      <c r="M32" s="316"/>
      <c r="N32" s="316"/>
      <c r="O32" s="316"/>
      <c r="P32" s="316"/>
      <c r="Q32" s="316"/>
      <c r="R32" s="316"/>
      <c r="S32" s="316"/>
      <c r="T32" s="316"/>
    </row>
    <row r="33" spans="1:20">
      <c r="B33" s="367"/>
      <c r="D33" s="316"/>
      <c r="E33" s="316"/>
      <c r="F33" s="316"/>
      <c r="G33" s="316"/>
      <c r="H33" s="316"/>
      <c r="I33" s="316"/>
      <c r="J33" s="316"/>
      <c r="K33" s="316"/>
      <c r="L33" s="316"/>
      <c r="M33" s="316"/>
      <c r="N33" s="316"/>
      <c r="O33" s="316"/>
      <c r="P33" s="316"/>
      <c r="Q33" s="316"/>
      <c r="R33" s="316"/>
      <c r="S33" s="316"/>
      <c r="T33" s="316"/>
    </row>
    <row r="34" spans="1:20">
      <c r="A34" s="368"/>
      <c r="B34" s="367"/>
      <c r="D34" s="316"/>
      <c r="E34" s="316"/>
      <c r="F34" s="316"/>
      <c r="G34" s="316"/>
      <c r="H34" s="316"/>
      <c r="I34" s="316"/>
      <c r="J34" s="316"/>
      <c r="K34" s="316"/>
      <c r="L34" s="316"/>
      <c r="M34" s="316"/>
      <c r="N34" s="316"/>
      <c r="O34" s="316"/>
      <c r="P34" s="316"/>
      <c r="Q34" s="316"/>
      <c r="R34" s="316"/>
      <c r="S34" s="316"/>
      <c r="T34" s="316"/>
    </row>
    <row r="35" spans="1:20">
      <c r="A35" s="368"/>
      <c r="D35" s="316"/>
      <c r="E35" s="316"/>
      <c r="H35" s="316"/>
      <c r="I35" s="316"/>
      <c r="J35" s="316"/>
      <c r="K35" s="316"/>
      <c r="L35" s="316"/>
      <c r="M35" s="316"/>
      <c r="N35" s="316"/>
      <c r="O35" s="316"/>
      <c r="P35" s="316"/>
      <c r="Q35" s="316"/>
      <c r="R35" s="316"/>
      <c r="S35" s="316"/>
      <c r="T35" s="316"/>
    </row>
    <row r="36" spans="1:20">
      <c r="A36" s="362"/>
      <c r="B36" s="369"/>
      <c r="C36" s="369"/>
      <c r="D36" s="316"/>
      <c r="E36" s="316"/>
      <c r="F36" s="361"/>
      <c r="H36" s="316"/>
      <c r="I36" s="316"/>
      <c r="J36" s="316"/>
      <c r="K36" s="316"/>
      <c r="L36" s="316"/>
      <c r="M36" s="316"/>
      <c r="N36" s="316"/>
      <c r="O36" s="316"/>
      <c r="P36" s="316"/>
      <c r="Q36" s="316"/>
      <c r="R36" s="316"/>
    </row>
    <row r="37" spans="1:20">
      <c r="A37" s="362"/>
      <c r="B37" s="369"/>
      <c r="C37" s="369"/>
      <c r="D37" s="316"/>
      <c r="E37" s="316"/>
      <c r="F37" s="361"/>
      <c r="H37" s="316"/>
      <c r="I37" s="316"/>
      <c r="J37" s="316"/>
      <c r="K37" s="316"/>
      <c r="L37" s="316"/>
      <c r="M37" s="316"/>
      <c r="N37" s="316"/>
      <c r="O37" s="316"/>
      <c r="P37" s="316"/>
      <c r="Q37" s="316"/>
      <c r="R37" s="316"/>
    </row>
    <row r="38" spans="1:20">
      <c r="A38" s="359"/>
      <c r="B38" s="360"/>
      <c r="C38" s="360"/>
      <c r="D38" s="316"/>
      <c r="E38" s="316"/>
      <c r="F38" s="361"/>
      <c r="H38" s="316"/>
      <c r="I38" s="316"/>
      <c r="J38" s="316"/>
      <c r="K38" s="316"/>
      <c r="L38" s="316"/>
      <c r="M38" s="316"/>
      <c r="N38" s="316"/>
      <c r="O38" s="316"/>
      <c r="P38" s="316"/>
      <c r="Q38" s="316"/>
      <c r="R38" s="316"/>
    </row>
    <row r="39" spans="1:20">
      <c r="A39" s="363"/>
      <c r="D39" s="316"/>
      <c r="E39" s="316"/>
      <c r="H39" s="316"/>
      <c r="I39" s="316"/>
      <c r="J39" s="316"/>
      <c r="K39" s="316"/>
      <c r="L39" s="316"/>
      <c r="M39" s="316"/>
      <c r="N39" s="316"/>
      <c r="O39" s="316"/>
      <c r="P39" s="316"/>
      <c r="Q39" s="316"/>
      <c r="R39" s="316"/>
    </row>
    <row r="40" spans="1:20">
      <c r="A40" s="364"/>
      <c r="D40" s="316"/>
      <c r="E40" s="316"/>
    </row>
    <row r="41" spans="1:20">
      <c r="B41" s="1117"/>
      <c r="C41" s="1117"/>
    </row>
    <row r="43" spans="1:20">
      <c r="B43" s="366"/>
    </row>
    <row r="44" spans="1:20">
      <c r="A44" s="367"/>
    </row>
    <row r="45" spans="1:20">
      <c r="A45" s="367"/>
      <c r="D45" s="366"/>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35"/>
  <dimension ref="A1:AA136"/>
  <sheetViews>
    <sheetView showGridLines="0" zoomScale="85" zoomScaleNormal="85" workbookViewId="0">
      <selection activeCell="S36" sqref="S36"/>
    </sheetView>
  </sheetViews>
  <sheetFormatPr defaultRowHeight="13"/>
  <cols>
    <col min="1" max="1" width="21.7265625" style="329" customWidth="1"/>
    <col min="2" max="2" width="11.1796875" style="329" customWidth="1"/>
    <col min="3" max="3" width="12.1796875" style="329" customWidth="1"/>
    <col min="4" max="4" width="8.81640625" style="329" bestFit="1" customWidth="1"/>
    <col min="5" max="5" width="7.453125" style="329" customWidth="1"/>
    <col min="6" max="6" width="12.26953125" style="329" customWidth="1"/>
    <col min="7" max="7" width="10.54296875" style="329" customWidth="1"/>
    <col min="8" max="8" width="10.7265625" style="345" customWidth="1"/>
    <col min="9" max="9" width="8.81640625" style="329" bestFit="1" customWidth="1"/>
    <col min="10" max="10" width="2.81640625" style="329" customWidth="1"/>
    <col min="11" max="11" width="22.81640625" style="329" customWidth="1"/>
    <col min="12" max="12" width="12.1796875" style="329" customWidth="1"/>
    <col min="13" max="13" width="11.7265625" style="329" customWidth="1"/>
    <col min="14" max="14" width="8.81640625" style="329" bestFit="1" customWidth="1"/>
    <col min="15" max="15" width="4.453125" style="329" customWidth="1"/>
    <col min="16" max="16" width="31.1796875" style="329" customWidth="1"/>
    <col min="17" max="17" width="14" style="329" customWidth="1"/>
    <col min="18" max="18" width="15" style="329" customWidth="1"/>
    <col min="19" max="19" width="8.81640625" style="329" bestFit="1" customWidth="1"/>
    <col min="20" max="252" width="9.1796875" style="329"/>
    <col min="253" max="253" width="5" style="329" customWidth="1"/>
    <col min="254" max="254" width="17.7265625" style="329" customWidth="1"/>
    <col min="255" max="255" width="13.81640625" style="329" customWidth="1"/>
    <col min="256" max="256" width="13.1796875" style="329" customWidth="1"/>
    <col min="257" max="257" width="12.26953125" style="329" customWidth="1"/>
    <col min="258" max="258" width="3" style="329" customWidth="1"/>
    <col min="259" max="259" width="20.26953125" style="329" customWidth="1"/>
    <col min="260" max="260" width="12.54296875" style="329" customWidth="1"/>
    <col min="261" max="261" width="11.7265625" style="329" customWidth="1"/>
    <col min="262" max="262" width="9.1796875" style="329"/>
    <col min="263" max="263" width="2.81640625" style="329" customWidth="1"/>
    <col min="264" max="264" width="18.54296875" style="329" customWidth="1"/>
    <col min="265" max="265" width="14.453125" style="329" customWidth="1"/>
    <col min="266" max="266" width="13.7265625" style="329" customWidth="1"/>
    <col min="267" max="267" width="10.1796875" style="329" customWidth="1"/>
    <col min="268" max="268" width="4.453125" style="329" customWidth="1"/>
    <col min="269" max="269" width="24" style="329" customWidth="1"/>
    <col min="270" max="270" width="13.1796875" style="329" customWidth="1"/>
    <col min="271" max="271" width="13" style="329" customWidth="1"/>
    <col min="272" max="272" width="10.453125" style="329" customWidth="1"/>
    <col min="273" max="508" width="9.1796875" style="329"/>
    <col min="509" max="509" width="5" style="329" customWidth="1"/>
    <col min="510" max="510" width="17.7265625" style="329" customWidth="1"/>
    <col min="511" max="511" width="13.81640625" style="329" customWidth="1"/>
    <col min="512" max="512" width="13.1796875" style="329" customWidth="1"/>
    <col min="513" max="513" width="12.26953125" style="329" customWidth="1"/>
    <col min="514" max="514" width="3" style="329" customWidth="1"/>
    <col min="515" max="515" width="20.26953125" style="329" customWidth="1"/>
    <col min="516" max="516" width="12.54296875" style="329" customWidth="1"/>
    <col min="517" max="517" width="11.7265625" style="329" customWidth="1"/>
    <col min="518" max="518" width="9.1796875" style="329"/>
    <col min="519" max="519" width="2.81640625" style="329" customWidth="1"/>
    <col min="520" max="520" width="18.54296875" style="329" customWidth="1"/>
    <col min="521" max="521" width="14.453125" style="329" customWidth="1"/>
    <col min="522" max="522" width="13.7265625" style="329" customWidth="1"/>
    <col min="523" max="523" width="10.1796875" style="329" customWidth="1"/>
    <col min="524" max="524" width="4.453125" style="329" customWidth="1"/>
    <col min="525" max="525" width="24" style="329" customWidth="1"/>
    <col min="526" max="526" width="13.1796875" style="329" customWidth="1"/>
    <col min="527" max="527" width="13" style="329" customWidth="1"/>
    <col min="528" max="528" width="10.453125" style="329" customWidth="1"/>
    <col min="529" max="764" width="9.1796875" style="329"/>
    <col min="765" max="765" width="5" style="329" customWidth="1"/>
    <col min="766" max="766" width="17.7265625" style="329" customWidth="1"/>
    <col min="767" max="767" width="13.81640625" style="329" customWidth="1"/>
    <col min="768" max="768" width="13.1796875" style="329" customWidth="1"/>
    <col min="769" max="769" width="12.26953125" style="329" customWidth="1"/>
    <col min="770" max="770" width="3" style="329" customWidth="1"/>
    <col min="771" max="771" width="20.26953125" style="329" customWidth="1"/>
    <col min="772" max="772" width="12.54296875" style="329" customWidth="1"/>
    <col min="773" max="773" width="11.7265625" style="329" customWidth="1"/>
    <col min="774" max="774" width="9.1796875" style="329"/>
    <col min="775" max="775" width="2.81640625" style="329" customWidth="1"/>
    <col min="776" max="776" width="18.54296875" style="329" customWidth="1"/>
    <col min="777" max="777" width="14.453125" style="329" customWidth="1"/>
    <col min="778" max="778" width="13.7265625" style="329" customWidth="1"/>
    <col min="779" max="779" width="10.1796875" style="329" customWidth="1"/>
    <col min="780" max="780" width="4.453125" style="329" customWidth="1"/>
    <col min="781" max="781" width="24" style="329" customWidth="1"/>
    <col min="782" max="782" width="13.1796875" style="329" customWidth="1"/>
    <col min="783" max="783" width="13" style="329" customWidth="1"/>
    <col min="784" max="784" width="10.453125" style="329" customWidth="1"/>
    <col min="785" max="1020" width="9.1796875" style="329"/>
    <col min="1021" max="1021" width="5" style="329" customWidth="1"/>
    <col min="1022" max="1022" width="17.7265625" style="329" customWidth="1"/>
    <col min="1023" max="1023" width="13.81640625" style="329" customWidth="1"/>
    <col min="1024" max="1024" width="13.1796875" style="329" customWidth="1"/>
    <col min="1025" max="1025" width="12.26953125" style="329" customWidth="1"/>
    <col min="1026" max="1026" width="3" style="329" customWidth="1"/>
    <col min="1027" max="1027" width="20.26953125" style="329" customWidth="1"/>
    <col min="1028" max="1028" width="12.54296875" style="329" customWidth="1"/>
    <col min="1029" max="1029" width="11.7265625" style="329" customWidth="1"/>
    <col min="1030" max="1030" width="9.1796875" style="329"/>
    <col min="1031" max="1031" width="2.81640625" style="329" customWidth="1"/>
    <col min="1032" max="1032" width="18.54296875" style="329" customWidth="1"/>
    <col min="1033" max="1033" width="14.453125" style="329" customWidth="1"/>
    <col min="1034" max="1034" width="13.7265625" style="329" customWidth="1"/>
    <col min="1035" max="1035" width="10.1796875" style="329" customWidth="1"/>
    <col min="1036" max="1036" width="4.453125" style="329" customWidth="1"/>
    <col min="1037" max="1037" width="24" style="329" customWidth="1"/>
    <col min="1038" max="1038" width="13.1796875" style="329" customWidth="1"/>
    <col min="1039" max="1039" width="13" style="329" customWidth="1"/>
    <col min="1040" max="1040" width="10.453125" style="329" customWidth="1"/>
    <col min="1041" max="1276" width="9.1796875" style="329"/>
    <col min="1277" max="1277" width="5" style="329" customWidth="1"/>
    <col min="1278" max="1278" width="17.7265625" style="329" customWidth="1"/>
    <col min="1279" max="1279" width="13.81640625" style="329" customWidth="1"/>
    <col min="1280" max="1280" width="13.1796875" style="329" customWidth="1"/>
    <col min="1281" max="1281" width="12.26953125" style="329" customWidth="1"/>
    <col min="1282" max="1282" width="3" style="329" customWidth="1"/>
    <col min="1283" max="1283" width="20.26953125" style="329" customWidth="1"/>
    <col min="1284" max="1284" width="12.54296875" style="329" customWidth="1"/>
    <col min="1285" max="1285" width="11.7265625" style="329" customWidth="1"/>
    <col min="1286" max="1286" width="9.1796875" style="329"/>
    <col min="1287" max="1287" width="2.81640625" style="329" customWidth="1"/>
    <col min="1288" max="1288" width="18.54296875" style="329" customWidth="1"/>
    <col min="1289" max="1289" width="14.453125" style="329" customWidth="1"/>
    <col min="1290" max="1290" width="13.7265625" style="329" customWidth="1"/>
    <col min="1291" max="1291" width="10.1796875" style="329" customWidth="1"/>
    <col min="1292" max="1292" width="4.453125" style="329" customWidth="1"/>
    <col min="1293" max="1293" width="24" style="329" customWidth="1"/>
    <col min="1294" max="1294" width="13.1796875" style="329" customWidth="1"/>
    <col min="1295" max="1295" width="13" style="329" customWidth="1"/>
    <col min="1296" max="1296" width="10.453125" style="329" customWidth="1"/>
    <col min="1297" max="1532" width="9.1796875" style="329"/>
    <col min="1533" max="1533" width="5" style="329" customWidth="1"/>
    <col min="1534" max="1534" width="17.7265625" style="329" customWidth="1"/>
    <col min="1535" max="1535" width="13.81640625" style="329" customWidth="1"/>
    <col min="1536" max="1536" width="13.1796875" style="329" customWidth="1"/>
    <col min="1537" max="1537" width="12.26953125" style="329" customWidth="1"/>
    <col min="1538" max="1538" width="3" style="329" customWidth="1"/>
    <col min="1539" max="1539" width="20.26953125" style="329" customWidth="1"/>
    <col min="1540" max="1540" width="12.54296875" style="329" customWidth="1"/>
    <col min="1541" max="1541" width="11.7265625" style="329" customWidth="1"/>
    <col min="1542" max="1542" width="9.1796875" style="329"/>
    <col min="1543" max="1543" width="2.81640625" style="329" customWidth="1"/>
    <col min="1544" max="1544" width="18.54296875" style="329" customWidth="1"/>
    <col min="1545" max="1545" width="14.453125" style="329" customWidth="1"/>
    <col min="1546" max="1546" width="13.7265625" style="329" customWidth="1"/>
    <col min="1547" max="1547" width="10.1796875" style="329" customWidth="1"/>
    <col min="1548" max="1548" width="4.453125" style="329" customWidth="1"/>
    <col min="1549" max="1549" width="24" style="329" customWidth="1"/>
    <col min="1550" max="1550" width="13.1796875" style="329" customWidth="1"/>
    <col min="1551" max="1551" width="13" style="329" customWidth="1"/>
    <col min="1552" max="1552" width="10.453125" style="329" customWidth="1"/>
    <col min="1553" max="1788" width="9.1796875" style="329"/>
    <col min="1789" max="1789" width="5" style="329" customWidth="1"/>
    <col min="1790" max="1790" width="17.7265625" style="329" customWidth="1"/>
    <col min="1791" max="1791" width="13.81640625" style="329" customWidth="1"/>
    <col min="1792" max="1792" width="13.1796875" style="329" customWidth="1"/>
    <col min="1793" max="1793" width="12.26953125" style="329" customWidth="1"/>
    <col min="1794" max="1794" width="3" style="329" customWidth="1"/>
    <col min="1795" max="1795" width="20.26953125" style="329" customWidth="1"/>
    <col min="1796" max="1796" width="12.54296875" style="329" customWidth="1"/>
    <col min="1797" max="1797" width="11.7265625" style="329" customWidth="1"/>
    <col min="1798" max="1798" width="9.1796875" style="329"/>
    <col min="1799" max="1799" width="2.81640625" style="329" customWidth="1"/>
    <col min="1800" max="1800" width="18.54296875" style="329" customWidth="1"/>
    <col min="1801" max="1801" width="14.453125" style="329" customWidth="1"/>
    <col min="1802" max="1802" width="13.7265625" style="329" customWidth="1"/>
    <col min="1803" max="1803" width="10.1796875" style="329" customWidth="1"/>
    <col min="1804" max="1804" width="4.453125" style="329" customWidth="1"/>
    <col min="1805" max="1805" width="24" style="329" customWidth="1"/>
    <col min="1806" max="1806" width="13.1796875" style="329" customWidth="1"/>
    <col min="1807" max="1807" width="13" style="329" customWidth="1"/>
    <col min="1808" max="1808" width="10.453125" style="329" customWidth="1"/>
    <col min="1809" max="2044" width="9.1796875" style="329"/>
    <col min="2045" max="2045" width="5" style="329" customWidth="1"/>
    <col min="2046" max="2046" width="17.7265625" style="329" customWidth="1"/>
    <col min="2047" max="2047" width="13.81640625" style="329" customWidth="1"/>
    <col min="2048" max="2048" width="13.1796875" style="329" customWidth="1"/>
    <col min="2049" max="2049" width="12.26953125" style="329" customWidth="1"/>
    <col min="2050" max="2050" width="3" style="329" customWidth="1"/>
    <col min="2051" max="2051" width="20.26953125" style="329" customWidth="1"/>
    <col min="2052" max="2052" width="12.54296875" style="329" customWidth="1"/>
    <col min="2053" max="2053" width="11.7265625" style="329" customWidth="1"/>
    <col min="2054" max="2054" width="9.1796875" style="329"/>
    <col min="2055" max="2055" width="2.81640625" style="329" customWidth="1"/>
    <col min="2056" max="2056" width="18.54296875" style="329" customWidth="1"/>
    <col min="2057" max="2057" width="14.453125" style="329" customWidth="1"/>
    <col min="2058" max="2058" width="13.7265625" style="329" customWidth="1"/>
    <col min="2059" max="2059" width="10.1796875" style="329" customWidth="1"/>
    <col min="2060" max="2060" width="4.453125" style="329" customWidth="1"/>
    <col min="2061" max="2061" width="24" style="329" customWidth="1"/>
    <col min="2062" max="2062" width="13.1796875" style="329" customWidth="1"/>
    <col min="2063" max="2063" width="13" style="329" customWidth="1"/>
    <col min="2064" max="2064" width="10.453125" style="329" customWidth="1"/>
    <col min="2065" max="2300" width="9.1796875" style="329"/>
    <col min="2301" max="2301" width="5" style="329" customWidth="1"/>
    <col min="2302" max="2302" width="17.7265625" style="329" customWidth="1"/>
    <col min="2303" max="2303" width="13.81640625" style="329" customWidth="1"/>
    <col min="2304" max="2304" width="13.1796875" style="329" customWidth="1"/>
    <col min="2305" max="2305" width="12.26953125" style="329" customWidth="1"/>
    <col min="2306" max="2306" width="3" style="329" customWidth="1"/>
    <col min="2307" max="2307" width="20.26953125" style="329" customWidth="1"/>
    <col min="2308" max="2308" width="12.54296875" style="329" customWidth="1"/>
    <col min="2309" max="2309" width="11.7265625" style="329" customWidth="1"/>
    <col min="2310" max="2310" width="9.1796875" style="329"/>
    <col min="2311" max="2311" width="2.81640625" style="329" customWidth="1"/>
    <col min="2312" max="2312" width="18.54296875" style="329" customWidth="1"/>
    <col min="2313" max="2313" width="14.453125" style="329" customWidth="1"/>
    <col min="2314" max="2314" width="13.7265625" style="329" customWidth="1"/>
    <col min="2315" max="2315" width="10.1796875" style="329" customWidth="1"/>
    <col min="2316" max="2316" width="4.453125" style="329" customWidth="1"/>
    <col min="2317" max="2317" width="24" style="329" customWidth="1"/>
    <col min="2318" max="2318" width="13.1796875" style="329" customWidth="1"/>
    <col min="2319" max="2319" width="13" style="329" customWidth="1"/>
    <col min="2320" max="2320" width="10.453125" style="329" customWidth="1"/>
    <col min="2321" max="2556" width="9.1796875" style="329"/>
    <col min="2557" max="2557" width="5" style="329" customWidth="1"/>
    <col min="2558" max="2558" width="17.7265625" style="329" customWidth="1"/>
    <col min="2559" max="2559" width="13.81640625" style="329" customWidth="1"/>
    <col min="2560" max="2560" width="13.1796875" style="329" customWidth="1"/>
    <col min="2561" max="2561" width="12.26953125" style="329" customWidth="1"/>
    <col min="2562" max="2562" width="3" style="329" customWidth="1"/>
    <col min="2563" max="2563" width="20.26953125" style="329" customWidth="1"/>
    <col min="2564" max="2564" width="12.54296875" style="329" customWidth="1"/>
    <col min="2565" max="2565" width="11.7265625" style="329" customWidth="1"/>
    <col min="2566" max="2566" width="9.1796875" style="329"/>
    <col min="2567" max="2567" width="2.81640625" style="329" customWidth="1"/>
    <col min="2568" max="2568" width="18.54296875" style="329" customWidth="1"/>
    <col min="2569" max="2569" width="14.453125" style="329" customWidth="1"/>
    <col min="2570" max="2570" width="13.7265625" style="329" customWidth="1"/>
    <col min="2571" max="2571" width="10.1796875" style="329" customWidth="1"/>
    <col min="2572" max="2572" width="4.453125" style="329" customWidth="1"/>
    <col min="2573" max="2573" width="24" style="329" customWidth="1"/>
    <col min="2574" max="2574" width="13.1796875" style="329" customWidth="1"/>
    <col min="2575" max="2575" width="13" style="329" customWidth="1"/>
    <col min="2576" max="2576" width="10.453125" style="329" customWidth="1"/>
    <col min="2577" max="2812" width="9.1796875" style="329"/>
    <col min="2813" max="2813" width="5" style="329" customWidth="1"/>
    <col min="2814" max="2814" width="17.7265625" style="329" customWidth="1"/>
    <col min="2815" max="2815" width="13.81640625" style="329" customWidth="1"/>
    <col min="2816" max="2816" width="13.1796875" style="329" customWidth="1"/>
    <col min="2817" max="2817" width="12.26953125" style="329" customWidth="1"/>
    <col min="2818" max="2818" width="3" style="329" customWidth="1"/>
    <col min="2819" max="2819" width="20.26953125" style="329" customWidth="1"/>
    <col min="2820" max="2820" width="12.54296875" style="329" customWidth="1"/>
    <col min="2821" max="2821" width="11.7265625" style="329" customWidth="1"/>
    <col min="2822" max="2822" width="9.1796875" style="329"/>
    <col min="2823" max="2823" width="2.81640625" style="329" customWidth="1"/>
    <col min="2824" max="2824" width="18.54296875" style="329" customWidth="1"/>
    <col min="2825" max="2825" width="14.453125" style="329" customWidth="1"/>
    <col min="2826" max="2826" width="13.7265625" style="329" customWidth="1"/>
    <col min="2827" max="2827" width="10.1796875" style="329" customWidth="1"/>
    <col min="2828" max="2828" width="4.453125" style="329" customWidth="1"/>
    <col min="2829" max="2829" width="24" style="329" customWidth="1"/>
    <col min="2830" max="2830" width="13.1796875" style="329" customWidth="1"/>
    <col min="2831" max="2831" width="13" style="329" customWidth="1"/>
    <col min="2832" max="2832" width="10.453125" style="329" customWidth="1"/>
    <col min="2833" max="3068" width="9.1796875" style="329"/>
    <col min="3069" max="3069" width="5" style="329" customWidth="1"/>
    <col min="3070" max="3070" width="17.7265625" style="329" customWidth="1"/>
    <col min="3071" max="3071" width="13.81640625" style="329" customWidth="1"/>
    <col min="3072" max="3072" width="13.1796875" style="329" customWidth="1"/>
    <col min="3073" max="3073" width="12.26953125" style="329" customWidth="1"/>
    <col min="3074" max="3074" width="3" style="329" customWidth="1"/>
    <col min="3075" max="3075" width="20.26953125" style="329" customWidth="1"/>
    <col min="3076" max="3076" width="12.54296875" style="329" customWidth="1"/>
    <col min="3077" max="3077" width="11.7265625" style="329" customWidth="1"/>
    <col min="3078" max="3078" width="9.1796875" style="329"/>
    <col min="3079" max="3079" width="2.81640625" style="329" customWidth="1"/>
    <col min="3080" max="3080" width="18.54296875" style="329" customWidth="1"/>
    <col min="3081" max="3081" width="14.453125" style="329" customWidth="1"/>
    <col min="3082" max="3082" width="13.7265625" style="329" customWidth="1"/>
    <col min="3083" max="3083" width="10.1796875" style="329" customWidth="1"/>
    <col min="3084" max="3084" width="4.453125" style="329" customWidth="1"/>
    <col min="3085" max="3085" width="24" style="329" customWidth="1"/>
    <col min="3086" max="3086" width="13.1796875" style="329" customWidth="1"/>
    <col min="3087" max="3087" width="13" style="329" customWidth="1"/>
    <col min="3088" max="3088" width="10.453125" style="329" customWidth="1"/>
    <col min="3089" max="3324" width="9.1796875" style="329"/>
    <col min="3325" max="3325" width="5" style="329" customWidth="1"/>
    <col min="3326" max="3326" width="17.7265625" style="329" customWidth="1"/>
    <col min="3327" max="3327" width="13.81640625" style="329" customWidth="1"/>
    <col min="3328" max="3328" width="13.1796875" style="329" customWidth="1"/>
    <col min="3329" max="3329" width="12.26953125" style="329" customWidth="1"/>
    <col min="3330" max="3330" width="3" style="329" customWidth="1"/>
    <col min="3331" max="3331" width="20.26953125" style="329" customWidth="1"/>
    <col min="3332" max="3332" width="12.54296875" style="329" customWidth="1"/>
    <col min="3333" max="3333" width="11.7265625" style="329" customWidth="1"/>
    <col min="3334" max="3334" width="9.1796875" style="329"/>
    <col min="3335" max="3335" width="2.81640625" style="329" customWidth="1"/>
    <col min="3336" max="3336" width="18.54296875" style="329" customWidth="1"/>
    <col min="3337" max="3337" width="14.453125" style="329" customWidth="1"/>
    <col min="3338" max="3338" width="13.7265625" style="329" customWidth="1"/>
    <col min="3339" max="3339" width="10.1796875" style="329" customWidth="1"/>
    <col min="3340" max="3340" width="4.453125" style="329" customWidth="1"/>
    <col min="3341" max="3341" width="24" style="329" customWidth="1"/>
    <col min="3342" max="3342" width="13.1796875" style="329" customWidth="1"/>
    <col min="3343" max="3343" width="13" style="329" customWidth="1"/>
    <col min="3344" max="3344" width="10.453125" style="329" customWidth="1"/>
    <col min="3345" max="3580" width="9.1796875" style="329"/>
    <col min="3581" max="3581" width="5" style="329" customWidth="1"/>
    <col min="3582" max="3582" width="17.7265625" style="329" customWidth="1"/>
    <col min="3583" max="3583" width="13.81640625" style="329" customWidth="1"/>
    <col min="3584" max="3584" width="13.1796875" style="329" customWidth="1"/>
    <col min="3585" max="3585" width="12.26953125" style="329" customWidth="1"/>
    <col min="3586" max="3586" width="3" style="329" customWidth="1"/>
    <col min="3587" max="3587" width="20.26953125" style="329" customWidth="1"/>
    <col min="3588" max="3588" width="12.54296875" style="329" customWidth="1"/>
    <col min="3589" max="3589" width="11.7265625" style="329" customWidth="1"/>
    <col min="3590" max="3590" width="9.1796875" style="329"/>
    <col min="3591" max="3591" width="2.81640625" style="329" customWidth="1"/>
    <col min="3592" max="3592" width="18.54296875" style="329" customWidth="1"/>
    <col min="3593" max="3593" width="14.453125" style="329" customWidth="1"/>
    <col min="3594" max="3594" width="13.7265625" style="329" customWidth="1"/>
    <col min="3595" max="3595" width="10.1796875" style="329" customWidth="1"/>
    <col min="3596" max="3596" width="4.453125" style="329" customWidth="1"/>
    <col min="3597" max="3597" width="24" style="329" customWidth="1"/>
    <col min="3598" max="3598" width="13.1796875" style="329" customWidth="1"/>
    <col min="3599" max="3599" width="13" style="329" customWidth="1"/>
    <col min="3600" max="3600" width="10.453125" style="329" customWidth="1"/>
    <col min="3601" max="3836" width="9.1796875" style="329"/>
    <col min="3837" max="3837" width="5" style="329" customWidth="1"/>
    <col min="3838" max="3838" width="17.7265625" style="329" customWidth="1"/>
    <col min="3839" max="3839" width="13.81640625" style="329" customWidth="1"/>
    <col min="3840" max="3840" width="13.1796875" style="329" customWidth="1"/>
    <col min="3841" max="3841" width="12.26953125" style="329" customWidth="1"/>
    <col min="3842" max="3842" width="3" style="329" customWidth="1"/>
    <col min="3843" max="3843" width="20.26953125" style="329" customWidth="1"/>
    <col min="3844" max="3844" width="12.54296875" style="329" customWidth="1"/>
    <col min="3845" max="3845" width="11.7265625" style="329" customWidth="1"/>
    <col min="3846" max="3846" width="9.1796875" style="329"/>
    <col min="3847" max="3847" width="2.81640625" style="329" customWidth="1"/>
    <col min="3848" max="3848" width="18.54296875" style="329" customWidth="1"/>
    <col min="3849" max="3849" width="14.453125" style="329" customWidth="1"/>
    <col min="3850" max="3850" width="13.7265625" style="329" customWidth="1"/>
    <col min="3851" max="3851" width="10.1796875" style="329" customWidth="1"/>
    <col min="3852" max="3852" width="4.453125" style="329" customWidth="1"/>
    <col min="3853" max="3853" width="24" style="329" customWidth="1"/>
    <col min="3854" max="3854" width="13.1796875" style="329" customWidth="1"/>
    <col min="3855" max="3855" width="13" style="329" customWidth="1"/>
    <col min="3856" max="3856" width="10.453125" style="329" customWidth="1"/>
    <col min="3857" max="4092" width="9.1796875" style="329"/>
    <col min="4093" max="4093" width="5" style="329" customWidth="1"/>
    <col min="4094" max="4094" width="17.7265625" style="329" customWidth="1"/>
    <col min="4095" max="4095" width="13.81640625" style="329" customWidth="1"/>
    <col min="4096" max="4096" width="13.1796875" style="329" customWidth="1"/>
    <col min="4097" max="4097" width="12.26953125" style="329" customWidth="1"/>
    <col min="4098" max="4098" width="3" style="329" customWidth="1"/>
    <col min="4099" max="4099" width="20.26953125" style="329" customWidth="1"/>
    <col min="4100" max="4100" width="12.54296875" style="329" customWidth="1"/>
    <col min="4101" max="4101" width="11.7265625" style="329" customWidth="1"/>
    <col min="4102" max="4102" width="9.1796875" style="329"/>
    <col min="4103" max="4103" width="2.81640625" style="329" customWidth="1"/>
    <col min="4104" max="4104" width="18.54296875" style="329" customWidth="1"/>
    <col min="4105" max="4105" width="14.453125" style="329" customWidth="1"/>
    <col min="4106" max="4106" width="13.7265625" style="329" customWidth="1"/>
    <col min="4107" max="4107" width="10.1796875" style="329" customWidth="1"/>
    <col min="4108" max="4108" width="4.453125" style="329" customWidth="1"/>
    <col min="4109" max="4109" width="24" style="329" customWidth="1"/>
    <col min="4110" max="4110" width="13.1796875" style="329" customWidth="1"/>
    <col min="4111" max="4111" width="13" style="329" customWidth="1"/>
    <col min="4112" max="4112" width="10.453125" style="329" customWidth="1"/>
    <col min="4113" max="4348" width="9.1796875" style="329"/>
    <col min="4349" max="4349" width="5" style="329" customWidth="1"/>
    <col min="4350" max="4350" width="17.7265625" style="329" customWidth="1"/>
    <col min="4351" max="4351" width="13.81640625" style="329" customWidth="1"/>
    <col min="4352" max="4352" width="13.1796875" style="329" customWidth="1"/>
    <col min="4353" max="4353" width="12.26953125" style="329" customWidth="1"/>
    <col min="4354" max="4354" width="3" style="329" customWidth="1"/>
    <col min="4355" max="4355" width="20.26953125" style="329" customWidth="1"/>
    <col min="4356" max="4356" width="12.54296875" style="329" customWidth="1"/>
    <col min="4357" max="4357" width="11.7265625" style="329" customWidth="1"/>
    <col min="4358" max="4358" width="9.1796875" style="329"/>
    <col min="4359" max="4359" width="2.81640625" style="329" customWidth="1"/>
    <col min="4360" max="4360" width="18.54296875" style="329" customWidth="1"/>
    <col min="4361" max="4361" width="14.453125" style="329" customWidth="1"/>
    <col min="4362" max="4362" width="13.7265625" style="329" customWidth="1"/>
    <col min="4363" max="4363" width="10.1796875" style="329" customWidth="1"/>
    <col min="4364" max="4364" width="4.453125" style="329" customWidth="1"/>
    <col min="4365" max="4365" width="24" style="329" customWidth="1"/>
    <col min="4366" max="4366" width="13.1796875" style="329" customWidth="1"/>
    <col min="4367" max="4367" width="13" style="329" customWidth="1"/>
    <col min="4368" max="4368" width="10.453125" style="329" customWidth="1"/>
    <col min="4369" max="4604" width="9.1796875" style="329"/>
    <col min="4605" max="4605" width="5" style="329" customWidth="1"/>
    <col min="4606" max="4606" width="17.7265625" style="329" customWidth="1"/>
    <col min="4607" max="4607" width="13.81640625" style="329" customWidth="1"/>
    <col min="4608" max="4608" width="13.1796875" style="329" customWidth="1"/>
    <col min="4609" max="4609" width="12.26953125" style="329" customWidth="1"/>
    <col min="4610" max="4610" width="3" style="329" customWidth="1"/>
    <col min="4611" max="4611" width="20.26953125" style="329" customWidth="1"/>
    <col min="4612" max="4612" width="12.54296875" style="329" customWidth="1"/>
    <col min="4613" max="4613" width="11.7265625" style="329" customWidth="1"/>
    <col min="4614" max="4614" width="9.1796875" style="329"/>
    <col min="4615" max="4615" width="2.81640625" style="329" customWidth="1"/>
    <col min="4616" max="4616" width="18.54296875" style="329" customWidth="1"/>
    <col min="4617" max="4617" width="14.453125" style="329" customWidth="1"/>
    <col min="4618" max="4618" width="13.7265625" style="329" customWidth="1"/>
    <col min="4619" max="4619" width="10.1796875" style="329" customWidth="1"/>
    <col min="4620" max="4620" width="4.453125" style="329" customWidth="1"/>
    <col min="4621" max="4621" width="24" style="329" customWidth="1"/>
    <col min="4622" max="4622" width="13.1796875" style="329" customWidth="1"/>
    <col min="4623" max="4623" width="13" style="329" customWidth="1"/>
    <col min="4624" max="4624" width="10.453125" style="329" customWidth="1"/>
    <col min="4625" max="4860" width="9.1796875" style="329"/>
    <col min="4861" max="4861" width="5" style="329" customWidth="1"/>
    <col min="4862" max="4862" width="17.7265625" style="329" customWidth="1"/>
    <col min="4863" max="4863" width="13.81640625" style="329" customWidth="1"/>
    <col min="4864" max="4864" width="13.1796875" style="329" customWidth="1"/>
    <col min="4865" max="4865" width="12.26953125" style="329" customWidth="1"/>
    <col min="4866" max="4866" width="3" style="329" customWidth="1"/>
    <col min="4867" max="4867" width="20.26953125" style="329" customWidth="1"/>
    <col min="4868" max="4868" width="12.54296875" style="329" customWidth="1"/>
    <col min="4869" max="4869" width="11.7265625" style="329" customWidth="1"/>
    <col min="4870" max="4870" width="9.1796875" style="329"/>
    <col min="4871" max="4871" width="2.81640625" style="329" customWidth="1"/>
    <col min="4872" max="4872" width="18.54296875" style="329" customWidth="1"/>
    <col min="4873" max="4873" width="14.453125" style="329" customWidth="1"/>
    <col min="4874" max="4874" width="13.7265625" style="329" customWidth="1"/>
    <col min="4875" max="4875" width="10.1796875" style="329" customWidth="1"/>
    <col min="4876" max="4876" width="4.453125" style="329" customWidth="1"/>
    <col min="4877" max="4877" width="24" style="329" customWidth="1"/>
    <col min="4878" max="4878" width="13.1796875" style="329" customWidth="1"/>
    <col min="4879" max="4879" width="13" style="329" customWidth="1"/>
    <col min="4880" max="4880" width="10.453125" style="329" customWidth="1"/>
    <col min="4881" max="5116" width="9.1796875" style="329"/>
    <col min="5117" max="5117" width="5" style="329" customWidth="1"/>
    <col min="5118" max="5118" width="17.7265625" style="329" customWidth="1"/>
    <col min="5119" max="5119" width="13.81640625" style="329" customWidth="1"/>
    <col min="5120" max="5120" width="13.1796875" style="329" customWidth="1"/>
    <col min="5121" max="5121" width="12.26953125" style="329" customWidth="1"/>
    <col min="5122" max="5122" width="3" style="329" customWidth="1"/>
    <col min="5123" max="5123" width="20.26953125" style="329" customWidth="1"/>
    <col min="5124" max="5124" width="12.54296875" style="329" customWidth="1"/>
    <col min="5125" max="5125" width="11.7265625" style="329" customWidth="1"/>
    <col min="5126" max="5126" width="9.1796875" style="329"/>
    <col min="5127" max="5127" width="2.81640625" style="329" customWidth="1"/>
    <col min="5128" max="5128" width="18.54296875" style="329" customWidth="1"/>
    <col min="5129" max="5129" width="14.453125" style="329" customWidth="1"/>
    <col min="5130" max="5130" width="13.7265625" style="329" customWidth="1"/>
    <col min="5131" max="5131" width="10.1796875" style="329" customWidth="1"/>
    <col min="5132" max="5132" width="4.453125" style="329" customWidth="1"/>
    <col min="5133" max="5133" width="24" style="329" customWidth="1"/>
    <col min="5134" max="5134" width="13.1796875" style="329" customWidth="1"/>
    <col min="5135" max="5135" width="13" style="329" customWidth="1"/>
    <col min="5136" max="5136" width="10.453125" style="329" customWidth="1"/>
    <col min="5137" max="5372" width="9.1796875" style="329"/>
    <col min="5373" max="5373" width="5" style="329" customWidth="1"/>
    <col min="5374" max="5374" width="17.7265625" style="329" customWidth="1"/>
    <col min="5375" max="5375" width="13.81640625" style="329" customWidth="1"/>
    <col min="5376" max="5376" width="13.1796875" style="329" customWidth="1"/>
    <col min="5377" max="5377" width="12.26953125" style="329" customWidth="1"/>
    <col min="5378" max="5378" width="3" style="329" customWidth="1"/>
    <col min="5379" max="5379" width="20.26953125" style="329" customWidth="1"/>
    <col min="5380" max="5380" width="12.54296875" style="329" customWidth="1"/>
    <col min="5381" max="5381" width="11.7265625" style="329" customWidth="1"/>
    <col min="5382" max="5382" width="9.1796875" style="329"/>
    <col min="5383" max="5383" width="2.81640625" style="329" customWidth="1"/>
    <col min="5384" max="5384" width="18.54296875" style="329" customWidth="1"/>
    <col min="5385" max="5385" width="14.453125" style="329" customWidth="1"/>
    <col min="5386" max="5386" width="13.7265625" style="329" customWidth="1"/>
    <col min="5387" max="5387" width="10.1796875" style="329" customWidth="1"/>
    <col min="5388" max="5388" width="4.453125" style="329" customWidth="1"/>
    <col min="5389" max="5389" width="24" style="329" customWidth="1"/>
    <col min="5390" max="5390" width="13.1796875" style="329" customWidth="1"/>
    <col min="5391" max="5391" width="13" style="329" customWidth="1"/>
    <col min="5392" max="5392" width="10.453125" style="329" customWidth="1"/>
    <col min="5393" max="5628" width="9.1796875" style="329"/>
    <col min="5629" max="5629" width="5" style="329" customWidth="1"/>
    <col min="5630" max="5630" width="17.7265625" style="329" customWidth="1"/>
    <col min="5631" max="5631" width="13.81640625" style="329" customWidth="1"/>
    <col min="5632" max="5632" width="13.1796875" style="329" customWidth="1"/>
    <col min="5633" max="5633" width="12.26953125" style="329" customWidth="1"/>
    <col min="5634" max="5634" width="3" style="329" customWidth="1"/>
    <col min="5635" max="5635" width="20.26953125" style="329" customWidth="1"/>
    <col min="5636" max="5636" width="12.54296875" style="329" customWidth="1"/>
    <col min="5637" max="5637" width="11.7265625" style="329" customWidth="1"/>
    <col min="5638" max="5638" width="9.1796875" style="329"/>
    <col min="5639" max="5639" width="2.81640625" style="329" customWidth="1"/>
    <col min="5640" max="5640" width="18.54296875" style="329" customWidth="1"/>
    <col min="5641" max="5641" width="14.453125" style="329" customWidth="1"/>
    <col min="5642" max="5642" width="13.7265625" style="329" customWidth="1"/>
    <col min="5643" max="5643" width="10.1796875" style="329" customWidth="1"/>
    <col min="5644" max="5644" width="4.453125" style="329" customWidth="1"/>
    <col min="5645" max="5645" width="24" style="329" customWidth="1"/>
    <col min="5646" max="5646" width="13.1796875" style="329" customWidth="1"/>
    <col min="5647" max="5647" width="13" style="329" customWidth="1"/>
    <col min="5648" max="5648" width="10.453125" style="329" customWidth="1"/>
    <col min="5649" max="5884" width="9.1796875" style="329"/>
    <col min="5885" max="5885" width="5" style="329" customWidth="1"/>
    <col min="5886" max="5886" width="17.7265625" style="329" customWidth="1"/>
    <col min="5887" max="5887" width="13.81640625" style="329" customWidth="1"/>
    <col min="5888" max="5888" width="13.1796875" style="329" customWidth="1"/>
    <col min="5889" max="5889" width="12.26953125" style="329" customWidth="1"/>
    <col min="5890" max="5890" width="3" style="329" customWidth="1"/>
    <col min="5891" max="5891" width="20.26953125" style="329" customWidth="1"/>
    <col min="5892" max="5892" width="12.54296875" style="329" customWidth="1"/>
    <col min="5893" max="5893" width="11.7265625" style="329" customWidth="1"/>
    <col min="5894" max="5894" width="9.1796875" style="329"/>
    <col min="5895" max="5895" width="2.81640625" style="329" customWidth="1"/>
    <col min="5896" max="5896" width="18.54296875" style="329" customWidth="1"/>
    <col min="5897" max="5897" width="14.453125" style="329" customWidth="1"/>
    <col min="5898" max="5898" width="13.7265625" style="329" customWidth="1"/>
    <col min="5899" max="5899" width="10.1796875" style="329" customWidth="1"/>
    <col min="5900" max="5900" width="4.453125" style="329" customWidth="1"/>
    <col min="5901" max="5901" width="24" style="329" customWidth="1"/>
    <col min="5902" max="5902" width="13.1796875" style="329" customWidth="1"/>
    <col min="5903" max="5903" width="13" style="329" customWidth="1"/>
    <col min="5904" max="5904" width="10.453125" style="329" customWidth="1"/>
    <col min="5905" max="6140" width="9.1796875" style="329"/>
    <col min="6141" max="6141" width="5" style="329" customWidth="1"/>
    <col min="6142" max="6142" width="17.7265625" style="329" customWidth="1"/>
    <col min="6143" max="6143" width="13.81640625" style="329" customWidth="1"/>
    <col min="6144" max="6144" width="13.1796875" style="329" customWidth="1"/>
    <col min="6145" max="6145" width="12.26953125" style="329" customWidth="1"/>
    <col min="6146" max="6146" width="3" style="329" customWidth="1"/>
    <col min="6147" max="6147" width="20.26953125" style="329" customWidth="1"/>
    <col min="6148" max="6148" width="12.54296875" style="329" customWidth="1"/>
    <col min="6149" max="6149" width="11.7265625" style="329" customWidth="1"/>
    <col min="6150" max="6150" width="9.1796875" style="329"/>
    <col min="6151" max="6151" width="2.81640625" style="329" customWidth="1"/>
    <col min="6152" max="6152" width="18.54296875" style="329" customWidth="1"/>
    <col min="6153" max="6153" width="14.453125" style="329" customWidth="1"/>
    <col min="6154" max="6154" width="13.7265625" style="329" customWidth="1"/>
    <col min="6155" max="6155" width="10.1796875" style="329" customWidth="1"/>
    <col min="6156" max="6156" width="4.453125" style="329" customWidth="1"/>
    <col min="6157" max="6157" width="24" style="329" customWidth="1"/>
    <col min="6158" max="6158" width="13.1796875" style="329" customWidth="1"/>
    <col min="6159" max="6159" width="13" style="329" customWidth="1"/>
    <col min="6160" max="6160" width="10.453125" style="329" customWidth="1"/>
    <col min="6161" max="6396" width="9.1796875" style="329"/>
    <col min="6397" max="6397" width="5" style="329" customWidth="1"/>
    <col min="6398" max="6398" width="17.7265625" style="329" customWidth="1"/>
    <col min="6399" max="6399" width="13.81640625" style="329" customWidth="1"/>
    <col min="6400" max="6400" width="13.1796875" style="329" customWidth="1"/>
    <col min="6401" max="6401" width="12.26953125" style="329" customWidth="1"/>
    <col min="6402" max="6402" width="3" style="329" customWidth="1"/>
    <col min="6403" max="6403" width="20.26953125" style="329" customWidth="1"/>
    <col min="6404" max="6404" width="12.54296875" style="329" customWidth="1"/>
    <col min="6405" max="6405" width="11.7265625" style="329" customWidth="1"/>
    <col min="6406" max="6406" width="9.1796875" style="329"/>
    <col min="6407" max="6407" width="2.81640625" style="329" customWidth="1"/>
    <col min="6408" max="6408" width="18.54296875" style="329" customWidth="1"/>
    <col min="6409" max="6409" width="14.453125" style="329" customWidth="1"/>
    <col min="6410" max="6410" width="13.7265625" style="329" customWidth="1"/>
    <col min="6411" max="6411" width="10.1796875" style="329" customWidth="1"/>
    <col min="6412" max="6412" width="4.453125" style="329" customWidth="1"/>
    <col min="6413" max="6413" width="24" style="329" customWidth="1"/>
    <col min="6414" max="6414" width="13.1796875" style="329" customWidth="1"/>
    <col min="6415" max="6415" width="13" style="329" customWidth="1"/>
    <col min="6416" max="6416" width="10.453125" style="329" customWidth="1"/>
    <col min="6417" max="6652" width="9.1796875" style="329"/>
    <col min="6653" max="6653" width="5" style="329" customWidth="1"/>
    <col min="6654" max="6654" width="17.7265625" style="329" customWidth="1"/>
    <col min="6655" max="6655" width="13.81640625" style="329" customWidth="1"/>
    <col min="6656" max="6656" width="13.1796875" style="329" customWidth="1"/>
    <col min="6657" max="6657" width="12.26953125" style="329" customWidth="1"/>
    <col min="6658" max="6658" width="3" style="329" customWidth="1"/>
    <col min="6659" max="6659" width="20.26953125" style="329" customWidth="1"/>
    <col min="6660" max="6660" width="12.54296875" style="329" customWidth="1"/>
    <col min="6661" max="6661" width="11.7265625" style="329" customWidth="1"/>
    <col min="6662" max="6662" width="9.1796875" style="329"/>
    <col min="6663" max="6663" width="2.81640625" style="329" customWidth="1"/>
    <col min="6664" max="6664" width="18.54296875" style="329" customWidth="1"/>
    <col min="6665" max="6665" width="14.453125" style="329" customWidth="1"/>
    <col min="6666" max="6666" width="13.7265625" style="329" customWidth="1"/>
    <col min="6667" max="6667" width="10.1796875" style="329" customWidth="1"/>
    <col min="6668" max="6668" width="4.453125" style="329" customWidth="1"/>
    <col min="6669" max="6669" width="24" style="329" customWidth="1"/>
    <col min="6670" max="6670" width="13.1796875" style="329" customWidth="1"/>
    <col min="6671" max="6671" width="13" style="329" customWidth="1"/>
    <col min="6672" max="6672" width="10.453125" style="329" customWidth="1"/>
    <col min="6673" max="6908" width="9.1796875" style="329"/>
    <col min="6909" max="6909" width="5" style="329" customWidth="1"/>
    <col min="6910" max="6910" width="17.7265625" style="329" customWidth="1"/>
    <col min="6911" max="6911" width="13.81640625" style="329" customWidth="1"/>
    <col min="6912" max="6912" width="13.1796875" style="329" customWidth="1"/>
    <col min="6913" max="6913" width="12.26953125" style="329" customWidth="1"/>
    <col min="6914" max="6914" width="3" style="329" customWidth="1"/>
    <col min="6915" max="6915" width="20.26953125" style="329" customWidth="1"/>
    <col min="6916" max="6916" width="12.54296875" style="329" customWidth="1"/>
    <col min="6917" max="6917" width="11.7265625" style="329" customWidth="1"/>
    <col min="6918" max="6918" width="9.1796875" style="329"/>
    <col min="6919" max="6919" width="2.81640625" style="329" customWidth="1"/>
    <col min="6920" max="6920" width="18.54296875" style="329" customWidth="1"/>
    <col min="6921" max="6921" width="14.453125" style="329" customWidth="1"/>
    <col min="6922" max="6922" width="13.7265625" style="329" customWidth="1"/>
    <col min="6923" max="6923" width="10.1796875" style="329" customWidth="1"/>
    <col min="6924" max="6924" width="4.453125" style="329" customWidth="1"/>
    <col min="6925" max="6925" width="24" style="329" customWidth="1"/>
    <col min="6926" max="6926" width="13.1796875" style="329" customWidth="1"/>
    <col min="6927" max="6927" width="13" style="329" customWidth="1"/>
    <col min="6928" max="6928" width="10.453125" style="329" customWidth="1"/>
    <col min="6929" max="7164" width="9.1796875" style="329"/>
    <col min="7165" max="7165" width="5" style="329" customWidth="1"/>
    <col min="7166" max="7166" width="17.7265625" style="329" customWidth="1"/>
    <col min="7167" max="7167" width="13.81640625" style="329" customWidth="1"/>
    <col min="7168" max="7168" width="13.1796875" style="329" customWidth="1"/>
    <col min="7169" max="7169" width="12.26953125" style="329" customWidth="1"/>
    <col min="7170" max="7170" width="3" style="329" customWidth="1"/>
    <col min="7171" max="7171" width="20.26953125" style="329" customWidth="1"/>
    <col min="7172" max="7172" width="12.54296875" style="329" customWidth="1"/>
    <col min="7173" max="7173" width="11.7265625" style="329" customWidth="1"/>
    <col min="7174" max="7174" width="9.1796875" style="329"/>
    <col min="7175" max="7175" width="2.81640625" style="329" customWidth="1"/>
    <col min="7176" max="7176" width="18.54296875" style="329" customWidth="1"/>
    <col min="7177" max="7177" width="14.453125" style="329" customWidth="1"/>
    <col min="7178" max="7178" width="13.7265625" style="329" customWidth="1"/>
    <col min="7179" max="7179" width="10.1796875" style="329" customWidth="1"/>
    <col min="7180" max="7180" width="4.453125" style="329" customWidth="1"/>
    <col min="7181" max="7181" width="24" style="329" customWidth="1"/>
    <col min="7182" max="7182" width="13.1796875" style="329" customWidth="1"/>
    <col min="7183" max="7183" width="13" style="329" customWidth="1"/>
    <col min="7184" max="7184" width="10.453125" style="329" customWidth="1"/>
    <col min="7185" max="7420" width="9.1796875" style="329"/>
    <col min="7421" max="7421" width="5" style="329" customWidth="1"/>
    <col min="7422" max="7422" width="17.7265625" style="329" customWidth="1"/>
    <col min="7423" max="7423" width="13.81640625" style="329" customWidth="1"/>
    <col min="7424" max="7424" width="13.1796875" style="329" customWidth="1"/>
    <col min="7425" max="7425" width="12.26953125" style="329" customWidth="1"/>
    <col min="7426" max="7426" width="3" style="329" customWidth="1"/>
    <col min="7427" max="7427" width="20.26953125" style="329" customWidth="1"/>
    <col min="7428" max="7428" width="12.54296875" style="329" customWidth="1"/>
    <col min="7429" max="7429" width="11.7265625" style="329" customWidth="1"/>
    <col min="7430" max="7430" width="9.1796875" style="329"/>
    <col min="7431" max="7431" width="2.81640625" style="329" customWidth="1"/>
    <col min="7432" max="7432" width="18.54296875" style="329" customWidth="1"/>
    <col min="7433" max="7433" width="14.453125" style="329" customWidth="1"/>
    <col min="7434" max="7434" width="13.7265625" style="329" customWidth="1"/>
    <col min="7435" max="7435" width="10.1796875" style="329" customWidth="1"/>
    <col min="7436" max="7436" width="4.453125" style="329" customWidth="1"/>
    <col min="7437" max="7437" width="24" style="329" customWidth="1"/>
    <col min="7438" max="7438" width="13.1796875" style="329" customWidth="1"/>
    <col min="7439" max="7439" width="13" style="329" customWidth="1"/>
    <col min="7440" max="7440" width="10.453125" style="329" customWidth="1"/>
    <col min="7441" max="7676" width="9.1796875" style="329"/>
    <col min="7677" max="7677" width="5" style="329" customWidth="1"/>
    <col min="7678" max="7678" width="17.7265625" style="329" customWidth="1"/>
    <col min="7679" max="7679" width="13.81640625" style="329" customWidth="1"/>
    <col min="7680" max="7680" width="13.1796875" style="329" customWidth="1"/>
    <col min="7681" max="7681" width="12.26953125" style="329" customWidth="1"/>
    <col min="7682" max="7682" width="3" style="329" customWidth="1"/>
    <col min="7683" max="7683" width="20.26953125" style="329" customWidth="1"/>
    <col min="7684" max="7684" width="12.54296875" style="329" customWidth="1"/>
    <col min="7685" max="7685" width="11.7265625" style="329" customWidth="1"/>
    <col min="7686" max="7686" width="9.1796875" style="329"/>
    <col min="7687" max="7687" width="2.81640625" style="329" customWidth="1"/>
    <col min="7688" max="7688" width="18.54296875" style="329" customWidth="1"/>
    <col min="7689" max="7689" width="14.453125" style="329" customWidth="1"/>
    <col min="7690" max="7690" width="13.7265625" style="329" customWidth="1"/>
    <col min="7691" max="7691" width="10.1796875" style="329" customWidth="1"/>
    <col min="7692" max="7692" width="4.453125" style="329" customWidth="1"/>
    <col min="7693" max="7693" width="24" style="329" customWidth="1"/>
    <col min="7694" max="7694" width="13.1796875" style="329" customWidth="1"/>
    <col min="7695" max="7695" width="13" style="329" customWidth="1"/>
    <col min="7696" max="7696" width="10.453125" style="329" customWidth="1"/>
    <col min="7697" max="7932" width="9.1796875" style="329"/>
    <col min="7933" max="7933" width="5" style="329" customWidth="1"/>
    <col min="7934" max="7934" width="17.7265625" style="329" customWidth="1"/>
    <col min="7935" max="7935" width="13.81640625" style="329" customWidth="1"/>
    <col min="7936" max="7936" width="13.1796875" style="329" customWidth="1"/>
    <col min="7937" max="7937" width="12.26953125" style="329" customWidth="1"/>
    <col min="7938" max="7938" width="3" style="329" customWidth="1"/>
    <col min="7939" max="7939" width="20.26953125" style="329" customWidth="1"/>
    <col min="7940" max="7940" width="12.54296875" style="329" customWidth="1"/>
    <col min="7941" max="7941" width="11.7265625" style="329" customWidth="1"/>
    <col min="7942" max="7942" width="9.1796875" style="329"/>
    <col min="7943" max="7943" width="2.81640625" style="329" customWidth="1"/>
    <col min="7944" max="7944" width="18.54296875" style="329" customWidth="1"/>
    <col min="7945" max="7945" width="14.453125" style="329" customWidth="1"/>
    <col min="7946" max="7946" width="13.7265625" style="329" customWidth="1"/>
    <col min="7947" max="7947" width="10.1796875" style="329" customWidth="1"/>
    <col min="7948" max="7948" width="4.453125" style="329" customWidth="1"/>
    <col min="7949" max="7949" width="24" style="329" customWidth="1"/>
    <col min="7950" max="7950" width="13.1796875" style="329" customWidth="1"/>
    <col min="7951" max="7951" width="13" style="329" customWidth="1"/>
    <col min="7952" max="7952" width="10.453125" style="329" customWidth="1"/>
    <col min="7953" max="8188" width="9.1796875" style="329"/>
    <col min="8189" max="8189" width="5" style="329" customWidth="1"/>
    <col min="8190" max="8190" width="17.7265625" style="329" customWidth="1"/>
    <col min="8191" max="8191" width="13.81640625" style="329" customWidth="1"/>
    <col min="8192" max="8192" width="13.1796875" style="329" customWidth="1"/>
    <col min="8193" max="8193" width="12.26953125" style="329" customWidth="1"/>
    <col min="8194" max="8194" width="3" style="329" customWidth="1"/>
    <col min="8195" max="8195" width="20.26953125" style="329" customWidth="1"/>
    <col min="8196" max="8196" width="12.54296875" style="329" customWidth="1"/>
    <col min="8197" max="8197" width="11.7265625" style="329" customWidth="1"/>
    <col min="8198" max="8198" width="9.1796875" style="329"/>
    <col min="8199" max="8199" width="2.81640625" style="329" customWidth="1"/>
    <col min="8200" max="8200" width="18.54296875" style="329" customWidth="1"/>
    <col min="8201" max="8201" width="14.453125" style="329" customWidth="1"/>
    <col min="8202" max="8202" width="13.7265625" style="329" customWidth="1"/>
    <col min="8203" max="8203" width="10.1796875" style="329" customWidth="1"/>
    <col min="8204" max="8204" width="4.453125" style="329" customWidth="1"/>
    <col min="8205" max="8205" width="24" style="329" customWidth="1"/>
    <col min="8206" max="8206" width="13.1796875" style="329" customWidth="1"/>
    <col min="8207" max="8207" width="13" style="329" customWidth="1"/>
    <col min="8208" max="8208" width="10.453125" style="329" customWidth="1"/>
    <col min="8209" max="8444" width="9.1796875" style="329"/>
    <col min="8445" max="8445" width="5" style="329" customWidth="1"/>
    <col min="8446" max="8446" width="17.7265625" style="329" customWidth="1"/>
    <col min="8447" max="8447" width="13.81640625" style="329" customWidth="1"/>
    <col min="8448" max="8448" width="13.1796875" style="329" customWidth="1"/>
    <col min="8449" max="8449" width="12.26953125" style="329" customWidth="1"/>
    <col min="8450" max="8450" width="3" style="329" customWidth="1"/>
    <col min="8451" max="8451" width="20.26953125" style="329" customWidth="1"/>
    <col min="8452" max="8452" width="12.54296875" style="329" customWidth="1"/>
    <col min="8453" max="8453" width="11.7265625" style="329" customWidth="1"/>
    <col min="8454" max="8454" width="9.1796875" style="329"/>
    <col min="8455" max="8455" width="2.81640625" style="329" customWidth="1"/>
    <col min="8456" max="8456" width="18.54296875" style="329" customWidth="1"/>
    <col min="8457" max="8457" width="14.453125" style="329" customWidth="1"/>
    <col min="8458" max="8458" width="13.7265625" style="329" customWidth="1"/>
    <col min="8459" max="8459" width="10.1796875" style="329" customWidth="1"/>
    <col min="8460" max="8460" width="4.453125" style="329" customWidth="1"/>
    <col min="8461" max="8461" width="24" style="329" customWidth="1"/>
    <col min="8462" max="8462" width="13.1796875" style="329" customWidth="1"/>
    <col min="8463" max="8463" width="13" style="329" customWidth="1"/>
    <col min="8464" max="8464" width="10.453125" style="329" customWidth="1"/>
    <col min="8465" max="8700" width="9.1796875" style="329"/>
    <col min="8701" max="8701" width="5" style="329" customWidth="1"/>
    <col min="8702" max="8702" width="17.7265625" style="329" customWidth="1"/>
    <col min="8703" max="8703" width="13.81640625" style="329" customWidth="1"/>
    <col min="8704" max="8704" width="13.1796875" style="329" customWidth="1"/>
    <col min="8705" max="8705" width="12.26953125" style="329" customWidth="1"/>
    <col min="8706" max="8706" width="3" style="329" customWidth="1"/>
    <col min="8707" max="8707" width="20.26953125" style="329" customWidth="1"/>
    <col min="8708" max="8708" width="12.54296875" style="329" customWidth="1"/>
    <col min="8709" max="8709" width="11.7265625" style="329" customWidth="1"/>
    <col min="8710" max="8710" width="9.1796875" style="329"/>
    <col min="8711" max="8711" width="2.81640625" style="329" customWidth="1"/>
    <col min="8712" max="8712" width="18.54296875" style="329" customWidth="1"/>
    <col min="8713" max="8713" width="14.453125" style="329" customWidth="1"/>
    <col min="8714" max="8714" width="13.7265625" style="329" customWidth="1"/>
    <col min="8715" max="8715" width="10.1796875" style="329" customWidth="1"/>
    <col min="8716" max="8716" width="4.453125" style="329" customWidth="1"/>
    <col min="8717" max="8717" width="24" style="329" customWidth="1"/>
    <col min="8718" max="8718" width="13.1796875" style="329" customWidth="1"/>
    <col min="8719" max="8719" width="13" style="329" customWidth="1"/>
    <col min="8720" max="8720" width="10.453125" style="329" customWidth="1"/>
    <col min="8721" max="8956" width="9.1796875" style="329"/>
    <col min="8957" max="8957" width="5" style="329" customWidth="1"/>
    <col min="8958" max="8958" width="17.7265625" style="329" customWidth="1"/>
    <col min="8959" max="8959" width="13.81640625" style="329" customWidth="1"/>
    <col min="8960" max="8960" width="13.1796875" style="329" customWidth="1"/>
    <col min="8961" max="8961" width="12.26953125" style="329" customWidth="1"/>
    <col min="8962" max="8962" width="3" style="329" customWidth="1"/>
    <col min="8963" max="8963" width="20.26953125" style="329" customWidth="1"/>
    <col min="8964" max="8964" width="12.54296875" style="329" customWidth="1"/>
    <col min="8965" max="8965" width="11.7265625" style="329" customWidth="1"/>
    <col min="8966" max="8966" width="9.1796875" style="329"/>
    <col min="8967" max="8967" width="2.81640625" style="329" customWidth="1"/>
    <col min="8968" max="8968" width="18.54296875" style="329" customWidth="1"/>
    <col min="8969" max="8969" width="14.453125" style="329" customWidth="1"/>
    <col min="8970" max="8970" width="13.7265625" style="329" customWidth="1"/>
    <col min="8971" max="8971" width="10.1796875" style="329" customWidth="1"/>
    <col min="8972" max="8972" width="4.453125" style="329" customWidth="1"/>
    <col min="8973" max="8973" width="24" style="329" customWidth="1"/>
    <col min="8974" max="8974" width="13.1796875" style="329" customWidth="1"/>
    <col min="8975" max="8975" width="13" style="329" customWidth="1"/>
    <col min="8976" max="8976" width="10.453125" style="329" customWidth="1"/>
    <col min="8977" max="9212" width="9.1796875" style="329"/>
    <col min="9213" max="9213" width="5" style="329" customWidth="1"/>
    <col min="9214" max="9214" width="17.7265625" style="329" customWidth="1"/>
    <col min="9215" max="9215" width="13.81640625" style="329" customWidth="1"/>
    <col min="9216" max="9216" width="13.1796875" style="329" customWidth="1"/>
    <col min="9217" max="9217" width="12.26953125" style="329" customWidth="1"/>
    <col min="9218" max="9218" width="3" style="329" customWidth="1"/>
    <col min="9219" max="9219" width="20.26953125" style="329" customWidth="1"/>
    <col min="9220" max="9220" width="12.54296875" style="329" customWidth="1"/>
    <col min="9221" max="9221" width="11.7265625" style="329" customWidth="1"/>
    <col min="9222" max="9222" width="9.1796875" style="329"/>
    <col min="9223" max="9223" width="2.81640625" style="329" customWidth="1"/>
    <col min="9224" max="9224" width="18.54296875" style="329" customWidth="1"/>
    <col min="9225" max="9225" width="14.453125" style="329" customWidth="1"/>
    <col min="9226" max="9226" width="13.7265625" style="329" customWidth="1"/>
    <col min="9227" max="9227" width="10.1796875" style="329" customWidth="1"/>
    <col min="9228" max="9228" width="4.453125" style="329" customWidth="1"/>
    <col min="9229" max="9229" width="24" style="329" customWidth="1"/>
    <col min="9230" max="9230" width="13.1796875" style="329" customWidth="1"/>
    <col min="9231" max="9231" width="13" style="329" customWidth="1"/>
    <col min="9232" max="9232" width="10.453125" style="329" customWidth="1"/>
    <col min="9233" max="9468" width="9.1796875" style="329"/>
    <col min="9469" max="9469" width="5" style="329" customWidth="1"/>
    <col min="9470" max="9470" width="17.7265625" style="329" customWidth="1"/>
    <col min="9471" max="9471" width="13.81640625" style="329" customWidth="1"/>
    <col min="9472" max="9472" width="13.1796875" style="329" customWidth="1"/>
    <col min="9473" max="9473" width="12.26953125" style="329" customWidth="1"/>
    <col min="9474" max="9474" width="3" style="329" customWidth="1"/>
    <col min="9475" max="9475" width="20.26953125" style="329" customWidth="1"/>
    <col min="9476" max="9476" width="12.54296875" style="329" customWidth="1"/>
    <col min="9477" max="9477" width="11.7265625" style="329" customWidth="1"/>
    <col min="9478" max="9478" width="9.1796875" style="329"/>
    <col min="9479" max="9479" width="2.81640625" style="329" customWidth="1"/>
    <col min="9480" max="9480" width="18.54296875" style="329" customWidth="1"/>
    <col min="9481" max="9481" width="14.453125" style="329" customWidth="1"/>
    <col min="9482" max="9482" width="13.7265625" style="329" customWidth="1"/>
    <col min="9483" max="9483" width="10.1796875" style="329" customWidth="1"/>
    <col min="9484" max="9484" width="4.453125" style="329" customWidth="1"/>
    <col min="9485" max="9485" width="24" style="329" customWidth="1"/>
    <col min="9486" max="9486" width="13.1796875" style="329" customWidth="1"/>
    <col min="9487" max="9487" width="13" style="329" customWidth="1"/>
    <col min="9488" max="9488" width="10.453125" style="329" customWidth="1"/>
    <col min="9489" max="9724" width="9.1796875" style="329"/>
    <col min="9725" max="9725" width="5" style="329" customWidth="1"/>
    <col min="9726" max="9726" width="17.7265625" style="329" customWidth="1"/>
    <col min="9727" max="9727" width="13.81640625" style="329" customWidth="1"/>
    <col min="9728" max="9728" width="13.1796875" style="329" customWidth="1"/>
    <col min="9729" max="9729" width="12.26953125" style="329" customWidth="1"/>
    <col min="9730" max="9730" width="3" style="329" customWidth="1"/>
    <col min="9731" max="9731" width="20.26953125" style="329" customWidth="1"/>
    <col min="9732" max="9732" width="12.54296875" style="329" customWidth="1"/>
    <col min="9733" max="9733" width="11.7265625" style="329" customWidth="1"/>
    <col min="9734" max="9734" width="9.1796875" style="329"/>
    <col min="9735" max="9735" width="2.81640625" style="329" customWidth="1"/>
    <col min="9736" max="9736" width="18.54296875" style="329" customWidth="1"/>
    <col min="9737" max="9737" width="14.453125" style="329" customWidth="1"/>
    <col min="9738" max="9738" width="13.7265625" style="329" customWidth="1"/>
    <col min="9739" max="9739" width="10.1796875" style="329" customWidth="1"/>
    <col min="9740" max="9740" width="4.453125" style="329" customWidth="1"/>
    <col min="9741" max="9741" width="24" style="329" customWidth="1"/>
    <col min="9742" max="9742" width="13.1796875" style="329" customWidth="1"/>
    <col min="9743" max="9743" width="13" style="329" customWidth="1"/>
    <col min="9744" max="9744" width="10.453125" style="329" customWidth="1"/>
    <col min="9745" max="9980" width="9.1796875" style="329"/>
    <col min="9981" max="9981" width="5" style="329" customWidth="1"/>
    <col min="9982" max="9982" width="17.7265625" style="329" customWidth="1"/>
    <col min="9983" max="9983" width="13.81640625" style="329" customWidth="1"/>
    <col min="9984" max="9984" width="13.1796875" style="329" customWidth="1"/>
    <col min="9985" max="9985" width="12.26953125" style="329" customWidth="1"/>
    <col min="9986" max="9986" width="3" style="329" customWidth="1"/>
    <col min="9987" max="9987" width="20.26953125" style="329" customWidth="1"/>
    <col min="9988" max="9988" width="12.54296875" style="329" customWidth="1"/>
    <col min="9989" max="9989" width="11.7265625" style="329" customWidth="1"/>
    <col min="9990" max="9990" width="9.1796875" style="329"/>
    <col min="9991" max="9991" width="2.81640625" style="329" customWidth="1"/>
    <col min="9992" max="9992" width="18.54296875" style="329" customWidth="1"/>
    <col min="9993" max="9993" width="14.453125" style="329" customWidth="1"/>
    <col min="9994" max="9994" width="13.7265625" style="329" customWidth="1"/>
    <col min="9995" max="9995" width="10.1796875" style="329" customWidth="1"/>
    <col min="9996" max="9996" width="4.453125" style="329" customWidth="1"/>
    <col min="9997" max="9997" width="24" style="329" customWidth="1"/>
    <col min="9998" max="9998" width="13.1796875" style="329" customWidth="1"/>
    <col min="9999" max="9999" width="13" style="329" customWidth="1"/>
    <col min="10000" max="10000" width="10.453125" style="329" customWidth="1"/>
    <col min="10001" max="10236" width="9.1796875" style="329"/>
    <col min="10237" max="10237" width="5" style="329" customWidth="1"/>
    <col min="10238" max="10238" width="17.7265625" style="329" customWidth="1"/>
    <col min="10239" max="10239" width="13.81640625" style="329" customWidth="1"/>
    <col min="10240" max="10240" width="13.1796875" style="329" customWidth="1"/>
    <col min="10241" max="10241" width="12.26953125" style="329" customWidth="1"/>
    <col min="10242" max="10242" width="3" style="329" customWidth="1"/>
    <col min="10243" max="10243" width="20.26953125" style="329" customWidth="1"/>
    <col min="10244" max="10244" width="12.54296875" style="329" customWidth="1"/>
    <col min="10245" max="10245" width="11.7265625" style="329" customWidth="1"/>
    <col min="10246" max="10246" width="9.1796875" style="329"/>
    <col min="10247" max="10247" width="2.81640625" style="329" customWidth="1"/>
    <col min="10248" max="10248" width="18.54296875" style="329" customWidth="1"/>
    <col min="10249" max="10249" width="14.453125" style="329" customWidth="1"/>
    <col min="10250" max="10250" width="13.7265625" style="329" customWidth="1"/>
    <col min="10251" max="10251" width="10.1796875" style="329" customWidth="1"/>
    <col min="10252" max="10252" width="4.453125" style="329" customWidth="1"/>
    <col min="10253" max="10253" width="24" style="329" customWidth="1"/>
    <col min="10254" max="10254" width="13.1796875" style="329" customWidth="1"/>
    <col min="10255" max="10255" width="13" style="329" customWidth="1"/>
    <col min="10256" max="10256" width="10.453125" style="329" customWidth="1"/>
    <col min="10257" max="10492" width="9.1796875" style="329"/>
    <col min="10493" max="10493" width="5" style="329" customWidth="1"/>
    <col min="10494" max="10494" width="17.7265625" style="329" customWidth="1"/>
    <col min="10495" max="10495" width="13.81640625" style="329" customWidth="1"/>
    <col min="10496" max="10496" width="13.1796875" style="329" customWidth="1"/>
    <col min="10497" max="10497" width="12.26953125" style="329" customWidth="1"/>
    <col min="10498" max="10498" width="3" style="329" customWidth="1"/>
    <col min="10499" max="10499" width="20.26953125" style="329" customWidth="1"/>
    <col min="10500" max="10500" width="12.54296875" style="329" customWidth="1"/>
    <col min="10501" max="10501" width="11.7265625" style="329" customWidth="1"/>
    <col min="10502" max="10502" width="9.1796875" style="329"/>
    <col min="10503" max="10503" width="2.81640625" style="329" customWidth="1"/>
    <col min="10504" max="10504" width="18.54296875" style="329" customWidth="1"/>
    <col min="10505" max="10505" width="14.453125" style="329" customWidth="1"/>
    <col min="10506" max="10506" width="13.7265625" style="329" customWidth="1"/>
    <col min="10507" max="10507" width="10.1796875" style="329" customWidth="1"/>
    <col min="10508" max="10508" width="4.453125" style="329" customWidth="1"/>
    <col min="10509" max="10509" width="24" style="329" customWidth="1"/>
    <col min="10510" max="10510" width="13.1796875" style="329" customWidth="1"/>
    <col min="10511" max="10511" width="13" style="329" customWidth="1"/>
    <col min="10512" max="10512" width="10.453125" style="329" customWidth="1"/>
    <col min="10513" max="10748" width="9.1796875" style="329"/>
    <col min="10749" max="10749" width="5" style="329" customWidth="1"/>
    <col min="10750" max="10750" width="17.7265625" style="329" customWidth="1"/>
    <col min="10751" max="10751" width="13.81640625" style="329" customWidth="1"/>
    <col min="10752" max="10752" width="13.1796875" style="329" customWidth="1"/>
    <col min="10753" max="10753" width="12.26953125" style="329" customWidth="1"/>
    <col min="10754" max="10754" width="3" style="329" customWidth="1"/>
    <col min="10755" max="10755" width="20.26953125" style="329" customWidth="1"/>
    <col min="10756" max="10756" width="12.54296875" style="329" customWidth="1"/>
    <col min="10757" max="10757" width="11.7265625" style="329" customWidth="1"/>
    <col min="10758" max="10758" width="9.1796875" style="329"/>
    <col min="10759" max="10759" width="2.81640625" style="329" customWidth="1"/>
    <col min="10760" max="10760" width="18.54296875" style="329" customWidth="1"/>
    <col min="10761" max="10761" width="14.453125" style="329" customWidth="1"/>
    <col min="10762" max="10762" width="13.7265625" style="329" customWidth="1"/>
    <col min="10763" max="10763" width="10.1796875" style="329" customWidth="1"/>
    <col min="10764" max="10764" width="4.453125" style="329" customWidth="1"/>
    <col min="10765" max="10765" width="24" style="329" customWidth="1"/>
    <col min="10766" max="10766" width="13.1796875" style="329" customWidth="1"/>
    <col min="10767" max="10767" width="13" style="329" customWidth="1"/>
    <col min="10768" max="10768" width="10.453125" style="329" customWidth="1"/>
    <col min="10769" max="11004" width="9.1796875" style="329"/>
    <col min="11005" max="11005" width="5" style="329" customWidth="1"/>
    <col min="11006" max="11006" width="17.7265625" style="329" customWidth="1"/>
    <col min="11007" max="11007" width="13.81640625" style="329" customWidth="1"/>
    <col min="11008" max="11008" width="13.1796875" style="329" customWidth="1"/>
    <col min="11009" max="11009" width="12.26953125" style="329" customWidth="1"/>
    <col min="11010" max="11010" width="3" style="329" customWidth="1"/>
    <col min="11011" max="11011" width="20.26953125" style="329" customWidth="1"/>
    <col min="11012" max="11012" width="12.54296875" style="329" customWidth="1"/>
    <col min="11013" max="11013" width="11.7265625" style="329" customWidth="1"/>
    <col min="11014" max="11014" width="9.1796875" style="329"/>
    <col min="11015" max="11015" width="2.81640625" style="329" customWidth="1"/>
    <col min="11016" max="11016" width="18.54296875" style="329" customWidth="1"/>
    <col min="11017" max="11017" width="14.453125" style="329" customWidth="1"/>
    <col min="11018" max="11018" width="13.7265625" style="329" customWidth="1"/>
    <col min="11019" max="11019" width="10.1796875" style="329" customWidth="1"/>
    <col min="11020" max="11020" width="4.453125" style="329" customWidth="1"/>
    <col min="11021" max="11021" width="24" style="329" customWidth="1"/>
    <col min="11022" max="11022" width="13.1796875" style="329" customWidth="1"/>
    <col min="11023" max="11023" width="13" style="329" customWidth="1"/>
    <col min="11024" max="11024" width="10.453125" style="329" customWidth="1"/>
    <col min="11025" max="11260" width="9.1796875" style="329"/>
    <col min="11261" max="11261" width="5" style="329" customWidth="1"/>
    <col min="11262" max="11262" width="17.7265625" style="329" customWidth="1"/>
    <col min="11263" max="11263" width="13.81640625" style="329" customWidth="1"/>
    <col min="11264" max="11264" width="13.1796875" style="329" customWidth="1"/>
    <col min="11265" max="11265" width="12.26953125" style="329" customWidth="1"/>
    <col min="11266" max="11266" width="3" style="329" customWidth="1"/>
    <col min="11267" max="11267" width="20.26953125" style="329" customWidth="1"/>
    <col min="11268" max="11268" width="12.54296875" style="329" customWidth="1"/>
    <col min="11269" max="11269" width="11.7265625" style="329" customWidth="1"/>
    <col min="11270" max="11270" width="9.1796875" style="329"/>
    <col min="11271" max="11271" width="2.81640625" style="329" customWidth="1"/>
    <col min="11272" max="11272" width="18.54296875" style="329" customWidth="1"/>
    <col min="11273" max="11273" width="14.453125" style="329" customWidth="1"/>
    <col min="11274" max="11274" width="13.7265625" style="329" customWidth="1"/>
    <col min="11275" max="11275" width="10.1796875" style="329" customWidth="1"/>
    <col min="11276" max="11276" width="4.453125" style="329" customWidth="1"/>
    <col min="11277" max="11277" width="24" style="329" customWidth="1"/>
    <col min="11278" max="11278" width="13.1796875" style="329" customWidth="1"/>
    <col min="11279" max="11279" width="13" style="329" customWidth="1"/>
    <col min="11280" max="11280" width="10.453125" style="329" customWidth="1"/>
    <col min="11281" max="11516" width="9.1796875" style="329"/>
    <col min="11517" max="11517" width="5" style="329" customWidth="1"/>
    <col min="11518" max="11518" width="17.7265625" style="329" customWidth="1"/>
    <col min="11519" max="11519" width="13.81640625" style="329" customWidth="1"/>
    <col min="11520" max="11520" width="13.1796875" style="329" customWidth="1"/>
    <col min="11521" max="11521" width="12.26953125" style="329" customWidth="1"/>
    <col min="11522" max="11522" width="3" style="329" customWidth="1"/>
    <col min="11523" max="11523" width="20.26953125" style="329" customWidth="1"/>
    <col min="11524" max="11524" width="12.54296875" style="329" customWidth="1"/>
    <col min="11525" max="11525" width="11.7265625" style="329" customWidth="1"/>
    <col min="11526" max="11526" width="9.1796875" style="329"/>
    <col min="11527" max="11527" width="2.81640625" style="329" customWidth="1"/>
    <col min="11528" max="11528" width="18.54296875" style="329" customWidth="1"/>
    <col min="11529" max="11529" width="14.453125" style="329" customWidth="1"/>
    <col min="11530" max="11530" width="13.7265625" style="329" customWidth="1"/>
    <col min="11531" max="11531" width="10.1796875" style="329" customWidth="1"/>
    <col min="11532" max="11532" width="4.453125" style="329" customWidth="1"/>
    <col min="11533" max="11533" width="24" style="329" customWidth="1"/>
    <col min="11534" max="11534" width="13.1796875" style="329" customWidth="1"/>
    <col min="11535" max="11535" width="13" style="329" customWidth="1"/>
    <col min="11536" max="11536" width="10.453125" style="329" customWidth="1"/>
    <col min="11537" max="11772" width="9.1796875" style="329"/>
    <col min="11773" max="11773" width="5" style="329" customWidth="1"/>
    <col min="11774" max="11774" width="17.7265625" style="329" customWidth="1"/>
    <col min="11775" max="11775" width="13.81640625" style="329" customWidth="1"/>
    <col min="11776" max="11776" width="13.1796875" style="329" customWidth="1"/>
    <col min="11777" max="11777" width="12.26953125" style="329" customWidth="1"/>
    <col min="11778" max="11778" width="3" style="329" customWidth="1"/>
    <col min="11779" max="11779" width="20.26953125" style="329" customWidth="1"/>
    <col min="11780" max="11780" width="12.54296875" style="329" customWidth="1"/>
    <col min="11781" max="11781" width="11.7265625" style="329" customWidth="1"/>
    <col min="11782" max="11782" width="9.1796875" style="329"/>
    <col min="11783" max="11783" width="2.81640625" style="329" customWidth="1"/>
    <col min="11784" max="11784" width="18.54296875" style="329" customWidth="1"/>
    <col min="11785" max="11785" width="14.453125" style="329" customWidth="1"/>
    <col min="11786" max="11786" width="13.7265625" style="329" customWidth="1"/>
    <col min="11787" max="11787" width="10.1796875" style="329" customWidth="1"/>
    <col min="11788" max="11788" width="4.453125" style="329" customWidth="1"/>
    <col min="11789" max="11789" width="24" style="329" customWidth="1"/>
    <col min="11790" max="11790" width="13.1796875" style="329" customWidth="1"/>
    <col min="11791" max="11791" width="13" style="329" customWidth="1"/>
    <col min="11792" max="11792" width="10.453125" style="329" customWidth="1"/>
    <col min="11793" max="12028" width="9.1796875" style="329"/>
    <col min="12029" max="12029" width="5" style="329" customWidth="1"/>
    <col min="12030" max="12030" width="17.7265625" style="329" customWidth="1"/>
    <col min="12031" max="12031" width="13.81640625" style="329" customWidth="1"/>
    <col min="12032" max="12032" width="13.1796875" style="329" customWidth="1"/>
    <col min="12033" max="12033" width="12.26953125" style="329" customWidth="1"/>
    <col min="12034" max="12034" width="3" style="329" customWidth="1"/>
    <col min="12035" max="12035" width="20.26953125" style="329" customWidth="1"/>
    <col min="12036" max="12036" width="12.54296875" style="329" customWidth="1"/>
    <col min="12037" max="12037" width="11.7265625" style="329" customWidth="1"/>
    <col min="12038" max="12038" width="9.1796875" style="329"/>
    <col min="12039" max="12039" width="2.81640625" style="329" customWidth="1"/>
    <col min="12040" max="12040" width="18.54296875" style="329" customWidth="1"/>
    <col min="12041" max="12041" width="14.453125" style="329" customWidth="1"/>
    <col min="12042" max="12042" width="13.7265625" style="329" customWidth="1"/>
    <col min="12043" max="12043" width="10.1796875" style="329" customWidth="1"/>
    <col min="12044" max="12044" width="4.453125" style="329" customWidth="1"/>
    <col min="12045" max="12045" width="24" style="329" customWidth="1"/>
    <col min="12046" max="12046" width="13.1796875" style="329" customWidth="1"/>
    <col min="12047" max="12047" width="13" style="329" customWidth="1"/>
    <col min="12048" max="12048" width="10.453125" style="329" customWidth="1"/>
    <col min="12049" max="12284" width="9.1796875" style="329"/>
    <col min="12285" max="12285" width="5" style="329" customWidth="1"/>
    <col min="12286" max="12286" width="17.7265625" style="329" customWidth="1"/>
    <col min="12287" max="12287" width="13.81640625" style="329" customWidth="1"/>
    <col min="12288" max="12288" width="13.1796875" style="329" customWidth="1"/>
    <col min="12289" max="12289" width="12.26953125" style="329" customWidth="1"/>
    <col min="12290" max="12290" width="3" style="329" customWidth="1"/>
    <col min="12291" max="12291" width="20.26953125" style="329" customWidth="1"/>
    <col min="12292" max="12292" width="12.54296875" style="329" customWidth="1"/>
    <col min="12293" max="12293" width="11.7265625" style="329" customWidth="1"/>
    <col min="12294" max="12294" width="9.1796875" style="329"/>
    <col min="12295" max="12295" width="2.81640625" style="329" customWidth="1"/>
    <col min="12296" max="12296" width="18.54296875" style="329" customWidth="1"/>
    <col min="12297" max="12297" width="14.453125" style="329" customWidth="1"/>
    <col min="12298" max="12298" width="13.7265625" style="329" customWidth="1"/>
    <col min="12299" max="12299" width="10.1796875" style="329" customWidth="1"/>
    <col min="12300" max="12300" width="4.453125" style="329" customWidth="1"/>
    <col min="12301" max="12301" width="24" style="329" customWidth="1"/>
    <col min="12302" max="12302" width="13.1796875" style="329" customWidth="1"/>
    <col min="12303" max="12303" width="13" style="329" customWidth="1"/>
    <col min="12304" max="12304" width="10.453125" style="329" customWidth="1"/>
    <col min="12305" max="12540" width="9.1796875" style="329"/>
    <col min="12541" max="12541" width="5" style="329" customWidth="1"/>
    <col min="12542" max="12542" width="17.7265625" style="329" customWidth="1"/>
    <col min="12543" max="12543" width="13.81640625" style="329" customWidth="1"/>
    <col min="12544" max="12544" width="13.1796875" style="329" customWidth="1"/>
    <col min="12545" max="12545" width="12.26953125" style="329" customWidth="1"/>
    <col min="12546" max="12546" width="3" style="329" customWidth="1"/>
    <col min="12547" max="12547" width="20.26953125" style="329" customWidth="1"/>
    <col min="12548" max="12548" width="12.54296875" style="329" customWidth="1"/>
    <col min="12549" max="12549" width="11.7265625" style="329" customWidth="1"/>
    <col min="12550" max="12550" width="9.1796875" style="329"/>
    <col min="12551" max="12551" width="2.81640625" style="329" customWidth="1"/>
    <col min="12552" max="12552" width="18.54296875" style="329" customWidth="1"/>
    <col min="12553" max="12553" width="14.453125" style="329" customWidth="1"/>
    <col min="12554" max="12554" width="13.7265625" style="329" customWidth="1"/>
    <col min="12555" max="12555" width="10.1796875" style="329" customWidth="1"/>
    <col min="12556" max="12556" width="4.453125" style="329" customWidth="1"/>
    <col min="12557" max="12557" width="24" style="329" customWidth="1"/>
    <col min="12558" max="12558" width="13.1796875" style="329" customWidth="1"/>
    <col min="12559" max="12559" width="13" style="329" customWidth="1"/>
    <col min="12560" max="12560" width="10.453125" style="329" customWidth="1"/>
    <col min="12561" max="12796" width="9.1796875" style="329"/>
    <col min="12797" max="12797" width="5" style="329" customWidth="1"/>
    <col min="12798" max="12798" width="17.7265625" style="329" customWidth="1"/>
    <col min="12799" max="12799" width="13.81640625" style="329" customWidth="1"/>
    <col min="12800" max="12800" width="13.1796875" style="329" customWidth="1"/>
    <col min="12801" max="12801" width="12.26953125" style="329" customWidth="1"/>
    <col min="12802" max="12802" width="3" style="329" customWidth="1"/>
    <col min="12803" max="12803" width="20.26953125" style="329" customWidth="1"/>
    <col min="12804" max="12804" width="12.54296875" style="329" customWidth="1"/>
    <col min="12805" max="12805" width="11.7265625" style="329" customWidth="1"/>
    <col min="12806" max="12806" width="9.1796875" style="329"/>
    <col min="12807" max="12807" width="2.81640625" style="329" customWidth="1"/>
    <col min="12808" max="12808" width="18.54296875" style="329" customWidth="1"/>
    <col min="12809" max="12809" width="14.453125" style="329" customWidth="1"/>
    <col min="12810" max="12810" width="13.7265625" style="329" customWidth="1"/>
    <col min="12811" max="12811" width="10.1796875" style="329" customWidth="1"/>
    <col min="12812" max="12812" width="4.453125" style="329" customWidth="1"/>
    <col min="12813" max="12813" width="24" style="329" customWidth="1"/>
    <col min="12814" max="12814" width="13.1796875" style="329" customWidth="1"/>
    <col min="12815" max="12815" width="13" style="329" customWidth="1"/>
    <col min="12816" max="12816" width="10.453125" style="329" customWidth="1"/>
    <col min="12817" max="13052" width="9.1796875" style="329"/>
    <col min="13053" max="13053" width="5" style="329" customWidth="1"/>
    <col min="13054" max="13054" width="17.7265625" style="329" customWidth="1"/>
    <col min="13055" max="13055" width="13.81640625" style="329" customWidth="1"/>
    <col min="13056" max="13056" width="13.1796875" style="329" customWidth="1"/>
    <col min="13057" max="13057" width="12.26953125" style="329" customWidth="1"/>
    <col min="13058" max="13058" width="3" style="329" customWidth="1"/>
    <col min="13059" max="13059" width="20.26953125" style="329" customWidth="1"/>
    <col min="13060" max="13060" width="12.54296875" style="329" customWidth="1"/>
    <col min="13061" max="13061" width="11.7265625" style="329" customWidth="1"/>
    <col min="13062" max="13062" width="9.1796875" style="329"/>
    <col min="13063" max="13063" width="2.81640625" style="329" customWidth="1"/>
    <col min="13064" max="13064" width="18.54296875" style="329" customWidth="1"/>
    <col min="13065" max="13065" width="14.453125" style="329" customWidth="1"/>
    <col min="13066" max="13066" width="13.7265625" style="329" customWidth="1"/>
    <col min="13067" max="13067" width="10.1796875" style="329" customWidth="1"/>
    <col min="13068" max="13068" width="4.453125" style="329" customWidth="1"/>
    <col min="13069" max="13069" width="24" style="329" customWidth="1"/>
    <col min="13070" max="13070" width="13.1796875" style="329" customWidth="1"/>
    <col min="13071" max="13071" width="13" style="329" customWidth="1"/>
    <col min="13072" max="13072" width="10.453125" style="329" customWidth="1"/>
    <col min="13073" max="13308" width="9.1796875" style="329"/>
    <col min="13309" max="13309" width="5" style="329" customWidth="1"/>
    <col min="13310" max="13310" width="17.7265625" style="329" customWidth="1"/>
    <col min="13311" max="13311" width="13.81640625" style="329" customWidth="1"/>
    <col min="13312" max="13312" width="13.1796875" style="329" customWidth="1"/>
    <col min="13313" max="13313" width="12.26953125" style="329" customWidth="1"/>
    <col min="13314" max="13314" width="3" style="329" customWidth="1"/>
    <col min="13315" max="13315" width="20.26953125" style="329" customWidth="1"/>
    <col min="13316" max="13316" width="12.54296875" style="329" customWidth="1"/>
    <col min="13317" max="13317" width="11.7265625" style="329" customWidth="1"/>
    <col min="13318" max="13318" width="9.1796875" style="329"/>
    <col min="13319" max="13319" width="2.81640625" style="329" customWidth="1"/>
    <col min="13320" max="13320" width="18.54296875" style="329" customWidth="1"/>
    <col min="13321" max="13321" width="14.453125" style="329" customWidth="1"/>
    <col min="13322" max="13322" width="13.7265625" style="329" customWidth="1"/>
    <col min="13323" max="13323" width="10.1796875" style="329" customWidth="1"/>
    <col min="13324" max="13324" width="4.453125" style="329" customWidth="1"/>
    <col min="13325" max="13325" width="24" style="329" customWidth="1"/>
    <col min="13326" max="13326" width="13.1796875" style="329" customWidth="1"/>
    <col min="13327" max="13327" width="13" style="329" customWidth="1"/>
    <col min="13328" max="13328" width="10.453125" style="329" customWidth="1"/>
    <col min="13329" max="13564" width="9.1796875" style="329"/>
    <col min="13565" max="13565" width="5" style="329" customWidth="1"/>
    <col min="13566" max="13566" width="17.7265625" style="329" customWidth="1"/>
    <col min="13567" max="13567" width="13.81640625" style="329" customWidth="1"/>
    <col min="13568" max="13568" width="13.1796875" style="329" customWidth="1"/>
    <col min="13569" max="13569" width="12.26953125" style="329" customWidth="1"/>
    <col min="13570" max="13570" width="3" style="329" customWidth="1"/>
    <col min="13571" max="13571" width="20.26953125" style="329" customWidth="1"/>
    <col min="13572" max="13572" width="12.54296875" style="329" customWidth="1"/>
    <col min="13573" max="13573" width="11.7265625" style="329" customWidth="1"/>
    <col min="13574" max="13574" width="9.1796875" style="329"/>
    <col min="13575" max="13575" width="2.81640625" style="329" customWidth="1"/>
    <col min="13576" max="13576" width="18.54296875" style="329" customWidth="1"/>
    <col min="13577" max="13577" width="14.453125" style="329" customWidth="1"/>
    <col min="13578" max="13578" width="13.7265625" style="329" customWidth="1"/>
    <col min="13579" max="13579" width="10.1796875" style="329" customWidth="1"/>
    <col min="13580" max="13580" width="4.453125" style="329" customWidth="1"/>
    <col min="13581" max="13581" width="24" style="329" customWidth="1"/>
    <col min="13582" max="13582" width="13.1796875" style="329" customWidth="1"/>
    <col min="13583" max="13583" width="13" style="329" customWidth="1"/>
    <col min="13584" max="13584" width="10.453125" style="329" customWidth="1"/>
    <col min="13585" max="13820" width="9.1796875" style="329"/>
    <col min="13821" max="13821" width="5" style="329" customWidth="1"/>
    <col min="13822" max="13822" width="17.7265625" style="329" customWidth="1"/>
    <col min="13823" max="13823" width="13.81640625" style="329" customWidth="1"/>
    <col min="13824" max="13824" width="13.1796875" style="329" customWidth="1"/>
    <col min="13825" max="13825" width="12.26953125" style="329" customWidth="1"/>
    <col min="13826" max="13826" width="3" style="329" customWidth="1"/>
    <col min="13827" max="13827" width="20.26953125" style="329" customWidth="1"/>
    <col min="13828" max="13828" width="12.54296875" style="329" customWidth="1"/>
    <col min="13829" max="13829" width="11.7265625" style="329" customWidth="1"/>
    <col min="13830" max="13830" width="9.1796875" style="329"/>
    <col min="13831" max="13831" width="2.81640625" style="329" customWidth="1"/>
    <col min="13832" max="13832" width="18.54296875" style="329" customWidth="1"/>
    <col min="13833" max="13833" width="14.453125" style="329" customWidth="1"/>
    <col min="13834" max="13834" width="13.7265625" style="329" customWidth="1"/>
    <col min="13835" max="13835" width="10.1796875" style="329" customWidth="1"/>
    <col min="13836" max="13836" width="4.453125" style="329" customWidth="1"/>
    <col min="13837" max="13837" width="24" style="329" customWidth="1"/>
    <col min="13838" max="13838" width="13.1796875" style="329" customWidth="1"/>
    <col min="13839" max="13839" width="13" style="329" customWidth="1"/>
    <col min="13840" max="13840" width="10.453125" style="329" customWidth="1"/>
    <col min="13841" max="14076" width="9.1796875" style="329"/>
    <col min="14077" max="14077" width="5" style="329" customWidth="1"/>
    <col min="14078" max="14078" width="17.7265625" style="329" customWidth="1"/>
    <col min="14079" max="14079" width="13.81640625" style="329" customWidth="1"/>
    <col min="14080" max="14080" width="13.1796875" style="329" customWidth="1"/>
    <col min="14081" max="14081" width="12.26953125" style="329" customWidth="1"/>
    <col min="14082" max="14082" width="3" style="329" customWidth="1"/>
    <col min="14083" max="14083" width="20.26953125" style="329" customWidth="1"/>
    <col min="14084" max="14084" width="12.54296875" style="329" customWidth="1"/>
    <col min="14085" max="14085" width="11.7265625" style="329" customWidth="1"/>
    <col min="14086" max="14086" width="9.1796875" style="329"/>
    <col min="14087" max="14087" width="2.81640625" style="329" customWidth="1"/>
    <col min="14088" max="14088" width="18.54296875" style="329" customWidth="1"/>
    <col min="14089" max="14089" width="14.453125" style="329" customWidth="1"/>
    <col min="14090" max="14090" width="13.7265625" style="329" customWidth="1"/>
    <col min="14091" max="14091" width="10.1796875" style="329" customWidth="1"/>
    <col min="14092" max="14092" width="4.453125" style="329" customWidth="1"/>
    <col min="14093" max="14093" width="24" style="329" customWidth="1"/>
    <col min="14094" max="14094" width="13.1796875" style="329" customWidth="1"/>
    <col min="14095" max="14095" width="13" style="329" customWidth="1"/>
    <col min="14096" max="14096" width="10.453125" style="329" customWidth="1"/>
    <col min="14097" max="14332" width="9.1796875" style="329"/>
    <col min="14333" max="14333" width="5" style="329" customWidth="1"/>
    <col min="14334" max="14334" width="17.7265625" style="329" customWidth="1"/>
    <col min="14335" max="14335" width="13.81640625" style="329" customWidth="1"/>
    <col min="14336" max="14336" width="13.1796875" style="329" customWidth="1"/>
    <col min="14337" max="14337" width="12.26953125" style="329" customWidth="1"/>
    <col min="14338" max="14338" width="3" style="329" customWidth="1"/>
    <col min="14339" max="14339" width="20.26953125" style="329" customWidth="1"/>
    <col min="14340" max="14340" width="12.54296875" style="329" customWidth="1"/>
    <col min="14341" max="14341" width="11.7265625" style="329" customWidth="1"/>
    <col min="14342" max="14342" width="9.1796875" style="329"/>
    <col min="14343" max="14343" width="2.81640625" style="329" customWidth="1"/>
    <col min="14344" max="14344" width="18.54296875" style="329" customWidth="1"/>
    <col min="14345" max="14345" width="14.453125" style="329" customWidth="1"/>
    <col min="14346" max="14346" width="13.7265625" style="329" customWidth="1"/>
    <col min="14347" max="14347" width="10.1796875" style="329" customWidth="1"/>
    <col min="14348" max="14348" width="4.453125" style="329" customWidth="1"/>
    <col min="14349" max="14349" width="24" style="329" customWidth="1"/>
    <col min="14350" max="14350" width="13.1796875" style="329" customWidth="1"/>
    <col min="14351" max="14351" width="13" style="329" customWidth="1"/>
    <col min="14352" max="14352" width="10.453125" style="329" customWidth="1"/>
    <col min="14353" max="14588" width="9.1796875" style="329"/>
    <col min="14589" max="14589" width="5" style="329" customWidth="1"/>
    <col min="14590" max="14590" width="17.7265625" style="329" customWidth="1"/>
    <col min="14591" max="14591" width="13.81640625" style="329" customWidth="1"/>
    <col min="14592" max="14592" width="13.1796875" style="329" customWidth="1"/>
    <col min="14593" max="14593" width="12.26953125" style="329" customWidth="1"/>
    <col min="14594" max="14594" width="3" style="329" customWidth="1"/>
    <col min="14595" max="14595" width="20.26953125" style="329" customWidth="1"/>
    <col min="14596" max="14596" width="12.54296875" style="329" customWidth="1"/>
    <col min="14597" max="14597" width="11.7265625" style="329" customWidth="1"/>
    <col min="14598" max="14598" width="9.1796875" style="329"/>
    <col min="14599" max="14599" width="2.81640625" style="329" customWidth="1"/>
    <col min="14600" max="14600" width="18.54296875" style="329" customWidth="1"/>
    <col min="14601" max="14601" width="14.453125" style="329" customWidth="1"/>
    <col min="14602" max="14602" width="13.7265625" style="329" customWidth="1"/>
    <col min="14603" max="14603" width="10.1796875" style="329" customWidth="1"/>
    <col min="14604" max="14604" width="4.453125" style="329" customWidth="1"/>
    <col min="14605" max="14605" width="24" style="329" customWidth="1"/>
    <col min="14606" max="14606" width="13.1796875" style="329" customWidth="1"/>
    <col min="14607" max="14607" width="13" style="329" customWidth="1"/>
    <col min="14608" max="14608" width="10.453125" style="329" customWidth="1"/>
    <col min="14609" max="14844" width="9.1796875" style="329"/>
    <col min="14845" max="14845" width="5" style="329" customWidth="1"/>
    <col min="14846" max="14846" width="17.7265625" style="329" customWidth="1"/>
    <col min="14847" max="14847" width="13.81640625" style="329" customWidth="1"/>
    <col min="14848" max="14848" width="13.1796875" style="329" customWidth="1"/>
    <col min="14849" max="14849" width="12.26953125" style="329" customWidth="1"/>
    <col min="14850" max="14850" width="3" style="329" customWidth="1"/>
    <col min="14851" max="14851" width="20.26953125" style="329" customWidth="1"/>
    <col min="14852" max="14852" width="12.54296875" style="329" customWidth="1"/>
    <col min="14853" max="14853" width="11.7265625" style="329" customWidth="1"/>
    <col min="14854" max="14854" width="9.1796875" style="329"/>
    <col min="14855" max="14855" width="2.81640625" style="329" customWidth="1"/>
    <col min="14856" max="14856" width="18.54296875" style="329" customWidth="1"/>
    <col min="14857" max="14857" width="14.453125" style="329" customWidth="1"/>
    <col min="14858" max="14858" width="13.7265625" style="329" customWidth="1"/>
    <col min="14859" max="14859" width="10.1796875" style="329" customWidth="1"/>
    <col min="14860" max="14860" width="4.453125" style="329" customWidth="1"/>
    <col min="14861" max="14861" width="24" style="329" customWidth="1"/>
    <col min="14862" max="14862" width="13.1796875" style="329" customWidth="1"/>
    <col min="14863" max="14863" width="13" style="329" customWidth="1"/>
    <col min="14864" max="14864" width="10.453125" style="329" customWidth="1"/>
    <col min="14865" max="15100" width="9.1796875" style="329"/>
    <col min="15101" max="15101" width="5" style="329" customWidth="1"/>
    <col min="15102" max="15102" width="17.7265625" style="329" customWidth="1"/>
    <col min="15103" max="15103" width="13.81640625" style="329" customWidth="1"/>
    <col min="15104" max="15104" width="13.1796875" style="329" customWidth="1"/>
    <col min="15105" max="15105" width="12.26953125" style="329" customWidth="1"/>
    <col min="15106" max="15106" width="3" style="329" customWidth="1"/>
    <col min="15107" max="15107" width="20.26953125" style="329" customWidth="1"/>
    <col min="15108" max="15108" width="12.54296875" style="329" customWidth="1"/>
    <col min="15109" max="15109" width="11.7265625" style="329" customWidth="1"/>
    <col min="15110" max="15110" width="9.1796875" style="329"/>
    <col min="15111" max="15111" width="2.81640625" style="329" customWidth="1"/>
    <col min="15112" max="15112" width="18.54296875" style="329" customWidth="1"/>
    <col min="15113" max="15113" width="14.453125" style="329" customWidth="1"/>
    <col min="15114" max="15114" width="13.7265625" style="329" customWidth="1"/>
    <col min="15115" max="15115" width="10.1796875" style="329" customWidth="1"/>
    <col min="15116" max="15116" width="4.453125" style="329" customWidth="1"/>
    <col min="15117" max="15117" width="24" style="329" customWidth="1"/>
    <col min="15118" max="15118" width="13.1796875" style="329" customWidth="1"/>
    <col min="15119" max="15119" width="13" style="329" customWidth="1"/>
    <col min="15120" max="15120" width="10.453125" style="329" customWidth="1"/>
    <col min="15121" max="15356" width="9.1796875" style="329"/>
    <col min="15357" max="15357" width="5" style="329" customWidth="1"/>
    <col min="15358" max="15358" width="17.7265625" style="329" customWidth="1"/>
    <col min="15359" max="15359" width="13.81640625" style="329" customWidth="1"/>
    <col min="15360" max="15360" width="13.1796875" style="329" customWidth="1"/>
    <col min="15361" max="15361" width="12.26953125" style="329" customWidth="1"/>
    <col min="15362" max="15362" width="3" style="329" customWidth="1"/>
    <col min="15363" max="15363" width="20.26953125" style="329" customWidth="1"/>
    <col min="15364" max="15364" width="12.54296875" style="329" customWidth="1"/>
    <col min="15365" max="15365" width="11.7265625" style="329" customWidth="1"/>
    <col min="15366" max="15366" width="9.1796875" style="329"/>
    <col min="15367" max="15367" width="2.81640625" style="329" customWidth="1"/>
    <col min="15368" max="15368" width="18.54296875" style="329" customWidth="1"/>
    <col min="15369" max="15369" width="14.453125" style="329" customWidth="1"/>
    <col min="15370" max="15370" width="13.7265625" style="329" customWidth="1"/>
    <col min="15371" max="15371" width="10.1796875" style="329" customWidth="1"/>
    <col min="15372" max="15372" width="4.453125" style="329" customWidth="1"/>
    <col min="15373" max="15373" width="24" style="329" customWidth="1"/>
    <col min="15374" max="15374" width="13.1796875" style="329" customWidth="1"/>
    <col min="15375" max="15375" width="13" style="329" customWidth="1"/>
    <col min="15376" max="15376" width="10.453125" style="329" customWidth="1"/>
    <col min="15377" max="15612" width="9.1796875" style="329"/>
    <col min="15613" max="15613" width="5" style="329" customWidth="1"/>
    <col min="15614" max="15614" width="17.7265625" style="329" customWidth="1"/>
    <col min="15615" max="15615" width="13.81640625" style="329" customWidth="1"/>
    <col min="15616" max="15616" width="13.1796875" style="329" customWidth="1"/>
    <col min="15617" max="15617" width="12.26953125" style="329" customWidth="1"/>
    <col min="15618" max="15618" width="3" style="329" customWidth="1"/>
    <col min="15619" max="15619" width="20.26953125" style="329" customWidth="1"/>
    <col min="15620" max="15620" width="12.54296875" style="329" customWidth="1"/>
    <col min="15621" max="15621" width="11.7265625" style="329" customWidth="1"/>
    <col min="15622" max="15622" width="9.1796875" style="329"/>
    <col min="15623" max="15623" width="2.81640625" style="329" customWidth="1"/>
    <col min="15624" max="15624" width="18.54296875" style="329" customWidth="1"/>
    <col min="15625" max="15625" width="14.453125" style="329" customWidth="1"/>
    <col min="15626" max="15626" width="13.7265625" style="329" customWidth="1"/>
    <col min="15627" max="15627" width="10.1796875" style="329" customWidth="1"/>
    <col min="15628" max="15628" width="4.453125" style="329" customWidth="1"/>
    <col min="15629" max="15629" width="24" style="329" customWidth="1"/>
    <col min="15630" max="15630" width="13.1796875" style="329" customWidth="1"/>
    <col min="15631" max="15631" width="13" style="329" customWidth="1"/>
    <col min="15632" max="15632" width="10.453125" style="329" customWidth="1"/>
    <col min="15633" max="15868" width="9.1796875" style="329"/>
    <col min="15869" max="15869" width="5" style="329" customWidth="1"/>
    <col min="15870" max="15870" width="17.7265625" style="329" customWidth="1"/>
    <col min="15871" max="15871" width="13.81640625" style="329" customWidth="1"/>
    <col min="15872" max="15872" width="13.1796875" style="329" customWidth="1"/>
    <col min="15873" max="15873" width="12.26953125" style="329" customWidth="1"/>
    <col min="15874" max="15874" width="3" style="329" customWidth="1"/>
    <col min="15875" max="15875" width="20.26953125" style="329" customWidth="1"/>
    <col min="15876" max="15876" width="12.54296875" style="329" customWidth="1"/>
    <col min="15877" max="15877" width="11.7265625" style="329" customWidth="1"/>
    <col min="15878" max="15878" width="9.1796875" style="329"/>
    <col min="15879" max="15879" width="2.81640625" style="329" customWidth="1"/>
    <col min="15880" max="15880" width="18.54296875" style="329" customWidth="1"/>
    <col min="15881" max="15881" width="14.453125" style="329" customWidth="1"/>
    <col min="15882" max="15882" width="13.7265625" style="329" customWidth="1"/>
    <col min="15883" max="15883" width="10.1796875" style="329" customWidth="1"/>
    <col min="15884" max="15884" width="4.453125" style="329" customWidth="1"/>
    <col min="15885" max="15885" width="24" style="329" customWidth="1"/>
    <col min="15886" max="15886" width="13.1796875" style="329" customWidth="1"/>
    <col min="15887" max="15887" width="13" style="329" customWidth="1"/>
    <col min="15888" max="15888" width="10.453125" style="329" customWidth="1"/>
    <col min="15889" max="16124" width="9.1796875" style="329"/>
    <col min="16125" max="16125" width="5" style="329" customWidth="1"/>
    <col min="16126" max="16126" width="17.7265625" style="329" customWidth="1"/>
    <col min="16127" max="16127" width="13.81640625" style="329" customWidth="1"/>
    <col min="16128" max="16128" width="13.1796875" style="329" customWidth="1"/>
    <col min="16129" max="16129" width="12.26953125" style="329" customWidth="1"/>
    <col min="16130" max="16130" width="3" style="329" customWidth="1"/>
    <col min="16131" max="16131" width="20.26953125" style="329" customWidth="1"/>
    <col min="16132" max="16132" width="12.54296875" style="329" customWidth="1"/>
    <col min="16133" max="16133" width="11.7265625" style="329" customWidth="1"/>
    <col min="16134" max="16134" width="9.1796875" style="329"/>
    <col min="16135" max="16135" width="2.81640625" style="329" customWidth="1"/>
    <col min="16136" max="16136" width="18.54296875" style="329" customWidth="1"/>
    <col min="16137" max="16137" width="14.453125" style="329" customWidth="1"/>
    <col min="16138" max="16138" width="13.7265625" style="329" customWidth="1"/>
    <col min="16139" max="16139" width="10.1796875" style="329" customWidth="1"/>
    <col min="16140" max="16140" width="4.453125" style="329" customWidth="1"/>
    <col min="16141" max="16141" width="24" style="329" customWidth="1"/>
    <col min="16142" max="16142" width="13.1796875" style="329" customWidth="1"/>
    <col min="16143" max="16143" width="13" style="329" customWidth="1"/>
    <col min="16144" max="16144" width="10.453125" style="329" customWidth="1"/>
    <col min="16145" max="16384" width="9.1796875" style="329"/>
  </cols>
  <sheetData>
    <row r="1" spans="1:27" ht="18.75" customHeight="1">
      <c r="A1" s="452" t="s">
        <v>212</v>
      </c>
      <c r="B1" s="453"/>
      <c r="C1" s="453"/>
      <c r="D1" s="453"/>
      <c r="E1" s="453"/>
      <c r="F1" s="453"/>
      <c r="G1" s="453"/>
      <c r="H1" s="453"/>
      <c r="I1" s="453"/>
      <c r="J1" s="453"/>
      <c r="K1" s="453"/>
      <c r="L1" s="453"/>
      <c r="M1" s="453"/>
      <c r="N1" s="453"/>
      <c r="O1" s="453"/>
      <c r="P1" s="453"/>
      <c r="Q1" s="453"/>
      <c r="R1" s="453"/>
      <c r="S1" s="453"/>
      <c r="T1" s="453"/>
      <c r="U1" s="453"/>
      <c r="V1" s="453"/>
      <c r="W1" s="453"/>
      <c r="X1" s="453"/>
      <c r="Y1" s="453"/>
      <c r="Z1" s="453"/>
      <c r="AA1" s="453"/>
    </row>
    <row r="2" spans="1:27" ht="28.5" customHeight="1">
      <c r="A2" s="1132" t="s">
        <v>480</v>
      </c>
      <c r="B2" s="1132"/>
      <c r="C2" s="1132"/>
      <c r="D2" s="1132"/>
      <c r="E2" s="1132"/>
      <c r="F2" s="1132"/>
      <c r="G2" s="1132"/>
      <c r="H2" s="1132"/>
      <c r="I2" s="1132"/>
      <c r="J2" s="1132"/>
      <c r="K2" s="1132"/>
      <c r="L2" s="1132"/>
      <c r="M2" s="1132"/>
      <c r="N2" s="1132"/>
      <c r="O2" s="1132"/>
      <c r="P2" s="1132"/>
      <c r="Q2" s="1132"/>
      <c r="R2" s="1132"/>
      <c r="S2" s="1132"/>
      <c r="T2" s="1132"/>
      <c r="U2" s="1132"/>
      <c r="V2" s="1132"/>
      <c r="W2" s="1132"/>
      <c r="X2" s="1132"/>
      <c r="Y2" s="1132"/>
      <c r="Z2" s="1132"/>
      <c r="AA2" s="1132"/>
    </row>
    <row r="3" spans="1:27" ht="15.75" customHeight="1">
      <c r="A3" s="1133" t="s">
        <v>478</v>
      </c>
      <c r="B3" s="1133"/>
      <c r="C3" s="1133"/>
      <c r="D3" s="1133"/>
      <c r="E3" s="1133"/>
      <c r="F3" s="1133"/>
      <c r="G3" s="1133"/>
      <c r="H3" s="399"/>
      <c r="I3" s="399"/>
      <c r="J3" s="399"/>
      <c r="K3" s="399"/>
      <c r="L3" s="399"/>
      <c r="M3" s="399"/>
      <c r="N3" s="399"/>
      <c r="O3" s="399"/>
      <c r="P3" s="399"/>
      <c r="Q3" s="399"/>
      <c r="R3" s="399"/>
      <c r="S3" s="399"/>
      <c r="T3" s="399"/>
      <c r="U3" s="399"/>
      <c r="V3" s="399"/>
      <c r="W3" s="399"/>
      <c r="X3" s="399"/>
      <c r="Y3" s="399"/>
      <c r="Z3" s="399"/>
      <c r="AA3" s="399"/>
    </row>
    <row r="4" spans="1:27" ht="6" customHeight="1">
      <c r="H4" s="329"/>
    </row>
    <row r="5" spans="1:27" ht="37.5" customHeight="1" thickBot="1">
      <c r="A5" s="666" t="s">
        <v>124</v>
      </c>
      <c r="B5" s="1134" t="s">
        <v>125</v>
      </c>
      <c r="C5" s="1134"/>
      <c r="D5" s="328"/>
      <c r="E5" s="328"/>
      <c r="F5" s="666" t="s">
        <v>126</v>
      </c>
      <c r="G5" s="667" t="s">
        <v>127</v>
      </c>
      <c r="H5" s="668"/>
      <c r="I5" s="328"/>
      <c r="J5" s="328"/>
      <c r="K5" s="666" t="s">
        <v>128</v>
      </c>
      <c r="L5" s="669" t="s">
        <v>129</v>
      </c>
      <c r="M5" s="328"/>
      <c r="N5" s="670"/>
      <c r="O5" s="279"/>
      <c r="P5" s="666" t="s">
        <v>130</v>
      </c>
      <c r="Q5" s="669" t="s">
        <v>131</v>
      </c>
      <c r="R5" s="328"/>
    </row>
    <row r="6" spans="1:27" ht="53.25" customHeight="1" thickBot="1">
      <c r="A6" s="826" t="s">
        <v>132</v>
      </c>
      <c r="B6" s="446" t="s">
        <v>133</v>
      </c>
      <c r="C6" s="447" t="s">
        <v>134</v>
      </c>
      <c r="D6" s="448" t="s">
        <v>135</v>
      </c>
      <c r="E6" s="449"/>
      <c r="F6" s="826" t="s">
        <v>132</v>
      </c>
      <c r="G6" s="446" t="s">
        <v>133</v>
      </c>
      <c r="H6" s="450" t="s">
        <v>134</v>
      </c>
      <c r="I6" s="448" t="s">
        <v>135</v>
      </c>
      <c r="J6" s="449"/>
      <c r="K6" s="442" t="s">
        <v>132</v>
      </c>
      <c r="L6" s="443" t="s">
        <v>133</v>
      </c>
      <c r="M6" s="444" t="s">
        <v>136</v>
      </c>
      <c r="N6" s="445" t="s">
        <v>135</v>
      </c>
      <c r="O6"/>
      <c r="P6" s="442" t="s">
        <v>132</v>
      </c>
      <c r="Q6" s="443" t="s">
        <v>458</v>
      </c>
      <c r="R6" s="444" t="s">
        <v>136</v>
      </c>
      <c r="S6" s="445" t="s">
        <v>135</v>
      </c>
    </row>
    <row r="7" spans="1:27" ht="15.5">
      <c r="A7" s="391" t="s">
        <v>327</v>
      </c>
      <c r="B7" s="392">
        <v>18175.168000000001</v>
      </c>
      <c r="C7" s="392">
        <v>8027</v>
      </c>
      <c r="D7" s="393">
        <v>4.6605922679758089</v>
      </c>
      <c r="E7" s="449"/>
      <c r="F7" s="391" t="s">
        <v>137</v>
      </c>
      <c r="G7" s="392">
        <v>4385.3180000000002</v>
      </c>
      <c r="H7" s="392">
        <v>25170</v>
      </c>
      <c r="I7" s="393">
        <v>2.9135421718765571</v>
      </c>
      <c r="J7" s="449"/>
      <c r="K7" s="388" t="s">
        <v>137</v>
      </c>
      <c r="L7" s="389">
        <v>405087.03200000001</v>
      </c>
      <c r="M7" s="389">
        <v>71840.839000000007</v>
      </c>
      <c r="N7" s="390">
        <v>5.6386734570290855</v>
      </c>
      <c r="O7"/>
      <c r="P7" s="388" t="s">
        <v>138</v>
      </c>
      <c r="Q7" s="389">
        <v>104774.065</v>
      </c>
      <c r="R7" s="389">
        <v>19886.243999999999</v>
      </c>
      <c r="S7" s="390">
        <v>5.2686703934639443</v>
      </c>
    </row>
    <row r="8" spans="1:27" ht="15.5">
      <c r="A8" s="388" t="s">
        <v>359</v>
      </c>
      <c r="B8" s="389">
        <v>6774.82</v>
      </c>
      <c r="C8" s="389">
        <v>2790</v>
      </c>
      <c r="D8" s="390">
        <v>5.3661218027163198</v>
      </c>
      <c r="E8" s="449"/>
      <c r="F8" s="388" t="s">
        <v>139</v>
      </c>
      <c r="G8" s="389">
        <v>141.66900000000001</v>
      </c>
      <c r="H8" s="389">
        <v>386</v>
      </c>
      <c r="I8" s="390">
        <v>5.0371200000000007</v>
      </c>
      <c r="J8" s="449"/>
      <c r="K8" s="388" t="s">
        <v>140</v>
      </c>
      <c r="L8" s="389">
        <v>277291.33799999999</v>
      </c>
      <c r="M8" s="389">
        <v>51316.449000000001</v>
      </c>
      <c r="N8" s="390">
        <v>5.4035566256737679</v>
      </c>
      <c r="O8"/>
      <c r="P8" s="388" t="s">
        <v>139</v>
      </c>
      <c r="Q8" s="389">
        <v>69000.453999999998</v>
      </c>
      <c r="R8" s="389">
        <v>13912.302</v>
      </c>
      <c r="S8" s="390">
        <v>4.9596719507670262</v>
      </c>
    </row>
    <row r="9" spans="1:27" ht="16" thickBot="1">
      <c r="A9" s="388" t="s">
        <v>137</v>
      </c>
      <c r="B9" s="389">
        <v>6009.6610000000001</v>
      </c>
      <c r="C9" s="389">
        <v>28108</v>
      </c>
      <c r="D9" s="390">
        <v>3.2186037220083508</v>
      </c>
      <c r="E9" s="449"/>
      <c r="F9" s="405" t="s">
        <v>158</v>
      </c>
      <c r="G9" s="406">
        <v>73.305000000000007</v>
      </c>
      <c r="H9" s="406">
        <v>564</v>
      </c>
      <c r="I9" s="407">
        <v>1.919984284965951</v>
      </c>
      <c r="J9" s="449"/>
      <c r="K9" s="388" t="s">
        <v>461</v>
      </c>
      <c r="L9" s="389">
        <v>175077.432</v>
      </c>
      <c r="M9" s="389">
        <v>32565.807000000001</v>
      </c>
      <c r="N9" s="390">
        <v>5.37611219031053</v>
      </c>
      <c r="O9"/>
      <c r="P9" s="388" t="s">
        <v>140</v>
      </c>
      <c r="Q9" s="389">
        <v>65473.237000000001</v>
      </c>
      <c r="R9" s="389">
        <v>12996.342000000001</v>
      </c>
      <c r="S9" s="390">
        <v>5.0378204113126603</v>
      </c>
    </row>
    <row r="10" spans="1:27" ht="16" thickBot="1">
      <c r="A10" s="388" t="s">
        <v>147</v>
      </c>
      <c r="B10" s="389">
        <v>3941.991</v>
      </c>
      <c r="C10" s="389">
        <v>2110</v>
      </c>
      <c r="D10" s="390">
        <v>3.4198722620138251</v>
      </c>
      <c r="E10" s="449"/>
      <c r="F10" s="394" t="s">
        <v>222</v>
      </c>
      <c r="G10" s="395">
        <v>4604.8760000000002</v>
      </c>
      <c r="H10" s="395">
        <v>26190</v>
      </c>
      <c r="I10" s="396">
        <v>2.9260437615766115</v>
      </c>
      <c r="J10" s="449"/>
      <c r="K10" s="388" t="s">
        <v>328</v>
      </c>
      <c r="L10" s="389">
        <v>128809.19899999999</v>
      </c>
      <c r="M10" s="389">
        <v>28894.735000000001</v>
      </c>
      <c r="N10" s="390">
        <v>4.4578778452198984</v>
      </c>
      <c r="O10"/>
      <c r="P10" s="388" t="s">
        <v>141</v>
      </c>
      <c r="Q10" s="389">
        <v>33529.642999999996</v>
      </c>
      <c r="R10" s="389">
        <v>5602.2759999999998</v>
      </c>
      <c r="S10" s="390">
        <v>5.9850037734663548</v>
      </c>
    </row>
    <row r="11" spans="1:27" ht="15.5">
      <c r="A11" s="388" t="s">
        <v>150</v>
      </c>
      <c r="B11" s="389">
        <v>3103.17</v>
      </c>
      <c r="C11" s="389">
        <v>1729</v>
      </c>
      <c r="D11" s="390">
        <v>3.3401035881274059</v>
      </c>
      <c r="E11" s="449"/>
      <c r="F11"/>
      <c r="G11"/>
      <c r="H11"/>
      <c r="I11"/>
      <c r="J11" s="449"/>
      <c r="K11" s="388" t="s">
        <v>139</v>
      </c>
      <c r="L11" s="389">
        <v>114764.037</v>
      </c>
      <c r="M11" s="389">
        <v>18640.561000000002</v>
      </c>
      <c r="N11" s="390">
        <v>6.1566836427294218</v>
      </c>
      <c r="O11"/>
      <c r="P11" s="388" t="s">
        <v>137</v>
      </c>
      <c r="Q11" s="389">
        <v>32970.788999999997</v>
      </c>
      <c r="R11" s="389">
        <v>6759.3209999999999</v>
      </c>
      <c r="S11" s="390">
        <v>4.8778255981628922</v>
      </c>
    </row>
    <row r="12" spans="1:27" ht="15.5">
      <c r="A12" s="388" t="s">
        <v>145</v>
      </c>
      <c r="B12" s="389">
        <v>2347.087</v>
      </c>
      <c r="C12" s="389">
        <v>2517</v>
      </c>
      <c r="D12" s="390">
        <v>3.4128476518820858</v>
      </c>
      <c r="E12" s="449"/>
      <c r="F12"/>
      <c r="G12"/>
      <c r="H12"/>
      <c r="I12"/>
      <c r="J12" s="449"/>
      <c r="K12" s="388" t="s">
        <v>146</v>
      </c>
      <c r="L12" s="389">
        <v>88991.562999999995</v>
      </c>
      <c r="M12" s="389">
        <v>13136.887000000001</v>
      </c>
      <c r="N12" s="390">
        <v>6.7741743534826773</v>
      </c>
      <c r="O12"/>
      <c r="P12" s="388" t="s">
        <v>328</v>
      </c>
      <c r="Q12" s="389">
        <v>32774.567999999999</v>
      </c>
      <c r="R12" s="389">
        <v>6999.6629999999996</v>
      </c>
      <c r="S12" s="390">
        <v>4.6823065624730793</v>
      </c>
    </row>
    <row r="13" spans="1:27" ht="15.5">
      <c r="A13" s="388" t="s">
        <v>453</v>
      </c>
      <c r="B13" s="389">
        <v>2195.9</v>
      </c>
      <c r="C13" s="389">
        <v>730</v>
      </c>
      <c r="D13" s="390">
        <v>5.9822377203258235</v>
      </c>
      <c r="E13" s="449"/>
      <c r="F13"/>
      <c r="G13"/>
      <c r="H13"/>
      <c r="I13"/>
      <c r="J13" s="449"/>
      <c r="K13" s="388" t="s">
        <v>144</v>
      </c>
      <c r="L13" s="389">
        <v>59613.584000000003</v>
      </c>
      <c r="M13" s="389">
        <v>7044.3530000000001</v>
      </c>
      <c r="N13" s="390">
        <v>8.462606005122117</v>
      </c>
      <c r="O13"/>
      <c r="P13" s="388" t="s">
        <v>144</v>
      </c>
      <c r="Q13" s="389">
        <v>31744.625</v>
      </c>
      <c r="R13" s="389">
        <v>4145.1509999999998</v>
      </c>
      <c r="S13" s="390">
        <v>7.6582553928674733</v>
      </c>
    </row>
    <row r="14" spans="1:27" ht="15.5">
      <c r="A14" s="388" t="s">
        <v>140</v>
      </c>
      <c r="B14" s="389">
        <v>1939.5650000000001</v>
      </c>
      <c r="C14" s="389">
        <v>1225</v>
      </c>
      <c r="D14" s="390">
        <v>3.4195433709449929</v>
      </c>
      <c r="E14" s="449"/>
      <c r="F14"/>
      <c r="G14"/>
      <c r="H14"/>
      <c r="I14"/>
      <c r="J14" s="449"/>
      <c r="K14" s="388" t="s">
        <v>147</v>
      </c>
      <c r="L14" s="389">
        <v>58144.281999999999</v>
      </c>
      <c r="M14" s="389">
        <v>9984.8739999999998</v>
      </c>
      <c r="N14" s="390">
        <v>5.8232364274201158</v>
      </c>
      <c r="O14"/>
      <c r="P14" s="388" t="s">
        <v>146</v>
      </c>
      <c r="Q14" s="389">
        <v>26758.028999999999</v>
      </c>
      <c r="R14" s="389">
        <v>5596.0969999999998</v>
      </c>
      <c r="S14" s="390">
        <v>4.7815520352845917</v>
      </c>
    </row>
    <row r="15" spans="1:27" ht="15.5">
      <c r="A15" s="388" t="s">
        <v>426</v>
      </c>
      <c r="B15" s="389">
        <v>1684.9</v>
      </c>
      <c r="C15" s="389">
        <v>697</v>
      </c>
      <c r="D15" s="390">
        <v>5.9780024835905623</v>
      </c>
      <c r="E15" s="397"/>
      <c r="J15" s="449"/>
      <c r="K15" s="388" t="s">
        <v>142</v>
      </c>
      <c r="L15" s="389">
        <v>53680.665000000001</v>
      </c>
      <c r="M15" s="389">
        <v>9656.9580000000005</v>
      </c>
      <c r="N15" s="390">
        <v>5.5587551483603841</v>
      </c>
      <c r="O15"/>
      <c r="P15" s="388" t="s">
        <v>235</v>
      </c>
      <c r="Q15" s="389">
        <v>15999.563</v>
      </c>
      <c r="R15" s="389">
        <v>3019.3359999999998</v>
      </c>
      <c r="S15" s="390">
        <v>5.2990336285858879</v>
      </c>
    </row>
    <row r="16" spans="1:27" ht="15.5">
      <c r="A16" s="388" t="s">
        <v>266</v>
      </c>
      <c r="B16" s="389">
        <v>1085.693</v>
      </c>
      <c r="C16" s="389">
        <v>471</v>
      </c>
      <c r="D16" s="390">
        <v>4.4742247223424201</v>
      </c>
      <c r="E16" s="449"/>
      <c r="J16" s="449"/>
      <c r="K16" s="388" t="s">
        <v>138</v>
      </c>
      <c r="L16" s="389">
        <v>52281.065999999999</v>
      </c>
      <c r="M16" s="389">
        <v>7666.5129999999999</v>
      </c>
      <c r="N16" s="390">
        <v>6.8194061628800471</v>
      </c>
      <c r="O16"/>
      <c r="P16" s="388" t="s">
        <v>147</v>
      </c>
      <c r="Q16" s="389">
        <v>15957.567999999999</v>
      </c>
      <c r="R16" s="389">
        <v>3054.181</v>
      </c>
      <c r="S16" s="390">
        <v>5.2248272122706538</v>
      </c>
    </row>
    <row r="17" spans="1:19" ht="15.5">
      <c r="A17" s="388" t="s">
        <v>452</v>
      </c>
      <c r="B17" s="389">
        <v>932.96</v>
      </c>
      <c r="C17" s="389">
        <v>350</v>
      </c>
      <c r="D17" s="390">
        <v>4.7994979088107748</v>
      </c>
      <c r="E17" s="449"/>
      <c r="F17" s="449"/>
      <c r="G17" s="449"/>
      <c r="H17" s="451"/>
      <c r="I17" s="449"/>
      <c r="J17" s="449"/>
      <c r="K17" s="388" t="s">
        <v>246</v>
      </c>
      <c r="L17" s="389">
        <v>43042.942999999999</v>
      </c>
      <c r="M17" s="389">
        <v>5602.9080000000004</v>
      </c>
      <c r="N17" s="390">
        <v>7.6822505384703792</v>
      </c>
      <c r="O17"/>
      <c r="P17" s="388" t="s">
        <v>153</v>
      </c>
      <c r="Q17" s="389">
        <v>12955.002</v>
      </c>
      <c r="R17" s="389">
        <v>3099.6909999999998</v>
      </c>
      <c r="S17" s="390">
        <v>4.179449499966287</v>
      </c>
    </row>
    <row r="18" spans="1:19" ht="15.5">
      <c r="A18" s="388" t="s">
        <v>143</v>
      </c>
      <c r="B18" s="389">
        <v>585.17700000000002</v>
      </c>
      <c r="C18" s="389">
        <v>1001</v>
      </c>
      <c r="D18" s="390">
        <v>3.0846357804403635</v>
      </c>
      <c r="E18" s="449"/>
      <c r="F18" s="449"/>
      <c r="G18" s="449"/>
      <c r="H18" s="451"/>
      <c r="I18" s="449"/>
      <c r="J18" s="449"/>
      <c r="K18" s="388" t="s">
        <v>154</v>
      </c>
      <c r="L18" s="389">
        <v>35791.934999999998</v>
      </c>
      <c r="M18" s="389">
        <v>6991.643</v>
      </c>
      <c r="N18" s="390">
        <v>5.1192452188991915</v>
      </c>
      <c r="O18"/>
      <c r="P18" s="388" t="s">
        <v>245</v>
      </c>
      <c r="Q18" s="389">
        <v>11632.966</v>
      </c>
      <c r="R18" s="389">
        <v>2141.8510000000001</v>
      </c>
      <c r="S18" s="390">
        <v>5.4312676278602012</v>
      </c>
    </row>
    <row r="19" spans="1:19" ht="15.5">
      <c r="A19" s="388" t="s">
        <v>332</v>
      </c>
      <c r="B19" s="389">
        <v>411.65199999999999</v>
      </c>
      <c r="C19" s="389">
        <v>216</v>
      </c>
      <c r="D19" s="390">
        <v>4.0652972545921386</v>
      </c>
      <c r="E19" s="194"/>
      <c r="F19" s="449"/>
      <c r="G19" s="449"/>
      <c r="H19" s="451"/>
      <c r="I19" s="449"/>
      <c r="J19" s="449"/>
      <c r="K19" s="388" t="s">
        <v>145</v>
      </c>
      <c r="L19" s="389">
        <v>30044.028999999999</v>
      </c>
      <c r="M19" s="389">
        <v>6313.2619999999997</v>
      </c>
      <c r="N19" s="390">
        <v>4.7588756810663018</v>
      </c>
      <c r="O19"/>
      <c r="P19" s="388" t="s">
        <v>155</v>
      </c>
      <c r="Q19" s="389">
        <v>7891.223</v>
      </c>
      <c r="R19" s="389">
        <v>1824.6189999999999</v>
      </c>
      <c r="S19" s="390">
        <v>4.3248606969454997</v>
      </c>
    </row>
    <row r="20" spans="1:19" ht="15.5">
      <c r="A20" s="388" t="s">
        <v>139</v>
      </c>
      <c r="B20" s="389">
        <v>310.01900000000001</v>
      </c>
      <c r="C20" s="389">
        <v>512</v>
      </c>
      <c r="D20" s="390">
        <v>4.3490075050852219</v>
      </c>
      <c r="E20" s="194"/>
      <c r="F20" s="449"/>
      <c r="G20" s="449"/>
      <c r="H20" s="451"/>
      <c r="I20" s="449"/>
      <c r="J20" s="449"/>
      <c r="K20" s="388" t="s">
        <v>152</v>
      </c>
      <c r="L20" s="389">
        <v>22007.429</v>
      </c>
      <c r="M20" s="389">
        <v>3762.0129999999999</v>
      </c>
      <c r="N20" s="390">
        <v>5.8499077488567961</v>
      </c>
      <c r="O20"/>
      <c r="P20" s="388" t="s">
        <v>151</v>
      </c>
      <c r="Q20" s="389">
        <v>6808.1369999999997</v>
      </c>
      <c r="R20" s="389">
        <v>1387.386</v>
      </c>
      <c r="S20" s="390">
        <v>4.9071685889867709</v>
      </c>
    </row>
    <row r="21" spans="1:19" ht="15.5">
      <c r="A21" s="388" t="s">
        <v>153</v>
      </c>
      <c r="B21" s="389">
        <v>235.98</v>
      </c>
      <c r="C21" s="389">
        <v>193</v>
      </c>
      <c r="D21" s="390">
        <v>3.9186316838259714</v>
      </c>
      <c r="E21" s="194"/>
      <c r="F21" s="449"/>
      <c r="G21" s="449"/>
      <c r="H21" s="451"/>
      <c r="I21" s="449"/>
      <c r="J21" s="449"/>
      <c r="K21" s="388" t="s">
        <v>245</v>
      </c>
      <c r="L21" s="389">
        <v>20440.502</v>
      </c>
      <c r="M21" s="389">
        <v>3519.326</v>
      </c>
      <c r="N21" s="390">
        <v>5.8080729094150412</v>
      </c>
      <c r="O21"/>
      <c r="P21" s="388" t="s">
        <v>246</v>
      </c>
      <c r="Q21" s="389">
        <v>6295.5829999999996</v>
      </c>
      <c r="R21" s="389">
        <v>940.21299999999997</v>
      </c>
      <c r="S21" s="390">
        <v>6.6959114583610306</v>
      </c>
    </row>
    <row r="22" spans="1:19" ht="15.5">
      <c r="A22" s="388" t="s">
        <v>247</v>
      </c>
      <c r="B22" s="389">
        <v>188.619</v>
      </c>
      <c r="C22" s="389">
        <v>203</v>
      </c>
      <c r="D22" s="390">
        <v>3.8202863913474978</v>
      </c>
      <c r="E22" s="194"/>
      <c r="F22" s="449"/>
      <c r="G22" s="449"/>
      <c r="H22" s="449"/>
      <c r="I22" s="449"/>
      <c r="J22" s="449"/>
      <c r="K22" s="388" t="s">
        <v>151</v>
      </c>
      <c r="L22" s="389">
        <v>17490.197</v>
      </c>
      <c r="M22" s="389">
        <v>2442.8490000000002</v>
      </c>
      <c r="N22" s="390">
        <v>7.1597536319273107</v>
      </c>
      <c r="O22"/>
      <c r="P22" s="388" t="s">
        <v>157</v>
      </c>
      <c r="Q22" s="389">
        <v>5616.2579999999998</v>
      </c>
      <c r="R22" s="389">
        <v>1655.9960000000001</v>
      </c>
      <c r="S22" s="390">
        <v>3.3914683368800405</v>
      </c>
    </row>
    <row r="23" spans="1:19" ht="15.5">
      <c r="A23" s="388" t="s">
        <v>445</v>
      </c>
      <c r="B23" s="389">
        <v>184.78</v>
      </c>
      <c r="C23" s="389">
        <v>66</v>
      </c>
      <c r="D23" s="390">
        <v>5.3652729384436704</v>
      </c>
      <c r="E23" s="194"/>
      <c r="F23" s="449"/>
      <c r="G23" s="449"/>
      <c r="H23" s="449"/>
      <c r="I23" s="449"/>
      <c r="J23" s="449"/>
      <c r="K23" s="388" t="s">
        <v>247</v>
      </c>
      <c r="L23" s="389">
        <v>17388.812999999998</v>
      </c>
      <c r="M23" s="389">
        <v>3130.029</v>
      </c>
      <c r="N23" s="390">
        <v>5.5554798374072565</v>
      </c>
      <c r="O23"/>
      <c r="P23" s="388" t="s">
        <v>142</v>
      </c>
      <c r="Q23" s="389">
        <v>5283.2950000000001</v>
      </c>
      <c r="R23" s="389">
        <v>1513.9649999999999</v>
      </c>
      <c r="S23" s="390">
        <v>3.4897074899353688</v>
      </c>
    </row>
    <row r="24" spans="1:19" ht="15.5">
      <c r="A24" s="388" t="s">
        <v>158</v>
      </c>
      <c r="B24" s="389">
        <v>73.305000000000007</v>
      </c>
      <c r="C24" s="389">
        <v>564</v>
      </c>
      <c r="D24" s="390">
        <v>1.919984284965951</v>
      </c>
      <c r="E24" s="194"/>
      <c r="F24" s="449"/>
      <c r="G24" s="449"/>
      <c r="H24" s="449"/>
      <c r="I24" s="449"/>
      <c r="J24" s="449"/>
      <c r="K24" s="388" t="s">
        <v>141</v>
      </c>
      <c r="L24" s="389">
        <v>16863.162</v>
      </c>
      <c r="M24" s="389">
        <v>2762.4059999999999</v>
      </c>
      <c r="N24" s="390">
        <v>6.104519755604354</v>
      </c>
      <c r="O24"/>
      <c r="P24" s="388" t="s">
        <v>150</v>
      </c>
      <c r="Q24" s="389">
        <v>4721.5680000000002</v>
      </c>
      <c r="R24" s="389">
        <v>1048.471</v>
      </c>
      <c r="S24" s="390">
        <v>4.503289075234318</v>
      </c>
    </row>
    <row r="25" spans="1:19" ht="16" thickBot="1">
      <c r="A25" s="388" t="s">
        <v>149</v>
      </c>
      <c r="B25" s="389">
        <v>65.715000000000003</v>
      </c>
      <c r="C25" s="389">
        <v>32</v>
      </c>
      <c r="D25" s="390">
        <v>3.37</v>
      </c>
      <c r="E25" s="194"/>
      <c r="F25" s="449"/>
      <c r="G25" s="449"/>
      <c r="H25" s="449"/>
      <c r="I25" s="449"/>
      <c r="J25" s="449"/>
      <c r="K25" s="388" t="s">
        <v>143</v>
      </c>
      <c r="L25" s="389">
        <v>11688.145</v>
      </c>
      <c r="M25" s="389">
        <v>3044.7890000000002</v>
      </c>
      <c r="N25" s="390">
        <v>3.8387372655379401</v>
      </c>
      <c r="O25"/>
      <c r="P25" s="388" t="s">
        <v>156</v>
      </c>
      <c r="Q25" s="389">
        <v>4236.799</v>
      </c>
      <c r="R25" s="389">
        <v>895.98099999999999</v>
      </c>
      <c r="S25" s="390">
        <v>4.7286705856485796</v>
      </c>
    </row>
    <row r="26" spans="1:19" ht="16" thickBot="1">
      <c r="A26" s="394" t="s">
        <v>222</v>
      </c>
      <c r="B26" s="395">
        <v>50291.334000000003</v>
      </c>
      <c r="C26" s="395">
        <v>51648</v>
      </c>
      <c r="D26" s="396">
        <v>4.1790217509445551</v>
      </c>
      <c r="E26" s="194"/>
      <c r="F26" s="449"/>
      <c r="G26" s="449"/>
      <c r="H26" s="449"/>
      <c r="I26" s="449"/>
      <c r="J26" s="449"/>
      <c r="K26" s="388" t="s">
        <v>155</v>
      </c>
      <c r="L26" s="389">
        <v>7521.4679999999998</v>
      </c>
      <c r="M26" s="389">
        <v>1760.884</v>
      </c>
      <c r="N26" s="390">
        <v>4.2714159478988964</v>
      </c>
      <c r="O26"/>
      <c r="P26" s="388" t="s">
        <v>158</v>
      </c>
      <c r="Q26" s="389">
        <v>4078.0920000000001</v>
      </c>
      <c r="R26" s="389">
        <v>1106.4349999999999</v>
      </c>
      <c r="S26" s="390">
        <v>3.6857944660102042</v>
      </c>
    </row>
    <row r="27" spans="1:19" ht="15.5">
      <c r="A27"/>
      <c r="B27"/>
      <c r="C27"/>
      <c r="D27"/>
      <c r="E27" s="194"/>
      <c r="F27" s="449"/>
      <c r="G27" s="449"/>
      <c r="H27" s="449"/>
      <c r="I27" s="449"/>
      <c r="J27" s="449"/>
      <c r="K27" s="388" t="s">
        <v>158</v>
      </c>
      <c r="L27" s="389">
        <v>5880.7560000000003</v>
      </c>
      <c r="M27" s="389">
        <v>1406.2940000000001</v>
      </c>
      <c r="N27" s="390">
        <v>4.1817400913322533</v>
      </c>
      <c r="O27"/>
      <c r="P27" s="388" t="s">
        <v>369</v>
      </c>
      <c r="Q27" s="389">
        <v>3630.5520000000001</v>
      </c>
      <c r="R27" s="389">
        <v>638.02</v>
      </c>
      <c r="S27" s="390">
        <v>5.6903419955487289</v>
      </c>
    </row>
    <row r="28" spans="1:19" ht="16" thickBot="1">
      <c r="A28"/>
      <c r="B28"/>
      <c r="C28"/>
      <c r="D28"/>
      <c r="E28" s="194"/>
      <c r="F28" s="449"/>
      <c r="G28" s="449"/>
      <c r="H28" s="449"/>
      <c r="I28" s="449"/>
      <c r="J28" s="449"/>
      <c r="K28" s="388" t="s">
        <v>150</v>
      </c>
      <c r="L28" s="389">
        <v>5073.4080000000004</v>
      </c>
      <c r="M28" s="389">
        <v>809.73500000000001</v>
      </c>
      <c r="N28" s="390">
        <v>6.265516496137626</v>
      </c>
      <c r="O28"/>
      <c r="P28" s="388" t="s">
        <v>154</v>
      </c>
      <c r="Q28" s="389">
        <v>3469.8319999999999</v>
      </c>
      <c r="R28" s="389">
        <v>769.03800000000001</v>
      </c>
      <c r="S28" s="390">
        <v>4.5119122852186759</v>
      </c>
    </row>
    <row r="29" spans="1:19" ht="16" thickBot="1">
      <c r="A29"/>
      <c r="B29"/>
      <c r="C29"/>
      <c r="D29"/>
      <c r="E29" s="194"/>
      <c r="F29" s="449"/>
      <c r="G29" s="449"/>
      <c r="H29" s="449"/>
      <c r="I29" s="449"/>
      <c r="J29" s="449"/>
      <c r="K29" s="394" t="s">
        <v>222</v>
      </c>
      <c r="L29" s="395">
        <v>1659948.6810000001</v>
      </c>
      <c r="M29" s="395">
        <v>294183.962</v>
      </c>
      <c r="N29" s="396">
        <v>5.6425532843969251</v>
      </c>
      <c r="O29"/>
      <c r="P29" s="388" t="s">
        <v>152</v>
      </c>
      <c r="Q29" s="389">
        <v>3394.9389999999999</v>
      </c>
      <c r="R29" s="389">
        <v>647.84</v>
      </c>
      <c r="S29" s="390">
        <v>5.2403973203260064</v>
      </c>
    </row>
    <row r="30" spans="1:19" ht="16" thickBot="1">
      <c r="E30" s="194"/>
      <c r="F30" s="279"/>
      <c r="G30" s="279"/>
      <c r="H30" s="279"/>
      <c r="I30" s="279"/>
      <c r="J30" s="279"/>
      <c r="K30"/>
      <c r="L30"/>
      <c r="M30"/>
      <c r="N30"/>
      <c r="O30"/>
      <c r="P30" s="394" t="s">
        <v>222</v>
      </c>
      <c r="Q30" s="395">
        <v>532367.22600000002</v>
      </c>
      <c r="R30" s="395">
        <v>105159.747</v>
      </c>
      <c r="S30" s="396">
        <v>5.062462027414349</v>
      </c>
    </row>
    <row r="31" spans="1:19" ht="15.5">
      <c r="A31" s="194"/>
      <c r="B31" s="194"/>
      <c r="C31" s="194"/>
      <c r="D31" s="194"/>
      <c r="E31" s="194"/>
      <c r="F31" s="279"/>
      <c r="G31" s="279"/>
      <c r="H31" s="279"/>
      <c r="I31" s="279"/>
      <c r="J31" s="279"/>
      <c r="K31"/>
      <c r="L31"/>
      <c r="M31"/>
      <c r="N31"/>
      <c r="O31" s="279"/>
      <c r="P31"/>
      <c r="Q31"/>
      <c r="R31"/>
      <c r="S31"/>
    </row>
    <row r="32" spans="1:19" ht="15.5">
      <c r="A32" s="279"/>
      <c r="B32" s="279"/>
      <c r="C32" s="279"/>
      <c r="D32" s="279"/>
      <c r="E32" s="279"/>
      <c r="F32" s="279"/>
      <c r="G32" s="279"/>
      <c r="H32" s="279"/>
      <c r="I32" s="279"/>
      <c r="J32" s="279"/>
      <c r="O32" s="279"/>
      <c r="P32"/>
      <c r="Q32"/>
      <c r="R32"/>
      <c r="S32"/>
    </row>
    <row r="33" spans="1:19">
      <c r="A33" s="398"/>
      <c r="B33" s="398"/>
      <c r="C33" s="316"/>
      <c r="D33" s="316"/>
      <c r="E33" s="316"/>
      <c r="F33" s="316"/>
      <c r="G33" s="316"/>
      <c r="H33" s="316"/>
      <c r="I33" s="316"/>
      <c r="J33" s="316"/>
      <c r="K33"/>
      <c r="L33"/>
      <c r="M33"/>
      <c r="N33"/>
      <c r="O33" s="316"/>
      <c r="P33"/>
      <c r="Q33"/>
      <c r="R33"/>
      <c r="S33"/>
    </row>
    <row r="34" spans="1:19">
      <c r="A34" s="358"/>
      <c r="C34" s="316"/>
      <c r="D34" s="316"/>
      <c r="E34" s="316"/>
      <c r="F34" s="316"/>
      <c r="G34" s="316"/>
      <c r="H34" s="316"/>
      <c r="I34" s="316"/>
      <c r="J34"/>
      <c r="K34"/>
      <c r="L34"/>
      <c r="M34"/>
      <c r="N34"/>
      <c r="O34" s="316"/>
      <c r="P34"/>
      <c r="Q34"/>
      <c r="R34"/>
      <c r="S34"/>
    </row>
    <row r="35" spans="1:19">
      <c r="A35" s="316"/>
      <c r="B35" s="316"/>
      <c r="C35" s="316"/>
      <c r="D35" s="316"/>
      <c r="E35" s="316"/>
      <c r="F35" s="316"/>
      <c r="G35" s="316"/>
      <c r="H35" s="316"/>
      <c r="I35" s="316"/>
      <c r="J35"/>
      <c r="K35"/>
      <c r="L35"/>
      <c r="M35"/>
      <c r="N35"/>
      <c r="O35" s="316"/>
      <c r="P35"/>
      <c r="Q35"/>
      <c r="R35"/>
      <c r="S35"/>
    </row>
    <row r="36" spans="1:19" ht="15.75" customHeight="1">
      <c r="A36"/>
      <c r="B36"/>
      <c r="C36"/>
      <c r="D36"/>
      <c r="E36"/>
      <c r="F36"/>
      <c r="G36"/>
      <c r="H36"/>
      <c r="I36"/>
      <c r="J36"/>
      <c r="K36"/>
      <c r="L36"/>
      <c r="M36"/>
      <c r="N36"/>
      <c r="O36" s="316"/>
      <c r="P36"/>
      <c r="Q36"/>
      <c r="R36"/>
      <c r="S36"/>
    </row>
    <row r="37" spans="1:19" ht="17.25" customHeight="1">
      <c r="A37" s="1" t="s">
        <v>326</v>
      </c>
      <c r="B37" s="1"/>
      <c r="C37"/>
      <c r="D37"/>
      <c r="E37"/>
      <c r="F37"/>
      <c r="G37"/>
      <c r="H37"/>
      <c r="I37"/>
      <c r="J37"/>
      <c r="K37"/>
      <c r="L37"/>
      <c r="M37"/>
      <c r="N37"/>
      <c r="O37" s="316"/>
      <c r="P37"/>
      <c r="Q37"/>
      <c r="R37"/>
      <c r="S37"/>
    </row>
    <row r="38" spans="1:19">
      <c r="A38"/>
      <c r="B38"/>
      <c r="C38"/>
      <c r="D38"/>
      <c r="E38"/>
      <c r="F38"/>
      <c r="G38"/>
      <c r="H38"/>
      <c r="I38"/>
      <c r="J38"/>
      <c r="K38"/>
      <c r="L38"/>
      <c r="M38"/>
      <c r="N38"/>
      <c r="O38" s="316"/>
      <c r="P38"/>
      <c r="Q38"/>
      <c r="R38"/>
      <c r="S38"/>
    </row>
    <row r="39" spans="1:19">
      <c r="A39"/>
      <c r="B39"/>
      <c r="C39"/>
      <c r="D39"/>
      <c r="E39"/>
      <c r="F39"/>
      <c r="G39"/>
      <c r="H39"/>
      <c r="I39"/>
      <c r="J39"/>
      <c r="K39"/>
      <c r="L39"/>
      <c r="M39"/>
      <c r="N39"/>
      <c r="O39" s="316"/>
      <c r="P39"/>
      <c r="Q39"/>
      <c r="R39"/>
      <c r="S39"/>
    </row>
    <row r="40" spans="1:19">
      <c r="A40"/>
      <c r="B40"/>
      <c r="C40"/>
      <c r="D40"/>
      <c r="E40"/>
      <c r="F40"/>
      <c r="G40"/>
      <c r="H40"/>
      <c r="I40"/>
      <c r="J40"/>
      <c r="K40"/>
      <c r="L40"/>
      <c r="M40"/>
      <c r="N40"/>
      <c r="O40" s="316"/>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16"/>
      <c r="R75" s="316"/>
    </row>
    <row r="76" spans="1:19">
      <c r="A76"/>
      <c r="B76"/>
      <c r="C76"/>
      <c r="D76"/>
      <c r="E76"/>
      <c r="F76"/>
      <c r="G76"/>
      <c r="H76"/>
      <c r="I76"/>
      <c r="J76"/>
      <c r="K76"/>
      <c r="L76"/>
      <c r="M76"/>
      <c r="N76"/>
      <c r="O76"/>
      <c r="P76"/>
      <c r="Q76" s="316"/>
      <c r="R76" s="316"/>
    </row>
    <row r="77" spans="1:19">
      <c r="A77"/>
      <c r="B77"/>
      <c r="C77"/>
      <c r="D77"/>
      <c r="E77"/>
      <c r="F77"/>
      <c r="G77"/>
      <c r="H77"/>
      <c r="I77"/>
      <c r="J77"/>
      <c r="K77"/>
      <c r="L77"/>
      <c r="M77"/>
      <c r="N77"/>
      <c r="O77"/>
      <c r="P77"/>
      <c r="Q77" s="316"/>
      <c r="R77" s="316"/>
    </row>
    <row r="78" spans="1:19">
      <c r="A78"/>
      <c r="B78"/>
      <c r="C78"/>
      <c r="D78"/>
      <c r="E78"/>
      <c r="F78"/>
      <c r="G78"/>
      <c r="H78"/>
      <c r="I78"/>
      <c r="J78"/>
      <c r="K78"/>
      <c r="L78"/>
      <c r="M78"/>
      <c r="N78"/>
      <c r="O78"/>
      <c r="P78"/>
      <c r="Q78" s="316"/>
      <c r="R78" s="316"/>
    </row>
    <row r="79" spans="1:19">
      <c r="A79"/>
      <c r="B79"/>
      <c r="C79"/>
      <c r="D79"/>
      <c r="E79"/>
      <c r="F79"/>
      <c r="G79"/>
      <c r="H79"/>
      <c r="I79"/>
      <c r="J79"/>
      <c r="K79"/>
      <c r="L79"/>
      <c r="M79"/>
      <c r="N79"/>
      <c r="O79"/>
      <c r="P79"/>
      <c r="Q79" s="316"/>
      <c r="R79" s="316"/>
    </row>
    <row r="80" spans="1:19">
      <c r="A80"/>
      <c r="B80"/>
      <c r="C80"/>
      <c r="D80"/>
      <c r="E80"/>
      <c r="F80"/>
      <c r="G80"/>
      <c r="H80"/>
      <c r="I80"/>
      <c r="J80"/>
      <c r="K80"/>
      <c r="L80"/>
      <c r="M80"/>
      <c r="N80"/>
      <c r="O80"/>
      <c r="P80"/>
      <c r="Q80" s="316"/>
      <c r="R80" s="316"/>
    </row>
    <row r="81" spans="1:18">
      <c r="A81"/>
      <c r="B81"/>
      <c r="C81"/>
      <c r="D81"/>
      <c r="E81"/>
      <c r="F81"/>
      <c r="G81"/>
      <c r="H81"/>
      <c r="I81"/>
      <c r="J81"/>
      <c r="K81"/>
      <c r="L81"/>
      <c r="M81"/>
      <c r="N81"/>
      <c r="O81"/>
      <c r="P81"/>
      <c r="Q81" s="316"/>
      <c r="R81" s="316"/>
    </row>
    <row r="82" spans="1:18">
      <c r="A82"/>
      <c r="B82"/>
      <c r="C82"/>
      <c r="D82"/>
      <c r="E82"/>
      <c r="F82"/>
      <c r="G82"/>
      <c r="H82"/>
      <c r="I82"/>
      <c r="J82"/>
      <c r="K82"/>
      <c r="L82"/>
      <c r="M82"/>
      <c r="N82"/>
      <c r="O82"/>
      <c r="P82"/>
      <c r="Q82" s="316"/>
      <c r="R82" s="316"/>
    </row>
    <row r="83" spans="1:18" ht="15.5">
      <c r="A83"/>
      <c r="B83"/>
      <c r="C83"/>
      <c r="D83"/>
      <c r="E83"/>
      <c r="F83"/>
      <c r="G83"/>
      <c r="H83"/>
      <c r="I83"/>
      <c r="J83"/>
      <c r="K83"/>
      <c r="L83"/>
      <c r="M83" s="451"/>
      <c r="N83" s="404"/>
      <c r="O83"/>
      <c r="P83"/>
      <c r="Q83" s="316"/>
      <c r="R83" s="316"/>
    </row>
    <row r="84" spans="1:18" ht="15.5">
      <c r="A84"/>
      <c r="B84"/>
      <c r="C84"/>
      <c r="D84"/>
      <c r="E84"/>
      <c r="F84"/>
      <c r="G84"/>
      <c r="H84"/>
      <c r="I84"/>
      <c r="J84"/>
      <c r="K84"/>
      <c r="L84"/>
      <c r="M84" s="451"/>
      <c r="N84" s="404"/>
      <c r="O84"/>
      <c r="P84"/>
      <c r="Q84" s="316"/>
      <c r="R84" s="316"/>
    </row>
    <row r="85" spans="1:18" ht="15.5">
      <c r="A85"/>
      <c r="B85"/>
      <c r="C85"/>
      <c r="D85"/>
      <c r="E85"/>
      <c r="F85"/>
      <c r="G85"/>
      <c r="H85"/>
      <c r="I85"/>
      <c r="J85"/>
      <c r="K85"/>
      <c r="L85"/>
      <c r="M85" s="451"/>
      <c r="N85" s="404"/>
      <c r="O85"/>
      <c r="P85"/>
      <c r="Q85" s="316"/>
      <c r="R85" s="316"/>
    </row>
    <row r="86" spans="1:18" ht="15.5">
      <c r="A86"/>
      <c r="B86"/>
      <c r="C86"/>
      <c r="D86"/>
      <c r="E86"/>
      <c r="F86"/>
      <c r="G86"/>
      <c r="H86"/>
      <c r="I86"/>
      <c r="J86"/>
      <c r="K86"/>
      <c r="L86"/>
      <c r="M86" s="451"/>
      <c r="N86" s="404"/>
      <c r="O86"/>
      <c r="P86"/>
      <c r="Q86" s="316"/>
      <c r="R86" s="316"/>
    </row>
    <row r="87" spans="1:18" ht="15.5">
      <c r="A87"/>
      <c r="B87"/>
      <c r="C87"/>
      <c r="D87"/>
      <c r="E87"/>
      <c r="F87"/>
      <c r="G87"/>
      <c r="H87"/>
      <c r="I87"/>
      <c r="J87"/>
      <c r="K87"/>
      <c r="L87"/>
      <c r="M87" s="451"/>
      <c r="N87" s="404"/>
      <c r="O87"/>
      <c r="P87"/>
      <c r="Q87" s="316"/>
      <c r="R87" s="316"/>
    </row>
    <row r="88" spans="1:18" ht="15.5">
      <c r="A88"/>
      <c r="B88"/>
      <c r="C88"/>
      <c r="D88"/>
      <c r="E88"/>
      <c r="F88"/>
      <c r="G88"/>
      <c r="H88"/>
      <c r="I88"/>
      <c r="J88"/>
      <c r="K88"/>
      <c r="L88"/>
      <c r="M88" s="451"/>
      <c r="N88" s="404"/>
      <c r="O88"/>
      <c r="P88"/>
      <c r="Q88" s="316"/>
      <c r="R88" s="316"/>
    </row>
    <row r="89" spans="1:18" ht="15.5">
      <c r="A89"/>
      <c r="B89"/>
      <c r="C89"/>
      <c r="D89"/>
      <c r="E89"/>
      <c r="F89"/>
      <c r="G89"/>
      <c r="H89"/>
      <c r="I89"/>
      <c r="J89"/>
      <c r="K89"/>
      <c r="L89"/>
      <c r="M89" s="451"/>
      <c r="N89" s="404"/>
      <c r="O89"/>
      <c r="P89"/>
      <c r="Q89" s="316"/>
      <c r="R89" s="316"/>
    </row>
    <row r="90" spans="1:18" ht="15.5">
      <c r="A90"/>
      <c r="B90"/>
      <c r="C90"/>
      <c r="D90"/>
      <c r="E90"/>
      <c r="F90"/>
      <c r="G90"/>
      <c r="H90"/>
      <c r="I90"/>
      <c r="J90"/>
      <c r="K90"/>
      <c r="L90"/>
      <c r="M90" s="451"/>
      <c r="N90" s="404"/>
      <c r="O90"/>
      <c r="P90"/>
      <c r="Q90" s="316"/>
      <c r="R90" s="316"/>
    </row>
    <row r="91" spans="1:18">
      <c r="A91"/>
      <c r="B91"/>
      <c r="C91"/>
      <c r="D91"/>
      <c r="E91"/>
      <c r="F91"/>
      <c r="G91"/>
      <c r="H91"/>
      <c r="I91"/>
      <c r="J91"/>
      <c r="K91"/>
      <c r="L91"/>
      <c r="M91"/>
      <c r="N91"/>
      <c r="O91"/>
      <c r="P91"/>
      <c r="Q91" s="316"/>
      <c r="R91" s="316"/>
    </row>
    <row r="92" spans="1:18">
      <c r="A92"/>
      <c r="B92"/>
      <c r="C92"/>
      <c r="D92"/>
      <c r="E92"/>
      <c r="F92"/>
      <c r="G92"/>
      <c r="H92"/>
      <c r="I92"/>
      <c r="J92"/>
      <c r="K92"/>
      <c r="L92"/>
      <c r="M92"/>
      <c r="N92"/>
      <c r="O92"/>
      <c r="P92"/>
      <c r="Q92" s="316"/>
      <c r="R92" s="316"/>
    </row>
    <row r="93" spans="1:18">
      <c r="A93"/>
      <c r="B93"/>
      <c r="C93"/>
      <c r="D93"/>
      <c r="E93"/>
      <c r="F93"/>
      <c r="G93"/>
      <c r="H93"/>
      <c r="I93"/>
      <c r="J93"/>
      <c r="K93"/>
      <c r="L93"/>
      <c r="M93"/>
      <c r="N93"/>
      <c r="O93"/>
      <c r="P93"/>
      <c r="Q93" s="316"/>
      <c r="R93" s="316"/>
    </row>
    <row r="94" spans="1:18">
      <c r="A94"/>
      <c r="B94"/>
      <c r="C94"/>
      <c r="D94"/>
      <c r="E94"/>
      <c r="F94"/>
      <c r="G94"/>
      <c r="H94"/>
      <c r="I94"/>
      <c r="J94"/>
      <c r="K94"/>
      <c r="L94"/>
      <c r="M94"/>
      <c r="N94"/>
      <c r="O94"/>
      <c r="P94"/>
      <c r="Q94" s="316"/>
      <c r="R94" s="316"/>
    </row>
    <row r="95" spans="1:18">
      <c r="A95"/>
      <c r="B95"/>
      <c r="C95"/>
      <c r="D95"/>
      <c r="E95"/>
      <c r="F95"/>
      <c r="G95"/>
      <c r="H95"/>
      <c r="I95"/>
      <c r="J95"/>
      <c r="K95"/>
      <c r="L95"/>
      <c r="M95"/>
      <c r="N95"/>
      <c r="O95"/>
      <c r="P95"/>
      <c r="Q95" s="316"/>
      <c r="R95" s="316"/>
    </row>
    <row r="96" spans="1:18">
      <c r="A96"/>
      <c r="B96"/>
      <c r="C96"/>
      <c r="D96"/>
      <c r="E96"/>
      <c r="F96"/>
      <c r="G96"/>
      <c r="H96"/>
      <c r="I96"/>
      <c r="J96"/>
      <c r="K96"/>
      <c r="L96"/>
      <c r="M96"/>
      <c r="N96"/>
      <c r="O96"/>
      <c r="P96"/>
      <c r="Q96" s="316"/>
      <c r="R96" s="316"/>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63">
    <sortCondition descending="1" ref="Q7:Q63"/>
  </sortState>
  <mergeCells count="3">
    <mergeCell ref="B5:C5"/>
    <mergeCell ref="A2:AA2"/>
    <mergeCell ref="A3:G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30"/>
  <dimension ref="A1:A15"/>
  <sheetViews>
    <sheetView showGridLines="0" workbookViewId="0">
      <selection activeCell="A23" sqref="A23"/>
    </sheetView>
  </sheetViews>
  <sheetFormatPr defaultColWidth="9.1796875" defaultRowHeight="13"/>
  <cols>
    <col min="1" max="1" width="156.453125" style="845" customWidth="1"/>
    <col min="2" max="16384" width="9.1796875" style="845"/>
  </cols>
  <sheetData>
    <row r="1" spans="1:1" ht="21">
      <c r="A1" s="844" t="s">
        <v>488</v>
      </c>
    </row>
    <row r="2" spans="1:1" ht="15.5">
      <c r="A2" s="846" t="s">
        <v>502</v>
      </c>
    </row>
    <row r="3" spans="1:1" ht="15.5">
      <c r="A3" s="847" t="s">
        <v>489</v>
      </c>
    </row>
    <row r="4" spans="1:1" ht="15.5">
      <c r="A4" s="848" t="s">
        <v>491</v>
      </c>
    </row>
    <row r="5" spans="1:1" ht="15.5">
      <c r="A5" s="849" t="s">
        <v>492</v>
      </c>
    </row>
    <row r="6" spans="1:1" ht="46.5">
      <c r="A6" s="849" t="s">
        <v>493</v>
      </c>
    </row>
    <row r="7" spans="1:1" ht="46.5">
      <c r="A7" s="850" t="s">
        <v>494</v>
      </c>
    </row>
    <row r="8" spans="1:1" ht="15.5">
      <c r="A8" s="849" t="s">
        <v>495</v>
      </c>
    </row>
    <row r="9" spans="1:1" ht="15.5">
      <c r="A9" s="851" t="s">
        <v>496</v>
      </c>
    </row>
    <row r="10" spans="1:1" ht="15.5">
      <c r="A10" s="852" t="s">
        <v>497</v>
      </c>
    </row>
    <row r="11" spans="1:1" ht="15.5">
      <c r="A11" s="853" t="s">
        <v>490</v>
      </c>
    </row>
    <row r="12" spans="1:1" ht="15.5">
      <c r="A12" s="854" t="s">
        <v>498</v>
      </c>
    </row>
    <row r="13" spans="1:1" ht="15.5">
      <c r="A13" s="854" t="s">
        <v>499</v>
      </c>
    </row>
    <row r="14" spans="1:1" ht="15.5">
      <c r="A14" s="854" t="s">
        <v>500</v>
      </c>
    </row>
    <row r="15" spans="1:1" ht="15.5">
      <c r="A15" s="854" t="s">
        <v>501</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36"/>
  <dimension ref="A1:AA230"/>
  <sheetViews>
    <sheetView showGridLines="0" workbookViewId="0">
      <selection activeCell="S37" sqref="S37"/>
    </sheetView>
  </sheetViews>
  <sheetFormatPr defaultRowHeight="13"/>
  <cols>
    <col min="1" max="1" width="16.81640625" style="329" customWidth="1"/>
    <col min="2" max="2" width="12.26953125" style="329" bestFit="1" customWidth="1"/>
    <col min="3" max="3" width="10.1796875" style="329" customWidth="1"/>
    <col min="4" max="4" width="9.1796875" style="329"/>
    <col min="5" max="5" width="9.54296875" style="329" customWidth="1"/>
    <col min="6" max="6" width="16.7265625" style="329" customWidth="1"/>
    <col min="7" max="7" width="11.26953125" style="329" customWidth="1"/>
    <col min="8" max="8" width="10.453125" style="329" customWidth="1"/>
    <col min="9" max="9" width="9.1796875" style="329"/>
    <col min="10" max="10" width="3.54296875" style="329" customWidth="1"/>
    <col min="11" max="11" width="27.26953125" style="329" customWidth="1"/>
    <col min="12" max="12" width="11.7265625" style="329" customWidth="1"/>
    <col min="13" max="13" width="12.26953125" style="329" customWidth="1"/>
    <col min="14" max="14" width="10.453125" style="329" customWidth="1"/>
    <col min="15" max="15" width="3.81640625" style="329" customWidth="1"/>
    <col min="16" max="16" width="22.54296875" style="329" customWidth="1"/>
    <col min="17" max="17" width="11.26953125" style="329" customWidth="1"/>
    <col min="18" max="18" width="10.26953125" style="329" customWidth="1"/>
    <col min="19" max="19" width="10" style="329" customWidth="1"/>
    <col min="20" max="255" width="9.1796875" style="329"/>
    <col min="256" max="256" width="4" style="329" customWidth="1"/>
    <col min="257" max="257" width="15.1796875" style="329" customWidth="1"/>
    <col min="258" max="258" width="13.81640625" style="329" customWidth="1"/>
    <col min="259" max="259" width="10.1796875" style="329" customWidth="1"/>
    <col min="260" max="260" width="9.1796875" style="329"/>
    <col min="261" max="261" width="3.453125" style="329" customWidth="1"/>
    <col min="262" max="262" width="19.54296875" style="329" customWidth="1"/>
    <col min="263" max="263" width="12.26953125" style="329" customWidth="1"/>
    <col min="264" max="264" width="10.453125" style="329" customWidth="1"/>
    <col min="265" max="265" width="9.1796875" style="329"/>
    <col min="266" max="266" width="3.54296875" style="329" customWidth="1"/>
    <col min="267" max="267" width="16.453125" style="329" customWidth="1"/>
    <col min="268" max="268" width="11.7265625" style="329" customWidth="1"/>
    <col min="269" max="269" width="10.1796875" style="329" customWidth="1"/>
    <col min="270" max="270" width="15.81640625" style="329" customWidth="1"/>
    <col min="271" max="271" width="3.81640625" style="329" customWidth="1"/>
    <col min="272" max="272" width="16.453125" style="329" customWidth="1"/>
    <col min="273" max="273" width="11.26953125" style="329" customWidth="1"/>
    <col min="274" max="274" width="10.26953125" style="329" customWidth="1"/>
    <col min="275" max="275" width="10" style="329" customWidth="1"/>
    <col min="276" max="511" width="9.1796875" style="329"/>
    <col min="512" max="512" width="4" style="329" customWidth="1"/>
    <col min="513" max="513" width="15.1796875" style="329" customWidth="1"/>
    <col min="514" max="514" width="13.81640625" style="329" customWidth="1"/>
    <col min="515" max="515" width="10.1796875" style="329" customWidth="1"/>
    <col min="516" max="516" width="9.1796875" style="329"/>
    <col min="517" max="517" width="3.453125" style="329" customWidth="1"/>
    <col min="518" max="518" width="19.54296875" style="329" customWidth="1"/>
    <col min="519" max="519" width="12.26953125" style="329" customWidth="1"/>
    <col min="520" max="520" width="10.453125" style="329" customWidth="1"/>
    <col min="521" max="521" width="9.1796875" style="329"/>
    <col min="522" max="522" width="3.54296875" style="329" customWidth="1"/>
    <col min="523" max="523" width="16.453125" style="329" customWidth="1"/>
    <col min="524" max="524" width="11.7265625" style="329" customWidth="1"/>
    <col min="525" max="525" width="10.1796875" style="329" customWidth="1"/>
    <col min="526" max="526" width="15.81640625" style="329" customWidth="1"/>
    <col min="527" max="527" width="3.81640625" style="329" customWidth="1"/>
    <col min="528" max="528" width="16.453125" style="329" customWidth="1"/>
    <col min="529" max="529" width="11.26953125" style="329" customWidth="1"/>
    <col min="530" max="530" width="10.26953125" style="329" customWidth="1"/>
    <col min="531" max="531" width="10" style="329" customWidth="1"/>
    <col min="532" max="767" width="9.1796875" style="329"/>
    <col min="768" max="768" width="4" style="329" customWidth="1"/>
    <col min="769" max="769" width="15.1796875" style="329" customWidth="1"/>
    <col min="770" max="770" width="13.81640625" style="329" customWidth="1"/>
    <col min="771" max="771" width="10.1796875" style="329" customWidth="1"/>
    <col min="772" max="772" width="9.1796875" style="329"/>
    <col min="773" max="773" width="3.453125" style="329" customWidth="1"/>
    <col min="774" max="774" width="19.54296875" style="329" customWidth="1"/>
    <col min="775" max="775" width="12.26953125" style="329" customWidth="1"/>
    <col min="776" max="776" width="10.453125" style="329" customWidth="1"/>
    <col min="777" max="777" width="9.1796875" style="329"/>
    <col min="778" max="778" width="3.54296875" style="329" customWidth="1"/>
    <col min="779" max="779" width="16.453125" style="329" customWidth="1"/>
    <col min="780" max="780" width="11.7265625" style="329" customWidth="1"/>
    <col min="781" max="781" width="10.1796875" style="329" customWidth="1"/>
    <col min="782" max="782" width="15.81640625" style="329" customWidth="1"/>
    <col min="783" max="783" width="3.81640625" style="329" customWidth="1"/>
    <col min="784" max="784" width="16.453125" style="329" customWidth="1"/>
    <col min="785" max="785" width="11.26953125" style="329" customWidth="1"/>
    <col min="786" max="786" width="10.26953125" style="329" customWidth="1"/>
    <col min="787" max="787" width="10" style="329" customWidth="1"/>
    <col min="788" max="1023" width="9.1796875" style="329"/>
    <col min="1024" max="1024" width="4" style="329" customWidth="1"/>
    <col min="1025" max="1025" width="15.1796875" style="329" customWidth="1"/>
    <col min="1026" max="1026" width="13.81640625" style="329" customWidth="1"/>
    <col min="1027" max="1027" width="10.1796875" style="329" customWidth="1"/>
    <col min="1028" max="1028" width="9.1796875" style="329"/>
    <col min="1029" max="1029" width="3.453125" style="329" customWidth="1"/>
    <col min="1030" max="1030" width="19.54296875" style="329" customWidth="1"/>
    <col min="1031" max="1031" width="12.26953125" style="329" customWidth="1"/>
    <col min="1032" max="1032" width="10.453125" style="329" customWidth="1"/>
    <col min="1033" max="1033" width="9.1796875" style="329"/>
    <col min="1034" max="1034" width="3.54296875" style="329" customWidth="1"/>
    <col min="1035" max="1035" width="16.453125" style="329" customWidth="1"/>
    <col min="1036" max="1036" width="11.7265625" style="329" customWidth="1"/>
    <col min="1037" max="1037" width="10.1796875" style="329" customWidth="1"/>
    <col min="1038" max="1038" width="15.81640625" style="329" customWidth="1"/>
    <col min="1039" max="1039" width="3.81640625" style="329" customWidth="1"/>
    <col min="1040" max="1040" width="16.453125" style="329" customWidth="1"/>
    <col min="1041" max="1041" width="11.26953125" style="329" customWidth="1"/>
    <col min="1042" max="1042" width="10.26953125" style="329" customWidth="1"/>
    <col min="1043" max="1043" width="10" style="329" customWidth="1"/>
    <col min="1044" max="1279" width="9.1796875" style="329"/>
    <col min="1280" max="1280" width="4" style="329" customWidth="1"/>
    <col min="1281" max="1281" width="15.1796875" style="329" customWidth="1"/>
    <col min="1282" max="1282" width="13.81640625" style="329" customWidth="1"/>
    <col min="1283" max="1283" width="10.1796875" style="329" customWidth="1"/>
    <col min="1284" max="1284" width="9.1796875" style="329"/>
    <col min="1285" max="1285" width="3.453125" style="329" customWidth="1"/>
    <col min="1286" max="1286" width="19.54296875" style="329" customWidth="1"/>
    <col min="1287" max="1287" width="12.26953125" style="329" customWidth="1"/>
    <col min="1288" max="1288" width="10.453125" style="329" customWidth="1"/>
    <col min="1289" max="1289" width="9.1796875" style="329"/>
    <col min="1290" max="1290" width="3.54296875" style="329" customWidth="1"/>
    <col min="1291" max="1291" width="16.453125" style="329" customWidth="1"/>
    <col min="1292" max="1292" width="11.7265625" style="329" customWidth="1"/>
    <col min="1293" max="1293" width="10.1796875" style="329" customWidth="1"/>
    <col min="1294" max="1294" width="15.81640625" style="329" customWidth="1"/>
    <col min="1295" max="1295" width="3.81640625" style="329" customWidth="1"/>
    <col min="1296" max="1296" width="16.453125" style="329" customWidth="1"/>
    <col min="1297" max="1297" width="11.26953125" style="329" customWidth="1"/>
    <col min="1298" max="1298" width="10.26953125" style="329" customWidth="1"/>
    <col min="1299" max="1299" width="10" style="329" customWidth="1"/>
    <col min="1300" max="1535" width="9.1796875" style="329"/>
    <col min="1536" max="1536" width="4" style="329" customWidth="1"/>
    <col min="1537" max="1537" width="15.1796875" style="329" customWidth="1"/>
    <col min="1538" max="1538" width="13.81640625" style="329" customWidth="1"/>
    <col min="1539" max="1539" width="10.1796875" style="329" customWidth="1"/>
    <col min="1540" max="1540" width="9.1796875" style="329"/>
    <col min="1541" max="1541" width="3.453125" style="329" customWidth="1"/>
    <col min="1542" max="1542" width="19.54296875" style="329" customWidth="1"/>
    <col min="1543" max="1543" width="12.26953125" style="329" customWidth="1"/>
    <col min="1544" max="1544" width="10.453125" style="329" customWidth="1"/>
    <col min="1545" max="1545" width="9.1796875" style="329"/>
    <col min="1546" max="1546" width="3.54296875" style="329" customWidth="1"/>
    <col min="1547" max="1547" width="16.453125" style="329" customWidth="1"/>
    <col min="1548" max="1548" width="11.7265625" style="329" customWidth="1"/>
    <col min="1549" max="1549" width="10.1796875" style="329" customWidth="1"/>
    <col min="1550" max="1550" width="15.81640625" style="329" customWidth="1"/>
    <col min="1551" max="1551" width="3.81640625" style="329" customWidth="1"/>
    <col min="1552" max="1552" width="16.453125" style="329" customWidth="1"/>
    <col min="1553" max="1553" width="11.26953125" style="329" customWidth="1"/>
    <col min="1554" max="1554" width="10.26953125" style="329" customWidth="1"/>
    <col min="1555" max="1555" width="10" style="329" customWidth="1"/>
    <col min="1556" max="1791" width="9.1796875" style="329"/>
    <col min="1792" max="1792" width="4" style="329" customWidth="1"/>
    <col min="1793" max="1793" width="15.1796875" style="329" customWidth="1"/>
    <col min="1794" max="1794" width="13.81640625" style="329" customWidth="1"/>
    <col min="1795" max="1795" width="10.1796875" style="329" customWidth="1"/>
    <col min="1796" max="1796" width="9.1796875" style="329"/>
    <col min="1797" max="1797" width="3.453125" style="329" customWidth="1"/>
    <col min="1798" max="1798" width="19.54296875" style="329" customWidth="1"/>
    <col min="1799" max="1799" width="12.26953125" style="329" customWidth="1"/>
    <col min="1800" max="1800" width="10.453125" style="329" customWidth="1"/>
    <col min="1801" max="1801" width="9.1796875" style="329"/>
    <col min="1802" max="1802" width="3.54296875" style="329" customWidth="1"/>
    <col min="1803" max="1803" width="16.453125" style="329" customWidth="1"/>
    <col min="1804" max="1804" width="11.7265625" style="329" customWidth="1"/>
    <col min="1805" max="1805" width="10.1796875" style="329" customWidth="1"/>
    <col min="1806" max="1806" width="15.81640625" style="329" customWidth="1"/>
    <col min="1807" max="1807" width="3.81640625" style="329" customWidth="1"/>
    <col min="1808" max="1808" width="16.453125" style="329" customWidth="1"/>
    <col min="1809" max="1809" width="11.26953125" style="329" customWidth="1"/>
    <col min="1810" max="1810" width="10.26953125" style="329" customWidth="1"/>
    <col min="1811" max="1811" width="10" style="329" customWidth="1"/>
    <col min="1812" max="2047" width="9.1796875" style="329"/>
    <col min="2048" max="2048" width="4" style="329" customWidth="1"/>
    <col min="2049" max="2049" width="15.1796875" style="329" customWidth="1"/>
    <col min="2050" max="2050" width="13.81640625" style="329" customWidth="1"/>
    <col min="2051" max="2051" width="10.1796875" style="329" customWidth="1"/>
    <col min="2052" max="2052" width="9.1796875" style="329"/>
    <col min="2053" max="2053" width="3.453125" style="329" customWidth="1"/>
    <col min="2054" max="2054" width="19.54296875" style="329" customWidth="1"/>
    <col min="2055" max="2055" width="12.26953125" style="329" customWidth="1"/>
    <col min="2056" max="2056" width="10.453125" style="329" customWidth="1"/>
    <col min="2057" max="2057" width="9.1796875" style="329"/>
    <col min="2058" max="2058" width="3.54296875" style="329" customWidth="1"/>
    <col min="2059" max="2059" width="16.453125" style="329" customWidth="1"/>
    <col min="2060" max="2060" width="11.7265625" style="329" customWidth="1"/>
    <col min="2061" max="2061" width="10.1796875" style="329" customWidth="1"/>
    <col min="2062" max="2062" width="15.81640625" style="329" customWidth="1"/>
    <col min="2063" max="2063" width="3.81640625" style="329" customWidth="1"/>
    <col min="2064" max="2064" width="16.453125" style="329" customWidth="1"/>
    <col min="2065" max="2065" width="11.26953125" style="329" customWidth="1"/>
    <col min="2066" max="2066" width="10.26953125" style="329" customWidth="1"/>
    <col min="2067" max="2067" width="10" style="329" customWidth="1"/>
    <col min="2068" max="2303" width="9.1796875" style="329"/>
    <col min="2304" max="2304" width="4" style="329" customWidth="1"/>
    <col min="2305" max="2305" width="15.1796875" style="329" customWidth="1"/>
    <col min="2306" max="2306" width="13.81640625" style="329" customWidth="1"/>
    <col min="2307" max="2307" width="10.1796875" style="329" customWidth="1"/>
    <col min="2308" max="2308" width="9.1796875" style="329"/>
    <col min="2309" max="2309" width="3.453125" style="329" customWidth="1"/>
    <col min="2310" max="2310" width="19.54296875" style="329" customWidth="1"/>
    <col min="2311" max="2311" width="12.26953125" style="329" customWidth="1"/>
    <col min="2312" max="2312" width="10.453125" style="329" customWidth="1"/>
    <col min="2313" max="2313" width="9.1796875" style="329"/>
    <col min="2314" max="2314" width="3.54296875" style="329" customWidth="1"/>
    <col min="2315" max="2315" width="16.453125" style="329" customWidth="1"/>
    <col min="2316" max="2316" width="11.7265625" style="329" customWidth="1"/>
    <col min="2317" max="2317" width="10.1796875" style="329" customWidth="1"/>
    <col min="2318" max="2318" width="15.81640625" style="329" customWidth="1"/>
    <col min="2319" max="2319" width="3.81640625" style="329" customWidth="1"/>
    <col min="2320" max="2320" width="16.453125" style="329" customWidth="1"/>
    <col min="2321" max="2321" width="11.26953125" style="329" customWidth="1"/>
    <col min="2322" max="2322" width="10.26953125" style="329" customWidth="1"/>
    <col min="2323" max="2323" width="10" style="329" customWidth="1"/>
    <col min="2324" max="2559" width="9.1796875" style="329"/>
    <col min="2560" max="2560" width="4" style="329" customWidth="1"/>
    <col min="2561" max="2561" width="15.1796875" style="329" customWidth="1"/>
    <col min="2562" max="2562" width="13.81640625" style="329" customWidth="1"/>
    <col min="2563" max="2563" width="10.1796875" style="329" customWidth="1"/>
    <col min="2564" max="2564" width="9.1796875" style="329"/>
    <col min="2565" max="2565" width="3.453125" style="329" customWidth="1"/>
    <col min="2566" max="2566" width="19.54296875" style="329" customWidth="1"/>
    <col min="2567" max="2567" width="12.26953125" style="329" customWidth="1"/>
    <col min="2568" max="2568" width="10.453125" style="329" customWidth="1"/>
    <col min="2569" max="2569" width="9.1796875" style="329"/>
    <col min="2570" max="2570" width="3.54296875" style="329" customWidth="1"/>
    <col min="2571" max="2571" width="16.453125" style="329" customWidth="1"/>
    <col min="2572" max="2572" width="11.7265625" style="329" customWidth="1"/>
    <col min="2573" max="2573" width="10.1796875" style="329" customWidth="1"/>
    <col min="2574" max="2574" width="15.81640625" style="329" customWidth="1"/>
    <col min="2575" max="2575" width="3.81640625" style="329" customWidth="1"/>
    <col min="2576" max="2576" width="16.453125" style="329" customWidth="1"/>
    <col min="2577" max="2577" width="11.26953125" style="329" customWidth="1"/>
    <col min="2578" max="2578" width="10.26953125" style="329" customWidth="1"/>
    <col min="2579" max="2579" width="10" style="329" customWidth="1"/>
    <col min="2580" max="2815" width="9.1796875" style="329"/>
    <col min="2816" max="2816" width="4" style="329" customWidth="1"/>
    <col min="2817" max="2817" width="15.1796875" style="329" customWidth="1"/>
    <col min="2818" max="2818" width="13.81640625" style="329" customWidth="1"/>
    <col min="2819" max="2819" width="10.1796875" style="329" customWidth="1"/>
    <col min="2820" max="2820" width="9.1796875" style="329"/>
    <col min="2821" max="2821" width="3.453125" style="329" customWidth="1"/>
    <col min="2822" max="2822" width="19.54296875" style="329" customWidth="1"/>
    <col min="2823" max="2823" width="12.26953125" style="329" customWidth="1"/>
    <col min="2824" max="2824" width="10.453125" style="329" customWidth="1"/>
    <col min="2825" max="2825" width="9.1796875" style="329"/>
    <col min="2826" max="2826" width="3.54296875" style="329" customWidth="1"/>
    <col min="2827" max="2827" width="16.453125" style="329" customWidth="1"/>
    <col min="2828" max="2828" width="11.7265625" style="329" customWidth="1"/>
    <col min="2829" max="2829" width="10.1796875" style="329" customWidth="1"/>
    <col min="2830" max="2830" width="15.81640625" style="329" customWidth="1"/>
    <col min="2831" max="2831" width="3.81640625" style="329" customWidth="1"/>
    <col min="2832" max="2832" width="16.453125" style="329" customWidth="1"/>
    <col min="2833" max="2833" width="11.26953125" style="329" customWidth="1"/>
    <col min="2834" max="2834" width="10.26953125" style="329" customWidth="1"/>
    <col min="2835" max="2835" width="10" style="329" customWidth="1"/>
    <col min="2836" max="3071" width="9.1796875" style="329"/>
    <col min="3072" max="3072" width="4" style="329" customWidth="1"/>
    <col min="3073" max="3073" width="15.1796875" style="329" customWidth="1"/>
    <col min="3074" max="3074" width="13.81640625" style="329" customWidth="1"/>
    <col min="3075" max="3075" width="10.1796875" style="329" customWidth="1"/>
    <col min="3076" max="3076" width="9.1796875" style="329"/>
    <col min="3077" max="3077" width="3.453125" style="329" customWidth="1"/>
    <col min="3078" max="3078" width="19.54296875" style="329" customWidth="1"/>
    <col min="3079" max="3079" width="12.26953125" style="329" customWidth="1"/>
    <col min="3080" max="3080" width="10.453125" style="329" customWidth="1"/>
    <col min="3081" max="3081" width="9.1796875" style="329"/>
    <col min="3082" max="3082" width="3.54296875" style="329" customWidth="1"/>
    <col min="3083" max="3083" width="16.453125" style="329" customWidth="1"/>
    <col min="3084" max="3084" width="11.7265625" style="329" customWidth="1"/>
    <col min="3085" max="3085" width="10.1796875" style="329" customWidth="1"/>
    <col min="3086" max="3086" width="15.81640625" style="329" customWidth="1"/>
    <col min="3087" max="3087" width="3.81640625" style="329" customWidth="1"/>
    <col min="3088" max="3088" width="16.453125" style="329" customWidth="1"/>
    <col min="3089" max="3089" width="11.26953125" style="329" customWidth="1"/>
    <col min="3090" max="3090" width="10.26953125" style="329" customWidth="1"/>
    <col min="3091" max="3091" width="10" style="329" customWidth="1"/>
    <col min="3092" max="3327" width="9.1796875" style="329"/>
    <col min="3328" max="3328" width="4" style="329" customWidth="1"/>
    <col min="3329" max="3329" width="15.1796875" style="329" customWidth="1"/>
    <col min="3330" max="3330" width="13.81640625" style="329" customWidth="1"/>
    <col min="3331" max="3331" width="10.1796875" style="329" customWidth="1"/>
    <col min="3332" max="3332" width="9.1796875" style="329"/>
    <col min="3333" max="3333" width="3.453125" style="329" customWidth="1"/>
    <col min="3334" max="3334" width="19.54296875" style="329" customWidth="1"/>
    <col min="3335" max="3335" width="12.26953125" style="329" customWidth="1"/>
    <col min="3336" max="3336" width="10.453125" style="329" customWidth="1"/>
    <col min="3337" max="3337" width="9.1796875" style="329"/>
    <col min="3338" max="3338" width="3.54296875" style="329" customWidth="1"/>
    <col min="3339" max="3339" width="16.453125" style="329" customWidth="1"/>
    <col min="3340" max="3340" width="11.7265625" style="329" customWidth="1"/>
    <col min="3341" max="3341" width="10.1796875" style="329" customWidth="1"/>
    <col min="3342" max="3342" width="15.81640625" style="329" customWidth="1"/>
    <col min="3343" max="3343" width="3.81640625" style="329" customWidth="1"/>
    <col min="3344" max="3344" width="16.453125" style="329" customWidth="1"/>
    <col min="3345" max="3345" width="11.26953125" style="329" customWidth="1"/>
    <col min="3346" max="3346" width="10.26953125" style="329" customWidth="1"/>
    <col min="3347" max="3347" width="10" style="329" customWidth="1"/>
    <col min="3348" max="3583" width="9.1796875" style="329"/>
    <col min="3584" max="3584" width="4" style="329" customWidth="1"/>
    <col min="3585" max="3585" width="15.1796875" style="329" customWidth="1"/>
    <col min="3586" max="3586" width="13.81640625" style="329" customWidth="1"/>
    <col min="3587" max="3587" width="10.1796875" style="329" customWidth="1"/>
    <col min="3588" max="3588" width="9.1796875" style="329"/>
    <col min="3589" max="3589" width="3.453125" style="329" customWidth="1"/>
    <col min="3590" max="3590" width="19.54296875" style="329" customWidth="1"/>
    <col min="3591" max="3591" width="12.26953125" style="329" customWidth="1"/>
    <col min="3592" max="3592" width="10.453125" style="329" customWidth="1"/>
    <col min="3593" max="3593" width="9.1796875" style="329"/>
    <col min="3594" max="3594" width="3.54296875" style="329" customWidth="1"/>
    <col min="3595" max="3595" width="16.453125" style="329" customWidth="1"/>
    <col min="3596" max="3596" width="11.7265625" style="329" customWidth="1"/>
    <col min="3597" max="3597" width="10.1796875" style="329" customWidth="1"/>
    <col min="3598" max="3598" width="15.81640625" style="329" customWidth="1"/>
    <col min="3599" max="3599" width="3.81640625" style="329" customWidth="1"/>
    <col min="3600" max="3600" width="16.453125" style="329" customWidth="1"/>
    <col min="3601" max="3601" width="11.26953125" style="329" customWidth="1"/>
    <col min="3602" max="3602" width="10.26953125" style="329" customWidth="1"/>
    <col min="3603" max="3603" width="10" style="329" customWidth="1"/>
    <col min="3604" max="3839" width="9.1796875" style="329"/>
    <col min="3840" max="3840" width="4" style="329" customWidth="1"/>
    <col min="3841" max="3841" width="15.1796875" style="329" customWidth="1"/>
    <col min="3842" max="3842" width="13.81640625" style="329" customWidth="1"/>
    <col min="3843" max="3843" width="10.1796875" style="329" customWidth="1"/>
    <col min="3844" max="3844" width="9.1796875" style="329"/>
    <col min="3845" max="3845" width="3.453125" style="329" customWidth="1"/>
    <col min="3846" max="3846" width="19.54296875" style="329" customWidth="1"/>
    <col min="3847" max="3847" width="12.26953125" style="329" customWidth="1"/>
    <col min="3848" max="3848" width="10.453125" style="329" customWidth="1"/>
    <col min="3849" max="3849" width="9.1796875" style="329"/>
    <col min="3850" max="3850" width="3.54296875" style="329" customWidth="1"/>
    <col min="3851" max="3851" width="16.453125" style="329" customWidth="1"/>
    <col min="3852" max="3852" width="11.7265625" style="329" customWidth="1"/>
    <col min="3853" max="3853" width="10.1796875" style="329" customWidth="1"/>
    <col min="3854" max="3854" width="15.81640625" style="329" customWidth="1"/>
    <col min="3855" max="3855" width="3.81640625" style="329" customWidth="1"/>
    <col min="3856" max="3856" width="16.453125" style="329" customWidth="1"/>
    <col min="3857" max="3857" width="11.26953125" style="329" customWidth="1"/>
    <col min="3858" max="3858" width="10.26953125" style="329" customWidth="1"/>
    <col min="3859" max="3859" width="10" style="329" customWidth="1"/>
    <col min="3860" max="4095" width="9.1796875" style="329"/>
    <col min="4096" max="4096" width="4" style="329" customWidth="1"/>
    <col min="4097" max="4097" width="15.1796875" style="329" customWidth="1"/>
    <col min="4098" max="4098" width="13.81640625" style="329" customWidth="1"/>
    <col min="4099" max="4099" width="10.1796875" style="329" customWidth="1"/>
    <col min="4100" max="4100" width="9.1796875" style="329"/>
    <col min="4101" max="4101" width="3.453125" style="329" customWidth="1"/>
    <col min="4102" max="4102" width="19.54296875" style="329" customWidth="1"/>
    <col min="4103" max="4103" width="12.26953125" style="329" customWidth="1"/>
    <col min="4104" max="4104" width="10.453125" style="329" customWidth="1"/>
    <col min="4105" max="4105" width="9.1796875" style="329"/>
    <col min="4106" max="4106" width="3.54296875" style="329" customWidth="1"/>
    <col min="4107" max="4107" width="16.453125" style="329" customWidth="1"/>
    <col min="4108" max="4108" width="11.7265625" style="329" customWidth="1"/>
    <col min="4109" max="4109" width="10.1796875" style="329" customWidth="1"/>
    <col min="4110" max="4110" width="15.81640625" style="329" customWidth="1"/>
    <col min="4111" max="4111" width="3.81640625" style="329" customWidth="1"/>
    <col min="4112" max="4112" width="16.453125" style="329" customWidth="1"/>
    <col min="4113" max="4113" width="11.26953125" style="329" customWidth="1"/>
    <col min="4114" max="4114" width="10.26953125" style="329" customWidth="1"/>
    <col min="4115" max="4115" width="10" style="329" customWidth="1"/>
    <col min="4116" max="4351" width="9.1796875" style="329"/>
    <col min="4352" max="4352" width="4" style="329" customWidth="1"/>
    <col min="4353" max="4353" width="15.1796875" style="329" customWidth="1"/>
    <col min="4354" max="4354" width="13.81640625" style="329" customWidth="1"/>
    <col min="4355" max="4355" width="10.1796875" style="329" customWidth="1"/>
    <col min="4356" max="4356" width="9.1796875" style="329"/>
    <col min="4357" max="4357" width="3.453125" style="329" customWidth="1"/>
    <col min="4358" max="4358" width="19.54296875" style="329" customWidth="1"/>
    <col min="4359" max="4359" width="12.26953125" style="329" customWidth="1"/>
    <col min="4360" max="4360" width="10.453125" style="329" customWidth="1"/>
    <col min="4361" max="4361" width="9.1796875" style="329"/>
    <col min="4362" max="4362" width="3.54296875" style="329" customWidth="1"/>
    <col min="4363" max="4363" width="16.453125" style="329" customWidth="1"/>
    <col min="4364" max="4364" width="11.7265625" style="329" customWidth="1"/>
    <col min="4365" max="4365" width="10.1796875" style="329" customWidth="1"/>
    <col min="4366" max="4366" width="15.81640625" style="329" customWidth="1"/>
    <col min="4367" max="4367" width="3.81640625" style="329" customWidth="1"/>
    <col min="4368" max="4368" width="16.453125" style="329" customWidth="1"/>
    <col min="4369" max="4369" width="11.26953125" style="329" customWidth="1"/>
    <col min="4370" max="4370" width="10.26953125" style="329" customWidth="1"/>
    <col min="4371" max="4371" width="10" style="329" customWidth="1"/>
    <col min="4372" max="4607" width="9.1796875" style="329"/>
    <col min="4608" max="4608" width="4" style="329" customWidth="1"/>
    <col min="4609" max="4609" width="15.1796875" style="329" customWidth="1"/>
    <col min="4610" max="4610" width="13.81640625" style="329" customWidth="1"/>
    <col min="4611" max="4611" width="10.1796875" style="329" customWidth="1"/>
    <col min="4612" max="4612" width="9.1796875" style="329"/>
    <col min="4613" max="4613" width="3.453125" style="329" customWidth="1"/>
    <col min="4614" max="4614" width="19.54296875" style="329" customWidth="1"/>
    <col min="4615" max="4615" width="12.26953125" style="329" customWidth="1"/>
    <col min="4616" max="4616" width="10.453125" style="329" customWidth="1"/>
    <col min="4617" max="4617" width="9.1796875" style="329"/>
    <col min="4618" max="4618" width="3.54296875" style="329" customWidth="1"/>
    <col min="4619" max="4619" width="16.453125" style="329" customWidth="1"/>
    <col min="4620" max="4620" width="11.7265625" style="329" customWidth="1"/>
    <col min="4621" max="4621" width="10.1796875" style="329" customWidth="1"/>
    <col min="4622" max="4622" width="15.81640625" style="329" customWidth="1"/>
    <col min="4623" max="4623" width="3.81640625" style="329" customWidth="1"/>
    <col min="4624" max="4624" width="16.453125" style="329" customWidth="1"/>
    <col min="4625" max="4625" width="11.26953125" style="329" customWidth="1"/>
    <col min="4626" max="4626" width="10.26953125" style="329" customWidth="1"/>
    <col min="4627" max="4627" width="10" style="329" customWidth="1"/>
    <col min="4628" max="4863" width="9.1796875" style="329"/>
    <col min="4864" max="4864" width="4" style="329" customWidth="1"/>
    <col min="4865" max="4865" width="15.1796875" style="329" customWidth="1"/>
    <col min="4866" max="4866" width="13.81640625" style="329" customWidth="1"/>
    <col min="4867" max="4867" width="10.1796875" style="329" customWidth="1"/>
    <col min="4868" max="4868" width="9.1796875" style="329"/>
    <col min="4869" max="4869" width="3.453125" style="329" customWidth="1"/>
    <col min="4870" max="4870" width="19.54296875" style="329" customWidth="1"/>
    <col min="4871" max="4871" width="12.26953125" style="329" customWidth="1"/>
    <col min="4872" max="4872" width="10.453125" style="329" customWidth="1"/>
    <col min="4873" max="4873" width="9.1796875" style="329"/>
    <col min="4874" max="4874" width="3.54296875" style="329" customWidth="1"/>
    <col min="4875" max="4875" width="16.453125" style="329" customWidth="1"/>
    <col min="4876" max="4876" width="11.7265625" style="329" customWidth="1"/>
    <col min="4877" max="4877" width="10.1796875" style="329" customWidth="1"/>
    <col min="4878" max="4878" width="15.81640625" style="329" customWidth="1"/>
    <col min="4879" max="4879" width="3.81640625" style="329" customWidth="1"/>
    <col min="4880" max="4880" width="16.453125" style="329" customWidth="1"/>
    <col min="4881" max="4881" width="11.26953125" style="329" customWidth="1"/>
    <col min="4882" max="4882" width="10.26953125" style="329" customWidth="1"/>
    <col min="4883" max="4883" width="10" style="329" customWidth="1"/>
    <col min="4884" max="5119" width="9.1796875" style="329"/>
    <col min="5120" max="5120" width="4" style="329" customWidth="1"/>
    <col min="5121" max="5121" width="15.1796875" style="329" customWidth="1"/>
    <col min="5122" max="5122" width="13.81640625" style="329" customWidth="1"/>
    <col min="5123" max="5123" width="10.1796875" style="329" customWidth="1"/>
    <col min="5124" max="5124" width="9.1796875" style="329"/>
    <col min="5125" max="5125" width="3.453125" style="329" customWidth="1"/>
    <col min="5126" max="5126" width="19.54296875" style="329" customWidth="1"/>
    <col min="5127" max="5127" width="12.26953125" style="329" customWidth="1"/>
    <col min="5128" max="5128" width="10.453125" style="329" customWidth="1"/>
    <col min="5129" max="5129" width="9.1796875" style="329"/>
    <col min="5130" max="5130" width="3.54296875" style="329" customWidth="1"/>
    <col min="5131" max="5131" width="16.453125" style="329" customWidth="1"/>
    <col min="5132" max="5132" width="11.7265625" style="329" customWidth="1"/>
    <col min="5133" max="5133" width="10.1796875" style="329" customWidth="1"/>
    <col min="5134" max="5134" width="15.81640625" style="329" customWidth="1"/>
    <col min="5135" max="5135" width="3.81640625" style="329" customWidth="1"/>
    <col min="5136" max="5136" width="16.453125" style="329" customWidth="1"/>
    <col min="5137" max="5137" width="11.26953125" style="329" customWidth="1"/>
    <col min="5138" max="5138" width="10.26953125" style="329" customWidth="1"/>
    <col min="5139" max="5139" width="10" style="329" customWidth="1"/>
    <col min="5140" max="5375" width="9.1796875" style="329"/>
    <col min="5376" max="5376" width="4" style="329" customWidth="1"/>
    <col min="5377" max="5377" width="15.1796875" style="329" customWidth="1"/>
    <col min="5378" max="5378" width="13.81640625" style="329" customWidth="1"/>
    <col min="5379" max="5379" width="10.1796875" style="329" customWidth="1"/>
    <col min="5380" max="5380" width="9.1796875" style="329"/>
    <col min="5381" max="5381" width="3.453125" style="329" customWidth="1"/>
    <col min="5382" max="5382" width="19.54296875" style="329" customWidth="1"/>
    <col min="5383" max="5383" width="12.26953125" style="329" customWidth="1"/>
    <col min="5384" max="5384" width="10.453125" style="329" customWidth="1"/>
    <col min="5385" max="5385" width="9.1796875" style="329"/>
    <col min="5386" max="5386" width="3.54296875" style="329" customWidth="1"/>
    <col min="5387" max="5387" width="16.453125" style="329" customWidth="1"/>
    <col min="5388" max="5388" width="11.7265625" style="329" customWidth="1"/>
    <col min="5389" max="5389" width="10.1796875" style="329" customWidth="1"/>
    <col min="5390" max="5390" width="15.81640625" style="329" customWidth="1"/>
    <col min="5391" max="5391" width="3.81640625" style="329" customWidth="1"/>
    <col min="5392" max="5392" width="16.453125" style="329" customWidth="1"/>
    <col min="5393" max="5393" width="11.26953125" style="329" customWidth="1"/>
    <col min="5394" max="5394" width="10.26953125" style="329" customWidth="1"/>
    <col min="5395" max="5395" width="10" style="329" customWidth="1"/>
    <col min="5396" max="5631" width="9.1796875" style="329"/>
    <col min="5632" max="5632" width="4" style="329" customWidth="1"/>
    <col min="5633" max="5633" width="15.1796875" style="329" customWidth="1"/>
    <col min="5634" max="5634" width="13.81640625" style="329" customWidth="1"/>
    <col min="5635" max="5635" width="10.1796875" style="329" customWidth="1"/>
    <col min="5636" max="5636" width="9.1796875" style="329"/>
    <col min="5637" max="5637" width="3.453125" style="329" customWidth="1"/>
    <col min="5638" max="5638" width="19.54296875" style="329" customWidth="1"/>
    <col min="5639" max="5639" width="12.26953125" style="329" customWidth="1"/>
    <col min="5640" max="5640" width="10.453125" style="329" customWidth="1"/>
    <col min="5641" max="5641" width="9.1796875" style="329"/>
    <col min="5642" max="5642" width="3.54296875" style="329" customWidth="1"/>
    <col min="5643" max="5643" width="16.453125" style="329" customWidth="1"/>
    <col min="5644" max="5644" width="11.7265625" style="329" customWidth="1"/>
    <col min="5645" max="5645" width="10.1796875" style="329" customWidth="1"/>
    <col min="5646" max="5646" width="15.81640625" style="329" customWidth="1"/>
    <col min="5647" max="5647" width="3.81640625" style="329" customWidth="1"/>
    <col min="5648" max="5648" width="16.453125" style="329" customWidth="1"/>
    <col min="5649" max="5649" width="11.26953125" style="329" customWidth="1"/>
    <col min="5650" max="5650" width="10.26953125" style="329" customWidth="1"/>
    <col min="5651" max="5651" width="10" style="329" customWidth="1"/>
    <col min="5652" max="5887" width="9.1796875" style="329"/>
    <col min="5888" max="5888" width="4" style="329" customWidth="1"/>
    <col min="5889" max="5889" width="15.1796875" style="329" customWidth="1"/>
    <col min="5890" max="5890" width="13.81640625" style="329" customWidth="1"/>
    <col min="5891" max="5891" width="10.1796875" style="329" customWidth="1"/>
    <col min="5892" max="5892" width="9.1796875" style="329"/>
    <col min="5893" max="5893" width="3.453125" style="329" customWidth="1"/>
    <col min="5894" max="5894" width="19.54296875" style="329" customWidth="1"/>
    <col min="5895" max="5895" width="12.26953125" style="329" customWidth="1"/>
    <col min="5896" max="5896" width="10.453125" style="329" customWidth="1"/>
    <col min="5897" max="5897" width="9.1796875" style="329"/>
    <col min="5898" max="5898" width="3.54296875" style="329" customWidth="1"/>
    <col min="5899" max="5899" width="16.453125" style="329" customWidth="1"/>
    <col min="5900" max="5900" width="11.7265625" style="329" customWidth="1"/>
    <col min="5901" max="5901" width="10.1796875" style="329" customWidth="1"/>
    <col min="5902" max="5902" width="15.81640625" style="329" customWidth="1"/>
    <col min="5903" max="5903" width="3.81640625" style="329" customWidth="1"/>
    <col min="5904" max="5904" width="16.453125" style="329" customWidth="1"/>
    <col min="5905" max="5905" width="11.26953125" style="329" customWidth="1"/>
    <col min="5906" max="5906" width="10.26953125" style="329" customWidth="1"/>
    <col min="5907" max="5907" width="10" style="329" customWidth="1"/>
    <col min="5908" max="6143" width="9.1796875" style="329"/>
    <col min="6144" max="6144" width="4" style="329" customWidth="1"/>
    <col min="6145" max="6145" width="15.1796875" style="329" customWidth="1"/>
    <col min="6146" max="6146" width="13.81640625" style="329" customWidth="1"/>
    <col min="6147" max="6147" width="10.1796875" style="329" customWidth="1"/>
    <col min="6148" max="6148" width="9.1796875" style="329"/>
    <col min="6149" max="6149" width="3.453125" style="329" customWidth="1"/>
    <col min="6150" max="6150" width="19.54296875" style="329" customWidth="1"/>
    <col min="6151" max="6151" width="12.26953125" style="329" customWidth="1"/>
    <col min="6152" max="6152" width="10.453125" style="329" customWidth="1"/>
    <col min="6153" max="6153" width="9.1796875" style="329"/>
    <col min="6154" max="6154" width="3.54296875" style="329" customWidth="1"/>
    <col min="6155" max="6155" width="16.453125" style="329" customWidth="1"/>
    <col min="6156" max="6156" width="11.7265625" style="329" customWidth="1"/>
    <col min="6157" max="6157" width="10.1796875" style="329" customWidth="1"/>
    <col min="6158" max="6158" width="15.81640625" style="329" customWidth="1"/>
    <col min="6159" max="6159" width="3.81640625" style="329" customWidth="1"/>
    <col min="6160" max="6160" width="16.453125" style="329" customWidth="1"/>
    <col min="6161" max="6161" width="11.26953125" style="329" customWidth="1"/>
    <col min="6162" max="6162" width="10.26953125" style="329" customWidth="1"/>
    <col min="6163" max="6163" width="10" style="329" customWidth="1"/>
    <col min="6164" max="6399" width="9.1796875" style="329"/>
    <col min="6400" max="6400" width="4" style="329" customWidth="1"/>
    <col min="6401" max="6401" width="15.1796875" style="329" customWidth="1"/>
    <col min="6402" max="6402" width="13.81640625" style="329" customWidth="1"/>
    <col min="6403" max="6403" width="10.1796875" style="329" customWidth="1"/>
    <col min="6404" max="6404" width="9.1796875" style="329"/>
    <col min="6405" max="6405" width="3.453125" style="329" customWidth="1"/>
    <col min="6406" max="6406" width="19.54296875" style="329" customWidth="1"/>
    <col min="6407" max="6407" width="12.26953125" style="329" customWidth="1"/>
    <col min="6408" max="6408" width="10.453125" style="329" customWidth="1"/>
    <col min="6409" max="6409" width="9.1796875" style="329"/>
    <col min="6410" max="6410" width="3.54296875" style="329" customWidth="1"/>
    <col min="6411" max="6411" width="16.453125" style="329" customWidth="1"/>
    <col min="6412" max="6412" width="11.7265625" style="329" customWidth="1"/>
    <col min="6413" max="6413" width="10.1796875" style="329" customWidth="1"/>
    <col min="6414" max="6414" width="15.81640625" style="329" customWidth="1"/>
    <col min="6415" max="6415" width="3.81640625" style="329" customWidth="1"/>
    <col min="6416" max="6416" width="16.453125" style="329" customWidth="1"/>
    <col min="6417" max="6417" width="11.26953125" style="329" customWidth="1"/>
    <col min="6418" max="6418" width="10.26953125" style="329" customWidth="1"/>
    <col min="6419" max="6419" width="10" style="329" customWidth="1"/>
    <col min="6420" max="6655" width="9.1796875" style="329"/>
    <col min="6656" max="6656" width="4" style="329" customWidth="1"/>
    <col min="6657" max="6657" width="15.1796875" style="329" customWidth="1"/>
    <col min="6658" max="6658" width="13.81640625" style="329" customWidth="1"/>
    <col min="6659" max="6659" width="10.1796875" style="329" customWidth="1"/>
    <col min="6660" max="6660" width="9.1796875" style="329"/>
    <col min="6661" max="6661" width="3.453125" style="329" customWidth="1"/>
    <col min="6662" max="6662" width="19.54296875" style="329" customWidth="1"/>
    <col min="6663" max="6663" width="12.26953125" style="329" customWidth="1"/>
    <col min="6664" max="6664" width="10.453125" style="329" customWidth="1"/>
    <col min="6665" max="6665" width="9.1796875" style="329"/>
    <col min="6666" max="6666" width="3.54296875" style="329" customWidth="1"/>
    <col min="6667" max="6667" width="16.453125" style="329" customWidth="1"/>
    <col min="6668" max="6668" width="11.7265625" style="329" customWidth="1"/>
    <col min="6669" max="6669" width="10.1796875" style="329" customWidth="1"/>
    <col min="6670" max="6670" width="15.81640625" style="329" customWidth="1"/>
    <col min="6671" max="6671" width="3.81640625" style="329" customWidth="1"/>
    <col min="6672" max="6672" width="16.453125" style="329" customWidth="1"/>
    <col min="6673" max="6673" width="11.26953125" style="329" customWidth="1"/>
    <col min="6674" max="6674" width="10.26953125" style="329" customWidth="1"/>
    <col min="6675" max="6675" width="10" style="329" customWidth="1"/>
    <col min="6676" max="6911" width="9.1796875" style="329"/>
    <col min="6912" max="6912" width="4" style="329" customWidth="1"/>
    <col min="6913" max="6913" width="15.1796875" style="329" customWidth="1"/>
    <col min="6914" max="6914" width="13.81640625" style="329" customWidth="1"/>
    <col min="6915" max="6915" width="10.1796875" style="329" customWidth="1"/>
    <col min="6916" max="6916" width="9.1796875" style="329"/>
    <col min="6917" max="6917" width="3.453125" style="329" customWidth="1"/>
    <col min="6918" max="6918" width="19.54296875" style="329" customWidth="1"/>
    <col min="6919" max="6919" width="12.26953125" style="329" customWidth="1"/>
    <col min="6920" max="6920" width="10.453125" style="329" customWidth="1"/>
    <col min="6921" max="6921" width="9.1796875" style="329"/>
    <col min="6922" max="6922" width="3.54296875" style="329" customWidth="1"/>
    <col min="6923" max="6923" width="16.453125" style="329" customWidth="1"/>
    <col min="6924" max="6924" width="11.7265625" style="329" customWidth="1"/>
    <col min="6925" max="6925" width="10.1796875" style="329" customWidth="1"/>
    <col min="6926" max="6926" width="15.81640625" style="329" customWidth="1"/>
    <col min="6927" max="6927" width="3.81640625" style="329" customWidth="1"/>
    <col min="6928" max="6928" width="16.453125" style="329" customWidth="1"/>
    <col min="6929" max="6929" width="11.26953125" style="329" customWidth="1"/>
    <col min="6930" max="6930" width="10.26953125" style="329" customWidth="1"/>
    <col min="6931" max="6931" width="10" style="329" customWidth="1"/>
    <col min="6932" max="7167" width="9.1796875" style="329"/>
    <col min="7168" max="7168" width="4" style="329" customWidth="1"/>
    <col min="7169" max="7169" width="15.1796875" style="329" customWidth="1"/>
    <col min="7170" max="7170" width="13.81640625" style="329" customWidth="1"/>
    <col min="7171" max="7171" width="10.1796875" style="329" customWidth="1"/>
    <col min="7172" max="7172" width="9.1796875" style="329"/>
    <col min="7173" max="7173" width="3.453125" style="329" customWidth="1"/>
    <col min="7174" max="7174" width="19.54296875" style="329" customWidth="1"/>
    <col min="7175" max="7175" width="12.26953125" style="329" customWidth="1"/>
    <col min="7176" max="7176" width="10.453125" style="329" customWidth="1"/>
    <col min="7177" max="7177" width="9.1796875" style="329"/>
    <col min="7178" max="7178" width="3.54296875" style="329" customWidth="1"/>
    <col min="7179" max="7179" width="16.453125" style="329" customWidth="1"/>
    <col min="7180" max="7180" width="11.7265625" style="329" customWidth="1"/>
    <col min="7181" max="7181" width="10.1796875" style="329" customWidth="1"/>
    <col min="7182" max="7182" width="15.81640625" style="329" customWidth="1"/>
    <col min="7183" max="7183" width="3.81640625" style="329" customWidth="1"/>
    <col min="7184" max="7184" width="16.453125" style="329" customWidth="1"/>
    <col min="7185" max="7185" width="11.26953125" style="329" customWidth="1"/>
    <col min="7186" max="7186" width="10.26953125" style="329" customWidth="1"/>
    <col min="7187" max="7187" width="10" style="329" customWidth="1"/>
    <col min="7188" max="7423" width="9.1796875" style="329"/>
    <col min="7424" max="7424" width="4" style="329" customWidth="1"/>
    <col min="7425" max="7425" width="15.1796875" style="329" customWidth="1"/>
    <col min="7426" max="7426" width="13.81640625" style="329" customWidth="1"/>
    <col min="7427" max="7427" width="10.1796875" style="329" customWidth="1"/>
    <col min="7428" max="7428" width="9.1796875" style="329"/>
    <col min="7429" max="7429" width="3.453125" style="329" customWidth="1"/>
    <col min="7430" max="7430" width="19.54296875" style="329" customWidth="1"/>
    <col min="7431" max="7431" width="12.26953125" style="329" customWidth="1"/>
    <col min="7432" max="7432" width="10.453125" style="329" customWidth="1"/>
    <col min="7433" max="7433" width="9.1796875" style="329"/>
    <col min="7434" max="7434" width="3.54296875" style="329" customWidth="1"/>
    <col min="7435" max="7435" width="16.453125" style="329" customWidth="1"/>
    <col min="7436" max="7436" width="11.7265625" style="329" customWidth="1"/>
    <col min="7437" max="7437" width="10.1796875" style="329" customWidth="1"/>
    <col min="7438" max="7438" width="15.81640625" style="329" customWidth="1"/>
    <col min="7439" max="7439" width="3.81640625" style="329" customWidth="1"/>
    <col min="7440" max="7440" width="16.453125" style="329" customWidth="1"/>
    <col min="7441" max="7441" width="11.26953125" style="329" customWidth="1"/>
    <col min="7442" max="7442" width="10.26953125" style="329" customWidth="1"/>
    <col min="7443" max="7443" width="10" style="329" customWidth="1"/>
    <col min="7444" max="7679" width="9.1796875" style="329"/>
    <col min="7680" max="7680" width="4" style="329" customWidth="1"/>
    <col min="7681" max="7681" width="15.1796875" style="329" customWidth="1"/>
    <col min="7682" max="7682" width="13.81640625" style="329" customWidth="1"/>
    <col min="7683" max="7683" width="10.1796875" style="329" customWidth="1"/>
    <col min="7684" max="7684" width="9.1796875" style="329"/>
    <col min="7685" max="7685" width="3.453125" style="329" customWidth="1"/>
    <col min="7686" max="7686" width="19.54296875" style="329" customWidth="1"/>
    <col min="7687" max="7687" width="12.26953125" style="329" customWidth="1"/>
    <col min="7688" max="7688" width="10.453125" style="329" customWidth="1"/>
    <col min="7689" max="7689" width="9.1796875" style="329"/>
    <col min="7690" max="7690" width="3.54296875" style="329" customWidth="1"/>
    <col min="7691" max="7691" width="16.453125" style="329" customWidth="1"/>
    <col min="7692" max="7692" width="11.7265625" style="329" customWidth="1"/>
    <col min="7693" max="7693" width="10.1796875" style="329" customWidth="1"/>
    <col min="7694" max="7694" width="15.81640625" style="329" customWidth="1"/>
    <col min="7695" max="7695" width="3.81640625" style="329" customWidth="1"/>
    <col min="7696" max="7696" width="16.453125" style="329" customWidth="1"/>
    <col min="7697" max="7697" width="11.26953125" style="329" customWidth="1"/>
    <col min="7698" max="7698" width="10.26953125" style="329" customWidth="1"/>
    <col min="7699" max="7699" width="10" style="329" customWidth="1"/>
    <col min="7700" max="7935" width="9.1796875" style="329"/>
    <col min="7936" max="7936" width="4" style="329" customWidth="1"/>
    <col min="7937" max="7937" width="15.1796875" style="329" customWidth="1"/>
    <col min="7938" max="7938" width="13.81640625" style="329" customWidth="1"/>
    <col min="7939" max="7939" width="10.1796875" style="329" customWidth="1"/>
    <col min="7940" max="7940" width="9.1796875" style="329"/>
    <col min="7941" max="7941" width="3.453125" style="329" customWidth="1"/>
    <col min="7942" max="7942" width="19.54296875" style="329" customWidth="1"/>
    <col min="7943" max="7943" width="12.26953125" style="329" customWidth="1"/>
    <col min="7944" max="7944" width="10.453125" style="329" customWidth="1"/>
    <col min="7945" max="7945" width="9.1796875" style="329"/>
    <col min="7946" max="7946" width="3.54296875" style="329" customWidth="1"/>
    <col min="7947" max="7947" width="16.453125" style="329" customWidth="1"/>
    <col min="7948" max="7948" width="11.7265625" style="329" customWidth="1"/>
    <col min="7949" max="7949" width="10.1796875" style="329" customWidth="1"/>
    <col min="7950" max="7950" width="15.81640625" style="329" customWidth="1"/>
    <col min="7951" max="7951" width="3.81640625" style="329" customWidth="1"/>
    <col min="7952" max="7952" width="16.453125" style="329" customWidth="1"/>
    <col min="7953" max="7953" width="11.26953125" style="329" customWidth="1"/>
    <col min="7954" max="7954" width="10.26953125" style="329" customWidth="1"/>
    <col min="7955" max="7955" width="10" style="329" customWidth="1"/>
    <col min="7956" max="8191" width="9.1796875" style="329"/>
    <col min="8192" max="8192" width="4" style="329" customWidth="1"/>
    <col min="8193" max="8193" width="15.1796875" style="329" customWidth="1"/>
    <col min="8194" max="8194" width="13.81640625" style="329" customWidth="1"/>
    <col min="8195" max="8195" width="10.1796875" style="329" customWidth="1"/>
    <col min="8196" max="8196" width="9.1796875" style="329"/>
    <col min="8197" max="8197" width="3.453125" style="329" customWidth="1"/>
    <col min="8198" max="8198" width="19.54296875" style="329" customWidth="1"/>
    <col min="8199" max="8199" width="12.26953125" style="329" customWidth="1"/>
    <col min="8200" max="8200" width="10.453125" style="329" customWidth="1"/>
    <col min="8201" max="8201" width="9.1796875" style="329"/>
    <col min="8202" max="8202" width="3.54296875" style="329" customWidth="1"/>
    <col min="8203" max="8203" width="16.453125" style="329" customWidth="1"/>
    <col min="8204" max="8204" width="11.7265625" style="329" customWidth="1"/>
    <col min="8205" max="8205" width="10.1796875" style="329" customWidth="1"/>
    <col min="8206" max="8206" width="15.81640625" style="329" customWidth="1"/>
    <col min="8207" max="8207" width="3.81640625" style="329" customWidth="1"/>
    <col min="8208" max="8208" width="16.453125" style="329" customWidth="1"/>
    <col min="8209" max="8209" width="11.26953125" style="329" customWidth="1"/>
    <col min="8210" max="8210" width="10.26953125" style="329" customWidth="1"/>
    <col min="8211" max="8211" width="10" style="329" customWidth="1"/>
    <col min="8212" max="8447" width="9.1796875" style="329"/>
    <col min="8448" max="8448" width="4" style="329" customWidth="1"/>
    <col min="8449" max="8449" width="15.1796875" style="329" customWidth="1"/>
    <col min="8450" max="8450" width="13.81640625" style="329" customWidth="1"/>
    <col min="8451" max="8451" width="10.1796875" style="329" customWidth="1"/>
    <col min="8452" max="8452" width="9.1796875" style="329"/>
    <col min="8453" max="8453" width="3.453125" style="329" customWidth="1"/>
    <col min="8454" max="8454" width="19.54296875" style="329" customWidth="1"/>
    <col min="8455" max="8455" width="12.26953125" style="329" customWidth="1"/>
    <col min="8456" max="8456" width="10.453125" style="329" customWidth="1"/>
    <col min="8457" max="8457" width="9.1796875" style="329"/>
    <col min="8458" max="8458" width="3.54296875" style="329" customWidth="1"/>
    <col min="8459" max="8459" width="16.453125" style="329" customWidth="1"/>
    <col min="8460" max="8460" width="11.7265625" style="329" customWidth="1"/>
    <col min="8461" max="8461" width="10.1796875" style="329" customWidth="1"/>
    <col min="8462" max="8462" width="15.81640625" style="329" customWidth="1"/>
    <col min="8463" max="8463" width="3.81640625" style="329" customWidth="1"/>
    <col min="8464" max="8464" width="16.453125" style="329" customWidth="1"/>
    <col min="8465" max="8465" width="11.26953125" style="329" customWidth="1"/>
    <col min="8466" max="8466" width="10.26953125" style="329" customWidth="1"/>
    <col min="8467" max="8467" width="10" style="329" customWidth="1"/>
    <col min="8468" max="8703" width="9.1796875" style="329"/>
    <col min="8704" max="8704" width="4" style="329" customWidth="1"/>
    <col min="8705" max="8705" width="15.1796875" style="329" customWidth="1"/>
    <col min="8706" max="8706" width="13.81640625" style="329" customWidth="1"/>
    <col min="8707" max="8707" width="10.1796875" style="329" customWidth="1"/>
    <col min="8708" max="8708" width="9.1796875" style="329"/>
    <col min="8709" max="8709" width="3.453125" style="329" customWidth="1"/>
    <col min="8710" max="8710" width="19.54296875" style="329" customWidth="1"/>
    <col min="8711" max="8711" width="12.26953125" style="329" customWidth="1"/>
    <col min="8712" max="8712" width="10.453125" style="329" customWidth="1"/>
    <col min="8713" max="8713" width="9.1796875" style="329"/>
    <col min="8714" max="8714" width="3.54296875" style="329" customWidth="1"/>
    <col min="8715" max="8715" width="16.453125" style="329" customWidth="1"/>
    <col min="8716" max="8716" width="11.7265625" style="329" customWidth="1"/>
    <col min="8717" max="8717" width="10.1796875" style="329" customWidth="1"/>
    <col min="8718" max="8718" width="15.81640625" style="329" customWidth="1"/>
    <col min="8719" max="8719" width="3.81640625" style="329" customWidth="1"/>
    <col min="8720" max="8720" width="16.453125" style="329" customWidth="1"/>
    <col min="8721" max="8721" width="11.26953125" style="329" customWidth="1"/>
    <col min="8722" max="8722" width="10.26953125" style="329" customWidth="1"/>
    <col min="8723" max="8723" width="10" style="329" customWidth="1"/>
    <col min="8724" max="8959" width="9.1796875" style="329"/>
    <col min="8960" max="8960" width="4" style="329" customWidth="1"/>
    <col min="8961" max="8961" width="15.1796875" style="329" customWidth="1"/>
    <col min="8962" max="8962" width="13.81640625" style="329" customWidth="1"/>
    <col min="8963" max="8963" width="10.1796875" style="329" customWidth="1"/>
    <col min="8964" max="8964" width="9.1796875" style="329"/>
    <col min="8965" max="8965" width="3.453125" style="329" customWidth="1"/>
    <col min="8966" max="8966" width="19.54296875" style="329" customWidth="1"/>
    <col min="8967" max="8967" width="12.26953125" style="329" customWidth="1"/>
    <col min="8968" max="8968" width="10.453125" style="329" customWidth="1"/>
    <col min="8969" max="8969" width="9.1796875" style="329"/>
    <col min="8970" max="8970" width="3.54296875" style="329" customWidth="1"/>
    <col min="8971" max="8971" width="16.453125" style="329" customWidth="1"/>
    <col min="8972" max="8972" width="11.7265625" style="329" customWidth="1"/>
    <col min="8973" max="8973" width="10.1796875" style="329" customWidth="1"/>
    <col min="8974" max="8974" width="15.81640625" style="329" customWidth="1"/>
    <col min="8975" max="8975" width="3.81640625" style="329" customWidth="1"/>
    <col min="8976" max="8976" width="16.453125" style="329" customWidth="1"/>
    <col min="8977" max="8977" width="11.26953125" style="329" customWidth="1"/>
    <col min="8978" max="8978" width="10.26953125" style="329" customWidth="1"/>
    <col min="8979" max="8979" width="10" style="329" customWidth="1"/>
    <col min="8980" max="9215" width="9.1796875" style="329"/>
    <col min="9216" max="9216" width="4" style="329" customWidth="1"/>
    <col min="9217" max="9217" width="15.1796875" style="329" customWidth="1"/>
    <col min="9218" max="9218" width="13.81640625" style="329" customWidth="1"/>
    <col min="9219" max="9219" width="10.1796875" style="329" customWidth="1"/>
    <col min="9220" max="9220" width="9.1796875" style="329"/>
    <col min="9221" max="9221" width="3.453125" style="329" customWidth="1"/>
    <col min="9222" max="9222" width="19.54296875" style="329" customWidth="1"/>
    <col min="9223" max="9223" width="12.26953125" style="329" customWidth="1"/>
    <col min="9224" max="9224" width="10.453125" style="329" customWidth="1"/>
    <col min="9225" max="9225" width="9.1796875" style="329"/>
    <col min="9226" max="9226" width="3.54296875" style="329" customWidth="1"/>
    <col min="9227" max="9227" width="16.453125" style="329" customWidth="1"/>
    <col min="9228" max="9228" width="11.7265625" style="329" customWidth="1"/>
    <col min="9229" max="9229" width="10.1796875" style="329" customWidth="1"/>
    <col min="9230" max="9230" width="15.81640625" style="329" customWidth="1"/>
    <col min="9231" max="9231" width="3.81640625" style="329" customWidth="1"/>
    <col min="9232" max="9232" width="16.453125" style="329" customWidth="1"/>
    <col min="9233" max="9233" width="11.26953125" style="329" customWidth="1"/>
    <col min="9234" max="9234" width="10.26953125" style="329" customWidth="1"/>
    <col min="9235" max="9235" width="10" style="329" customWidth="1"/>
    <col min="9236" max="9471" width="9.1796875" style="329"/>
    <col min="9472" max="9472" width="4" style="329" customWidth="1"/>
    <col min="9473" max="9473" width="15.1796875" style="329" customWidth="1"/>
    <col min="9474" max="9474" width="13.81640625" style="329" customWidth="1"/>
    <col min="9475" max="9475" width="10.1796875" style="329" customWidth="1"/>
    <col min="9476" max="9476" width="9.1796875" style="329"/>
    <col min="9477" max="9477" width="3.453125" style="329" customWidth="1"/>
    <col min="9478" max="9478" width="19.54296875" style="329" customWidth="1"/>
    <col min="9479" max="9479" width="12.26953125" style="329" customWidth="1"/>
    <col min="9480" max="9480" width="10.453125" style="329" customWidth="1"/>
    <col min="9481" max="9481" width="9.1796875" style="329"/>
    <col min="9482" max="9482" width="3.54296875" style="329" customWidth="1"/>
    <col min="9483" max="9483" width="16.453125" style="329" customWidth="1"/>
    <col min="9484" max="9484" width="11.7265625" style="329" customWidth="1"/>
    <col min="9485" max="9485" width="10.1796875" style="329" customWidth="1"/>
    <col min="9486" max="9486" width="15.81640625" style="329" customWidth="1"/>
    <col min="9487" max="9487" width="3.81640625" style="329" customWidth="1"/>
    <col min="9488" max="9488" width="16.453125" style="329" customWidth="1"/>
    <col min="9489" max="9489" width="11.26953125" style="329" customWidth="1"/>
    <col min="9490" max="9490" width="10.26953125" style="329" customWidth="1"/>
    <col min="9491" max="9491" width="10" style="329" customWidth="1"/>
    <col min="9492" max="9727" width="9.1796875" style="329"/>
    <col min="9728" max="9728" width="4" style="329" customWidth="1"/>
    <col min="9729" max="9729" width="15.1796875" style="329" customWidth="1"/>
    <col min="9730" max="9730" width="13.81640625" style="329" customWidth="1"/>
    <col min="9731" max="9731" width="10.1796875" style="329" customWidth="1"/>
    <col min="9732" max="9732" width="9.1796875" style="329"/>
    <col min="9733" max="9733" width="3.453125" style="329" customWidth="1"/>
    <col min="9734" max="9734" width="19.54296875" style="329" customWidth="1"/>
    <col min="9735" max="9735" width="12.26953125" style="329" customWidth="1"/>
    <col min="9736" max="9736" width="10.453125" style="329" customWidth="1"/>
    <col min="9737" max="9737" width="9.1796875" style="329"/>
    <col min="9738" max="9738" width="3.54296875" style="329" customWidth="1"/>
    <col min="9739" max="9739" width="16.453125" style="329" customWidth="1"/>
    <col min="9740" max="9740" width="11.7265625" style="329" customWidth="1"/>
    <col min="9741" max="9741" width="10.1796875" style="329" customWidth="1"/>
    <col min="9742" max="9742" width="15.81640625" style="329" customWidth="1"/>
    <col min="9743" max="9743" width="3.81640625" style="329" customWidth="1"/>
    <col min="9744" max="9744" width="16.453125" style="329" customWidth="1"/>
    <col min="9745" max="9745" width="11.26953125" style="329" customWidth="1"/>
    <col min="9746" max="9746" width="10.26953125" style="329" customWidth="1"/>
    <col min="9747" max="9747" width="10" style="329" customWidth="1"/>
    <col min="9748" max="9983" width="9.1796875" style="329"/>
    <col min="9984" max="9984" width="4" style="329" customWidth="1"/>
    <col min="9985" max="9985" width="15.1796875" style="329" customWidth="1"/>
    <col min="9986" max="9986" width="13.81640625" style="329" customWidth="1"/>
    <col min="9987" max="9987" width="10.1796875" style="329" customWidth="1"/>
    <col min="9988" max="9988" width="9.1796875" style="329"/>
    <col min="9989" max="9989" width="3.453125" style="329" customWidth="1"/>
    <col min="9990" max="9990" width="19.54296875" style="329" customWidth="1"/>
    <col min="9991" max="9991" width="12.26953125" style="329" customWidth="1"/>
    <col min="9992" max="9992" width="10.453125" style="329" customWidth="1"/>
    <col min="9993" max="9993" width="9.1796875" style="329"/>
    <col min="9994" max="9994" width="3.54296875" style="329" customWidth="1"/>
    <col min="9995" max="9995" width="16.453125" style="329" customWidth="1"/>
    <col min="9996" max="9996" width="11.7265625" style="329" customWidth="1"/>
    <col min="9997" max="9997" width="10.1796875" style="329" customWidth="1"/>
    <col min="9998" max="9998" width="15.81640625" style="329" customWidth="1"/>
    <col min="9999" max="9999" width="3.81640625" style="329" customWidth="1"/>
    <col min="10000" max="10000" width="16.453125" style="329" customWidth="1"/>
    <col min="10001" max="10001" width="11.26953125" style="329" customWidth="1"/>
    <col min="10002" max="10002" width="10.26953125" style="329" customWidth="1"/>
    <col min="10003" max="10003" width="10" style="329" customWidth="1"/>
    <col min="10004" max="10239" width="9.1796875" style="329"/>
    <col min="10240" max="10240" width="4" style="329" customWidth="1"/>
    <col min="10241" max="10241" width="15.1796875" style="329" customWidth="1"/>
    <col min="10242" max="10242" width="13.81640625" style="329" customWidth="1"/>
    <col min="10243" max="10243" width="10.1796875" style="329" customWidth="1"/>
    <col min="10244" max="10244" width="9.1796875" style="329"/>
    <col min="10245" max="10245" width="3.453125" style="329" customWidth="1"/>
    <col min="10246" max="10246" width="19.54296875" style="329" customWidth="1"/>
    <col min="10247" max="10247" width="12.26953125" style="329" customWidth="1"/>
    <col min="10248" max="10248" width="10.453125" style="329" customWidth="1"/>
    <col min="10249" max="10249" width="9.1796875" style="329"/>
    <col min="10250" max="10250" width="3.54296875" style="329" customWidth="1"/>
    <col min="10251" max="10251" width="16.453125" style="329" customWidth="1"/>
    <col min="10252" max="10252" width="11.7265625" style="329" customWidth="1"/>
    <col min="10253" max="10253" width="10.1796875" style="329" customWidth="1"/>
    <col min="10254" max="10254" width="15.81640625" style="329" customWidth="1"/>
    <col min="10255" max="10255" width="3.81640625" style="329" customWidth="1"/>
    <col min="10256" max="10256" width="16.453125" style="329" customWidth="1"/>
    <col min="10257" max="10257" width="11.26953125" style="329" customWidth="1"/>
    <col min="10258" max="10258" width="10.26953125" style="329" customWidth="1"/>
    <col min="10259" max="10259" width="10" style="329" customWidth="1"/>
    <col min="10260" max="10495" width="9.1796875" style="329"/>
    <col min="10496" max="10496" width="4" style="329" customWidth="1"/>
    <col min="10497" max="10497" width="15.1796875" style="329" customWidth="1"/>
    <col min="10498" max="10498" width="13.81640625" style="329" customWidth="1"/>
    <col min="10499" max="10499" width="10.1796875" style="329" customWidth="1"/>
    <col min="10500" max="10500" width="9.1796875" style="329"/>
    <col min="10501" max="10501" width="3.453125" style="329" customWidth="1"/>
    <col min="10502" max="10502" width="19.54296875" style="329" customWidth="1"/>
    <col min="10503" max="10503" width="12.26953125" style="329" customWidth="1"/>
    <col min="10504" max="10504" width="10.453125" style="329" customWidth="1"/>
    <col min="10505" max="10505" width="9.1796875" style="329"/>
    <col min="10506" max="10506" width="3.54296875" style="329" customWidth="1"/>
    <col min="10507" max="10507" width="16.453125" style="329" customWidth="1"/>
    <col min="10508" max="10508" width="11.7265625" style="329" customWidth="1"/>
    <col min="10509" max="10509" width="10.1796875" style="329" customWidth="1"/>
    <col min="10510" max="10510" width="15.81640625" style="329" customWidth="1"/>
    <col min="10511" max="10511" width="3.81640625" style="329" customWidth="1"/>
    <col min="10512" max="10512" width="16.453125" style="329" customWidth="1"/>
    <col min="10513" max="10513" width="11.26953125" style="329" customWidth="1"/>
    <col min="10514" max="10514" width="10.26953125" style="329" customWidth="1"/>
    <col min="10515" max="10515" width="10" style="329" customWidth="1"/>
    <col min="10516" max="10751" width="9.1796875" style="329"/>
    <col min="10752" max="10752" width="4" style="329" customWidth="1"/>
    <col min="10753" max="10753" width="15.1796875" style="329" customWidth="1"/>
    <col min="10754" max="10754" width="13.81640625" style="329" customWidth="1"/>
    <col min="10755" max="10755" width="10.1796875" style="329" customWidth="1"/>
    <col min="10756" max="10756" width="9.1796875" style="329"/>
    <col min="10757" max="10757" width="3.453125" style="329" customWidth="1"/>
    <col min="10758" max="10758" width="19.54296875" style="329" customWidth="1"/>
    <col min="10759" max="10759" width="12.26953125" style="329" customWidth="1"/>
    <col min="10760" max="10760" width="10.453125" style="329" customWidth="1"/>
    <col min="10761" max="10761" width="9.1796875" style="329"/>
    <col min="10762" max="10762" width="3.54296875" style="329" customWidth="1"/>
    <col min="10763" max="10763" width="16.453125" style="329" customWidth="1"/>
    <col min="10764" max="10764" width="11.7265625" style="329" customWidth="1"/>
    <col min="10765" max="10765" width="10.1796875" style="329" customWidth="1"/>
    <col min="10766" max="10766" width="15.81640625" style="329" customWidth="1"/>
    <col min="10767" max="10767" width="3.81640625" style="329" customWidth="1"/>
    <col min="10768" max="10768" width="16.453125" style="329" customWidth="1"/>
    <col min="10769" max="10769" width="11.26953125" style="329" customWidth="1"/>
    <col min="10770" max="10770" width="10.26953125" style="329" customWidth="1"/>
    <col min="10771" max="10771" width="10" style="329" customWidth="1"/>
    <col min="10772" max="11007" width="9.1796875" style="329"/>
    <col min="11008" max="11008" width="4" style="329" customWidth="1"/>
    <col min="11009" max="11009" width="15.1796875" style="329" customWidth="1"/>
    <col min="11010" max="11010" width="13.81640625" style="329" customWidth="1"/>
    <col min="11011" max="11011" width="10.1796875" style="329" customWidth="1"/>
    <col min="11012" max="11012" width="9.1796875" style="329"/>
    <col min="11013" max="11013" width="3.453125" style="329" customWidth="1"/>
    <col min="11014" max="11014" width="19.54296875" style="329" customWidth="1"/>
    <col min="11015" max="11015" width="12.26953125" style="329" customWidth="1"/>
    <col min="11016" max="11016" width="10.453125" style="329" customWidth="1"/>
    <col min="11017" max="11017" width="9.1796875" style="329"/>
    <col min="11018" max="11018" width="3.54296875" style="329" customWidth="1"/>
    <col min="11019" max="11019" width="16.453125" style="329" customWidth="1"/>
    <col min="11020" max="11020" width="11.7265625" style="329" customWidth="1"/>
    <col min="11021" max="11021" width="10.1796875" style="329" customWidth="1"/>
    <col min="11022" max="11022" width="15.81640625" style="329" customWidth="1"/>
    <col min="11023" max="11023" width="3.81640625" style="329" customWidth="1"/>
    <col min="11024" max="11024" width="16.453125" style="329" customWidth="1"/>
    <col min="11025" max="11025" width="11.26953125" style="329" customWidth="1"/>
    <col min="11026" max="11026" width="10.26953125" style="329" customWidth="1"/>
    <col min="11027" max="11027" width="10" style="329" customWidth="1"/>
    <col min="11028" max="11263" width="9.1796875" style="329"/>
    <col min="11264" max="11264" width="4" style="329" customWidth="1"/>
    <col min="11265" max="11265" width="15.1796875" style="329" customWidth="1"/>
    <col min="11266" max="11266" width="13.81640625" style="329" customWidth="1"/>
    <col min="11267" max="11267" width="10.1796875" style="329" customWidth="1"/>
    <col min="11268" max="11268" width="9.1796875" style="329"/>
    <col min="11269" max="11269" width="3.453125" style="329" customWidth="1"/>
    <col min="11270" max="11270" width="19.54296875" style="329" customWidth="1"/>
    <col min="11271" max="11271" width="12.26953125" style="329" customWidth="1"/>
    <col min="11272" max="11272" width="10.453125" style="329" customWidth="1"/>
    <col min="11273" max="11273" width="9.1796875" style="329"/>
    <col min="11274" max="11274" width="3.54296875" style="329" customWidth="1"/>
    <col min="11275" max="11275" width="16.453125" style="329" customWidth="1"/>
    <col min="11276" max="11276" width="11.7265625" style="329" customWidth="1"/>
    <col min="11277" max="11277" width="10.1796875" style="329" customWidth="1"/>
    <col min="11278" max="11278" width="15.81640625" style="329" customWidth="1"/>
    <col min="11279" max="11279" width="3.81640625" style="329" customWidth="1"/>
    <col min="11280" max="11280" width="16.453125" style="329" customWidth="1"/>
    <col min="11281" max="11281" width="11.26953125" style="329" customWidth="1"/>
    <col min="11282" max="11282" width="10.26953125" style="329" customWidth="1"/>
    <col min="11283" max="11283" width="10" style="329" customWidth="1"/>
    <col min="11284" max="11519" width="9.1796875" style="329"/>
    <col min="11520" max="11520" width="4" style="329" customWidth="1"/>
    <col min="11521" max="11521" width="15.1796875" style="329" customWidth="1"/>
    <col min="11522" max="11522" width="13.81640625" style="329" customWidth="1"/>
    <col min="11523" max="11523" width="10.1796875" style="329" customWidth="1"/>
    <col min="11524" max="11524" width="9.1796875" style="329"/>
    <col min="11525" max="11525" width="3.453125" style="329" customWidth="1"/>
    <col min="11526" max="11526" width="19.54296875" style="329" customWidth="1"/>
    <col min="11527" max="11527" width="12.26953125" style="329" customWidth="1"/>
    <col min="11528" max="11528" width="10.453125" style="329" customWidth="1"/>
    <col min="11529" max="11529" width="9.1796875" style="329"/>
    <col min="11530" max="11530" width="3.54296875" style="329" customWidth="1"/>
    <col min="11531" max="11531" width="16.453125" style="329" customWidth="1"/>
    <col min="11532" max="11532" width="11.7265625" style="329" customWidth="1"/>
    <col min="11533" max="11533" width="10.1796875" style="329" customWidth="1"/>
    <col min="11534" max="11534" width="15.81640625" style="329" customWidth="1"/>
    <col min="11535" max="11535" width="3.81640625" style="329" customWidth="1"/>
    <col min="11536" max="11536" width="16.453125" style="329" customWidth="1"/>
    <col min="11537" max="11537" width="11.26953125" style="329" customWidth="1"/>
    <col min="11538" max="11538" width="10.26953125" style="329" customWidth="1"/>
    <col min="11539" max="11539" width="10" style="329" customWidth="1"/>
    <col min="11540" max="11775" width="9.1796875" style="329"/>
    <col min="11776" max="11776" width="4" style="329" customWidth="1"/>
    <col min="11777" max="11777" width="15.1796875" style="329" customWidth="1"/>
    <col min="11778" max="11778" width="13.81640625" style="329" customWidth="1"/>
    <col min="11779" max="11779" width="10.1796875" style="329" customWidth="1"/>
    <col min="11780" max="11780" width="9.1796875" style="329"/>
    <col min="11781" max="11781" width="3.453125" style="329" customWidth="1"/>
    <col min="11782" max="11782" width="19.54296875" style="329" customWidth="1"/>
    <col min="11783" max="11783" width="12.26953125" style="329" customWidth="1"/>
    <col min="11784" max="11784" width="10.453125" style="329" customWidth="1"/>
    <col min="11785" max="11785" width="9.1796875" style="329"/>
    <col min="11786" max="11786" width="3.54296875" style="329" customWidth="1"/>
    <col min="11787" max="11787" width="16.453125" style="329" customWidth="1"/>
    <col min="11788" max="11788" width="11.7265625" style="329" customWidth="1"/>
    <col min="11789" max="11789" width="10.1796875" style="329" customWidth="1"/>
    <col min="11790" max="11790" width="15.81640625" style="329" customWidth="1"/>
    <col min="11791" max="11791" width="3.81640625" style="329" customWidth="1"/>
    <col min="11792" max="11792" width="16.453125" style="329" customWidth="1"/>
    <col min="11793" max="11793" width="11.26953125" style="329" customWidth="1"/>
    <col min="11794" max="11794" width="10.26953125" style="329" customWidth="1"/>
    <col min="11795" max="11795" width="10" style="329" customWidth="1"/>
    <col min="11796" max="12031" width="9.1796875" style="329"/>
    <col min="12032" max="12032" width="4" style="329" customWidth="1"/>
    <col min="12033" max="12033" width="15.1796875" style="329" customWidth="1"/>
    <col min="12034" max="12034" width="13.81640625" style="329" customWidth="1"/>
    <col min="12035" max="12035" width="10.1796875" style="329" customWidth="1"/>
    <col min="12036" max="12036" width="9.1796875" style="329"/>
    <col min="12037" max="12037" width="3.453125" style="329" customWidth="1"/>
    <col min="12038" max="12038" width="19.54296875" style="329" customWidth="1"/>
    <col min="12039" max="12039" width="12.26953125" style="329" customWidth="1"/>
    <col min="12040" max="12040" width="10.453125" style="329" customWidth="1"/>
    <col min="12041" max="12041" width="9.1796875" style="329"/>
    <col min="12042" max="12042" width="3.54296875" style="329" customWidth="1"/>
    <col min="12043" max="12043" width="16.453125" style="329" customWidth="1"/>
    <col min="12044" max="12044" width="11.7265625" style="329" customWidth="1"/>
    <col min="12045" max="12045" width="10.1796875" style="329" customWidth="1"/>
    <col min="12046" max="12046" width="15.81640625" style="329" customWidth="1"/>
    <col min="12047" max="12047" width="3.81640625" style="329" customWidth="1"/>
    <col min="12048" max="12048" width="16.453125" style="329" customWidth="1"/>
    <col min="12049" max="12049" width="11.26953125" style="329" customWidth="1"/>
    <col min="12050" max="12050" width="10.26953125" style="329" customWidth="1"/>
    <col min="12051" max="12051" width="10" style="329" customWidth="1"/>
    <col min="12052" max="12287" width="9.1796875" style="329"/>
    <col min="12288" max="12288" width="4" style="329" customWidth="1"/>
    <col min="12289" max="12289" width="15.1796875" style="329" customWidth="1"/>
    <col min="12290" max="12290" width="13.81640625" style="329" customWidth="1"/>
    <col min="12291" max="12291" width="10.1796875" style="329" customWidth="1"/>
    <col min="12292" max="12292" width="9.1796875" style="329"/>
    <col min="12293" max="12293" width="3.453125" style="329" customWidth="1"/>
    <col min="12294" max="12294" width="19.54296875" style="329" customWidth="1"/>
    <col min="12295" max="12295" width="12.26953125" style="329" customWidth="1"/>
    <col min="12296" max="12296" width="10.453125" style="329" customWidth="1"/>
    <col min="12297" max="12297" width="9.1796875" style="329"/>
    <col min="12298" max="12298" width="3.54296875" style="329" customWidth="1"/>
    <col min="12299" max="12299" width="16.453125" style="329" customWidth="1"/>
    <col min="12300" max="12300" width="11.7265625" style="329" customWidth="1"/>
    <col min="12301" max="12301" width="10.1796875" style="329" customWidth="1"/>
    <col min="12302" max="12302" width="15.81640625" style="329" customWidth="1"/>
    <col min="12303" max="12303" width="3.81640625" style="329" customWidth="1"/>
    <col min="12304" max="12304" width="16.453125" style="329" customWidth="1"/>
    <col min="12305" max="12305" width="11.26953125" style="329" customWidth="1"/>
    <col min="12306" max="12306" width="10.26953125" style="329" customWidth="1"/>
    <col min="12307" max="12307" width="10" style="329" customWidth="1"/>
    <col min="12308" max="12543" width="9.1796875" style="329"/>
    <col min="12544" max="12544" width="4" style="329" customWidth="1"/>
    <col min="12545" max="12545" width="15.1796875" style="329" customWidth="1"/>
    <col min="12546" max="12546" width="13.81640625" style="329" customWidth="1"/>
    <col min="12547" max="12547" width="10.1796875" style="329" customWidth="1"/>
    <col min="12548" max="12548" width="9.1796875" style="329"/>
    <col min="12549" max="12549" width="3.453125" style="329" customWidth="1"/>
    <col min="12550" max="12550" width="19.54296875" style="329" customWidth="1"/>
    <col min="12551" max="12551" width="12.26953125" style="329" customWidth="1"/>
    <col min="12552" max="12552" width="10.453125" style="329" customWidth="1"/>
    <col min="12553" max="12553" width="9.1796875" style="329"/>
    <col min="12554" max="12554" width="3.54296875" style="329" customWidth="1"/>
    <col min="12555" max="12555" width="16.453125" style="329" customWidth="1"/>
    <col min="12556" max="12556" width="11.7265625" style="329" customWidth="1"/>
    <col min="12557" max="12557" width="10.1796875" style="329" customWidth="1"/>
    <col min="12558" max="12558" width="15.81640625" style="329" customWidth="1"/>
    <col min="12559" max="12559" width="3.81640625" style="329" customWidth="1"/>
    <col min="12560" max="12560" width="16.453125" style="329" customWidth="1"/>
    <col min="12561" max="12561" width="11.26953125" style="329" customWidth="1"/>
    <col min="12562" max="12562" width="10.26953125" style="329" customWidth="1"/>
    <col min="12563" max="12563" width="10" style="329" customWidth="1"/>
    <col min="12564" max="12799" width="9.1796875" style="329"/>
    <col min="12800" max="12800" width="4" style="329" customWidth="1"/>
    <col min="12801" max="12801" width="15.1796875" style="329" customWidth="1"/>
    <col min="12802" max="12802" width="13.81640625" style="329" customWidth="1"/>
    <col min="12803" max="12803" width="10.1796875" style="329" customWidth="1"/>
    <col min="12804" max="12804" width="9.1796875" style="329"/>
    <col min="12805" max="12805" width="3.453125" style="329" customWidth="1"/>
    <col min="12806" max="12806" width="19.54296875" style="329" customWidth="1"/>
    <col min="12807" max="12807" width="12.26953125" style="329" customWidth="1"/>
    <col min="12808" max="12808" width="10.453125" style="329" customWidth="1"/>
    <col min="12809" max="12809" width="9.1796875" style="329"/>
    <col min="12810" max="12810" width="3.54296875" style="329" customWidth="1"/>
    <col min="12811" max="12811" width="16.453125" style="329" customWidth="1"/>
    <col min="12812" max="12812" width="11.7265625" style="329" customWidth="1"/>
    <col min="12813" max="12813" width="10.1796875" style="329" customWidth="1"/>
    <col min="12814" max="12814" width="15.81640625" style="329" customWidth="1"/>
    <col min="12815" max="12815" width="3.81640625" style="329" customWidth="1"/>
    <col min="12816" max="12816" width="16.453125" style="329" customWidth="1"/>
    <col min="12817" max="12817" width="11.26953125" style="329" customWidth="1"/>
    <col min="12818" max="12818" width="10.26953125" style="329" customWidth="1"/>
    <col min="12819" max="12819" width="10" style="329" customWidth="1"/>
    <col min="12820" max="13055" width="9.1796875" style="329"/>
    <col min="13056" max="13056" width="4" style="329" customWidth="1"/>
    <col min="13057" max="13057" width="15.1796875" style="329" customWidth="1"/>
    <col min="13058" max="13058" width="13.81640625" style="329" customWidth="1"/>
    <col min="13059" max="13059" width="10.1796875" style="329" customWidth="1"/>
    <col min="13060" max="13060" width="9.1796875" style="329"/>
    <col min="13061" max="13061" width="3.453125" style="329" customWidth="1"/>
    <col min="13062" max="13062" width="19.54296875" style="329" customWidth="1"/>
    <col min="13063" max="13063" width="12.26953125" style="329" customWidth="1"/>
    <col min="13064" max="13064" width="10.453125" style="329" customWidth="1"/>
    <col min="13065" max="13065" width="9.1796875" style="329"/>
    <col min="13066" max="13066" width="3.54296875" style="329" customWidth="1"/>
    <col min="13067" max="13067" width="16.453125" style="329" customWidth="1"/>
    <col min="13068" max="13068" width="11.7265625" style="329" customWidth="1"/>
    <col min="13069" max="13069" width="10.1796875" style="329" customWidth="1"/>
    <col min="13070" max="13070" width="15.81640625" style="329" customWidth="1"/>
    <col min="13071" max="13071" width="3.81640625" style="329" customWidth="1"/>
    <col min="13072" max="13072" width="16.453125" style="329" customWidth="1"/>
    <col min="13073" max="13073" width="11.26953125" style="329" customWidth="1"/>
    <col min="13074" max="13074" width="10.26953125" style="329" customWidth="1"/>
    <col min="13075" max="13075" width="10" style="329" customWidth="1"/>
    <col min="13076" max="13311" width="9.1796875" style="329"/>
    <col min="13312" max="13312" width="4" style="329" customWidth="1"/>
    <col min="13313" max="13313" width="15.1796875" style="329" customWidth="1"/>
    <col min="13314" max="13314" width="13.81640625" style="329" customWidth="1"/>
    <col min="13315" max="13315" width="10.1796875" style="329" customWidth="1"/>
    <col min="13316" max="13316" width="9.1796875" style="329"/>
    <col min="13317" max="13317" width="3.453125" style="329" customWidth="1"/>
    <col min="13318" max="13318" width="19.54296875" style="329" customWidth="1"/>
    <col min="13319" max="13319" width="12.26953125" style="329" customWidth="1"/>
    <col min="13320" max="13320" width="10.453125" style="329" customWidth="1"/>
    <col min="13321" max="13321" width="9.1796875" style="329"/>
    <col min="13322" max="13322" width="3.54296875" style="329" customWidth="1"/>
    <col min="13323" max="13323" width="16.453125" style="329" customWidth="1"/>
    <col min="13324" max="13324" width="11.7265625" style="329" customWidth="1"/>
    <col min="13325" max="13325" width="10.1796875" style="329" customWidth="1"/>
    <col min="13326" max="13326" width="15.81640625" style="329" customWidth="1"/>
    <col min="13327" max="13327" width="3.81640625" style="329" customWidth="1"/>
    <col min="13328" max="13328" width="16.453125" style="329" customWidth="1"/>
    <col min="13329" max="13329" width="11.26953125" style="329" customWidth="1"/>
    <col min="13330" max="13330" width="10.26953125" style="329" customWidth="1"/>
    <col min="13331" max="13331" width="10" style="329" customWidth="1"/>
    <col min="13332" max="13567" width="9.1796875" style="329"/>
    <col min="13568" max="13568" width="4" style="329" customWidth="1"/>
    <col min="13569" max="13569" width="15.1796875" style="329" customWidth="1"/>
    <col min="13570" max="13570" width="13.81640625" style="329" customWidth="1"/>
    <col min="13571" max="13571" width="10.1796875" style="329" customWidth="1"/>
    <col min="13572" max="13572" width="9.1796875" style="329"/>
    <col min="13573" max="13573" width="3.453125" style="329" customWidth="1"/>
    <col min="13574" max="13574" width="19.54296875" style="329" customWidth="1"/>
    <col min="13575" max="13575" width="12.26953125" style="329" customWidth="1"/>
    <col min="13576" max="13576" width="10.453125" style="329" customWidth="1"/>
    <col min="13577" max="13577" width="9.1796875" style="329"/>
    <col min="13578" max="13578" width="3.54296875" style="329" customWidth="1"/>
    <col min="13579" max="13579" width="16.453125" style="329" customWidth="1"/>
    <col min="13580" max="13580" width="11.7265625" style="329" customWidth="1"/>
    <col min="13581" max="13581" width="10.1796875" style="329" customWidth="1"/>
    <col min="13582" max="13582" width="15.81640625" style="329" customWidth="1"/>
    <col min="13583" max="13583" width="3.81640625" style="329" customWidth="1"/>
    <col min="13584" max="13584" width="16.453125" style="329" customWidth="1"/>
    <col min="13585" max="13585" width="11.26953125" style="329" customWidth="1"/>
    <col min="13586" max="13586" width="10.26953125" style="329" customWidth="1"/>
    <col min="13587" max="13587" width="10" style="329" customWidth="1"/>
    <col min="13588" max="13823" width="9.1796875" style="329"/>
    <col min="13824" max="13824" width="4" style="329" customWidth="1"/>
    <col min="13825" max="13825" width="15.1796875" style="329" customWidth="1"/>
    <col min="13826" max="13826" width="13.81640625" style="329" customWidth="1"/>
    <col min="13827" max="13827" width="10.1796875" style="329" customWidth="1"/>
    <col min="13828" max="13828" width="9.1796875" style="329"/>
    <col min="13829" max="13829" width="3.453125" style="329" customWidth="1"/>
    <col min="13830" max="13830" width="19.54296875" style="329" customWidth="1"/>
    <col min="13831" max="13831" width="12.26953125" style="329" customWidth="1"/>
    <col min="13832" max="13832" width="10.453125" style="329" customWidth="1"/>
    <col min="13833" max="13833" width="9.1796875" style="329"/>
    <col min="13834" max="13834" width="3.54296875" style="329" customWidth="1"/>
    <col min="13835" max="13835" width="16.453125" style="329" customWidth="1"/>
    <col min="13836" max="13836" width="11.7265625" style="329" customWidth="1"/>
    <col min="13837" max="13837" width="10.1796875" style="329" customWidth="1"/>
    <col min="13838" max="13838" width="15.81640625" style="329" customWidth="1"/>
    <col min="13839" max="13839" width="3.81640625" style="329" customWidth="1"/>
    <col min="13840" max="13840" width="16.453125" style="329" customWidth="1"/>
    <col min="13841" max="13841" width="11.26953125" style="329" customWidth="1"/>
    <col min="13842" max="13842" width="10.26953125" style="329" customWidth="1"/>
    <col min="13843" max="13843" width="10" style="329" customWidth="1"/>
    <col min="13844" max="14079" width="9.1796875" style="329"/>
    <col min="14080" max="14080" width="4" style="329" customWidth="1"/>
    <col min="14081" max="14081" width="15.1796875" style="329" customWidth="1"/>
    <col min="14082" max="14082" width="13.81640625" style="329" customWidth="1"/>
    <col min="14083" max="14083" width="10.1796875" style="329" customWidth="1"/>
    <col min="14084" max="14084" width="9.1796875" style="329"/>
    <col min="14085" max="14085" width="3.453125" style="329" customWidth="1"/>
    <col min="14086" max="14086" width="19.54296875" style="329" customWidth="1"/>
    <col min="14087" max="14087" width="12.26953125" style="329" customWidth="1"/>
    <col min="14088" max="14088" width="10.453125" style="329" customWidth="1"/>
    <col min="14089" max="14089" width="9.1796875" style="329"/>
    <col min="14090" max="14090" width="3.54296875" style="329" customWidth="1"/>
    <col min="14091" max="14091" width="16.453125" style="329" customWidth="1"/>
    <col min="14092" max="14092" width="11.7265625" style="329" customWidth="1"/>
    <col min="14093" max="14093" width="10.1796875" style="329" customWidth="1"/>
    <col min="14094" max="14094" width="15.81640625" style="329" customWidth="1"/>
    <col min="14095" max="14095" width="3.81640625" style="329" customWidth="1"/>
    <col min="14096" max="14096" width="16.453125" style="329" customWidth="1"/>
    <col min="14097" max="14097" width="11.26953125" style="329" customWidth="1"/>
    <col min="14098" max="14098" width="10.26953125" style="329" customWidth="1"/>
    <col min="14099" max="14099" width="10" style="329" customWidth="1"/>
    <col min="14100" max="14335" width="9.1796875" style="329"/>
    <col min="14336" max="14336" width="4" style="329" customWidth="1"/>
    <col min="14337" max="14337" width="15.1796875" style="329" customWidth="1"/>
    <col min="14338" max="14338" width="13.81640625" style="329" customWidth="1"/>
    <col min="14339" max="14339" width="10.1796875" style="329" customWidth="1"/>
    <col min="14340" max="14340" width="9.1796875" style="329"/>
    <col min="14341" max="14341" width="3.453125" style="329" customWidth="1"/>
    <col min="14342" max="14342" width="19.54296875" style="329" customWidth="1"/>
    <col min="14343" max="14343" width="12.26953125" style="329" customWidth="1"/>
    <col min="14344" max="14344" width="10.453125" style="329" customWidth="1"/>
    <col min="14345" max="14345" width="9.1796875" style="329"/>
    <col min="14346" max="14346" width="3.54296875" style="329" customWidth="1"/>
    <col min="14347" max="14347" width="16.453125" style="329" customWidth="1"/>
    <col min="14348" max="14348" width="11.7265625" style="329" customWidth="1"/>
    <col min="14349" max="14349" width="10.1796875" style="329" customWidth="1"/>
    <col min="14350" max="14350" width="15.81640625" style="329" customWidth="1"/>
    <col min="14351" max="14351" width="3.81640625" style="329" customWidth="1"/>
    <col min="14352" max="14352" width="16.453125" style="329" customWidth="1"/>
    <col min="14353" max="14353" width="11.26953125" style="329" customWidth="1"/>
    <col min="14354" max="14354" width="10.26953125" style="329" customWidth="1"/>
    <col min="14355" max="14355" width="10" style="329" customWidth="1"/>
    <col min="14356" max="14591" width="9.1796875" style="329"/>
    <col min="14592" max="14592" width="4" style="329" customWidth="1"/>
    <col min="14593" max="14593" width="15.1796875" style="329" customWidth="1"/>
    <col min="14594" max="14594" width="13.81640625" style="329" customWidth="1"/>
    <col min="14595" max="14595" width="10.1796875" style="329" customWidth="1"/>
    <col min="14596" max="14596" width="9.1796875" style="329"/>
    <col min="14597" max="14597" width="3.453125" style="329" customWidth="1"/>
    <col min="14598" max="14598" width="19.54296875" style="329" customWidth="1"/>
    <col min="14599" max="14599" width="12.26953125" style="329" customWidth="1"/>
    <col min="14600" max="14600" width="10.453125" style="329" customWidth="1"/>
    <col min="14601" max="14601" width="9.1796875" style="329"/>
    <col min="14602" max="14602" width="3.54296875" style="329" customWidth="1"/>
    <col min="14603" max="14603" width="16.453125" style="329" customWidth="1"/>
    <col min="14604" max="14604" width="11.7265625" style="329" customWidth="1"/>
    <col min="14605" max="14605" width="10.1796875" style="329" customWidth="1"/>
    <col min="14606" max="14606" width="15.81640625" style="329" customWidth="1"/>
    <col min="14607" max="14607" width="3.81640625" style="329" customWidth="1"/>
    <col min="14608" max="14608" width="16.453125" style="329" customWidth="1"/>
    <col min="14609" max="14609" width="11.26953125" style="329" customWidth="1"/>
    <col min="14610" max="14610" width="10.26953125" style="329" customWidth="1"/>
    <col min="14611" max="14611" width="10" style="329" customWidth="1"/>
    <col min="14612" max="14847" width="9.1796875" style="329"/>
    <col min="14848" max="14848" width="4" style="329" customWidth="1"/>
    <col min="14849" max="14849" width="15.1796875" style="329" customWidth="1"/>
    <col min="14850" max="14850" width="13.81640625" style="329" customWidth="1"/>
    <col min="14851" max="14851" width="10.1796875" style="329" customWidth="1"/>
    <col min="14852" max="14852" width="9.1796875" style="329"/>
    <col min="14853" max="14853" width="3.453125" style="329" customWidth="1"/>
    <col min="14854" max="14854" width="19.54296875" style="329" customWidth="1"/>
    <col min="14855" max="14855" width="12.26953125" style="329" customWidth="1"/>
    <col min="14856" max="14856" width="10.453125" style="329" customWidth="1"/>
    <col min="14857" max="14857" width="9.1796875" style="329"/>
    <col min="14858" max="14858" width="3.54296875" style="329" customWidth="1"/>
    <col min="14859" max="14859" width="16.453125" style="329" customWidth="1"/>
    <col min="14860" max="14860" width="11.7265625" style="329" customWidth="1"/>
    <col min="14861" max="14861" width="10.1796875" style="329" customWidth="1"/>
    <col min="14862" max="14862" width="15.81640625" style="329" customWidth="1"/>
    <col min="14863" max="14863" width="3.81640625" style="329" customWidth="1"/>
    <col min="14864" max="14864" width="16.453125" style="329" customWidth="1"/>
    <col min="14865" max="14865" width="11.26953125" style="329" customWidth="1"/>
    <col min="14866" max="14866" width="10.26953125" style="329" customWidth="1"/>
    <col min="14867" max="14867" width="10" style="329" customWidth="1"/>
    <col min="14868" max="15103" width="9.1796875" style="329"/>
    <col min="15104" max="15104" width="4" style="329" customWidth="1"/>
    <col min="15105" max="15105" width="15.1796875" style="329" customWidth="1"/>
    <col min="15106" max="15106" width="13.81640625" style="329" customWidth="1"/>
    <col min="15107" max="15107" width="10.1796875" style="329" customWidth="1"/>
    <col min="15108" max="15108" width="9.1796875" style="329"/>
    <col min="15109" max="15109" width="3.453125" style="329" customWidth="1"/>
    <col min="15110" max="15110" width="19.54296875" style="329" customWidth="1"/>
    <col min="15111" max="15111" width="12.26953125" style="329" customWidth="1"/>
    <col min="15112" max="15112" width="10.453125" style="329" customWidth="1"/>
    <col min="15113" max="15113" width="9.1796875" style="329"/>
    <col min="15114" max="15114" width="3.54296875" style="329" customWidth="1"/>
    <col min="15115" max="15115" width="16.453125" style="329" customWidth="1"/>
    <col min="15116" max="15116" width="11.7265625" style="329" customWidth="1"/>
    <col min="15117" max="15117" width="10.1796875" style="329" customWidth="1"/>
    <col min="15118" max="15118" width="15.81640625" style="329" customWidth="1"/>
    <col min="15119" max="15119" width="3.81640625" style="329" customWidth="1"/>
    <col min="15120" max="15120" width="16.453125" style="329" customWidth="1"/>
    <col min="15121" max="15121" width="11.26953125" style="329" customWidth="1"/>
    <col min="15122" max="15122" width="10.26953125" style="329" customWidth="1"/>
    <col min="15123" max="15123" width="10" style="329" customWidth="1"/>
    <col min="15124" max="15359" width="9.1796875" style="329"/>
    <col min="15360" max="15360" width="4" style="329" customWidth="1"/>
    <col min="15361" max="15361" width="15.1796875" style="329" customWidth="1"/>
    <col min="15362" max="15362" width="13.81640625" style="329" customWidth="1"/>
    <col min="15363" max="15363" width="10.1796875" style="329" customWidth="1"/>
    <col min="15364" max="15364" width="9.1796875" style="329"/>
    <col min="15365" max="15365" width="3.453125" style="329" customWidth="1"/>
    <col min="15366" max="15366" width="19.54296875" style="329" customWidth="1"/>
    <col min="15367" max="15367" width="12.26953125" style="329" customWidth="1"/>
    <col min="15368" max="15368" width="10.453125" style="329" customWidth="1"/>
    <col min="15369" max="15369" width="9.1796875" style="329"/>
    <col min="15370" max="15370" width="3.54296875" style="329" customWidth="1"/>
    <col min="15371" max="15371" width="16.453125" style="329" customWidth="1"/>
    <col min="15372" max="15372" width="11.7265625" style="329" customWidth="1"/>
    <col min="15373" max="15373" width="10.1796875" style="329" customWidth="1"/>
    <col min="15374" max="15374" width="15.81640625" style="329" customWidth="1"/>
    <col min="15375" max="15375" width="3.81640625" style="329" customWidth="1"/>
    <col min="15376" max="15376" width="16.453125" style="329" customWidth="1"/>
    <col min="15377" max="15377" width="11.26953125" style="329" customWidth="1"/>
    <col min="15378" max="15378" width="10.26953125" style="329" customWidth="1"/>
    <col min="15379" max="15379" width="10" style="329" customWidth="1"/>
    <col min="15380" max="15615" width="9.1796875" style="329"/>
    <col min="15616" max="15616" width="4" style="329" customWidth="1"/>
    <col min="15617" max="15617" width="15.1796875" style="329" customWidth="1"/>
    <col min="15618" max="15618" width="13.81640625" style="329" customWidth="1"/>
    <col min="15619" max="15619" width="10.1796875" style="329" customWidth="1"/>
    <col min="15620" max="15620" width="9.1796875" style="329"/>
    <col min="15621" max="15621" width="3.453125" style="329" customWidth="1"/>
    <col min="15622" max="15622" width="19.54296875" style="329" customWidth="1"/>
    <col min="15623" max="15623" width="12.26953125" style="329" customWidth="1"/>
    <col min="15624" max="15624" width="10.453125" style="329" customWidth="1"/>
    <col min="15625" max="15625" width="9.1796875" style="329"/>
    <col min="15626" max="15626" width="3.54296875" style="329" customWidth="1"/>
    <col min="15627" max="15627" width="16.453125" style="329" customWidth="1"/>
    <col min="15628" max="15628" width="11.7265625" style="329" customWidth="1"/>
    <col min="15629" max="15629" width="10.1796875" style="329" customWidth="1"/>
    <col min="15630" max="15630" width="15.81640625" style="329" customWidth="1"/>
    <col min="15631" max="15631" width="3.81640625" style="329" customWidth="1"/>
    <col min="15632" max="15632" width="16.453125" style="329" customWidth="1"/>
    <col min="15633" max="15633" width="11.26953125" style="329" customWidth="1"/>
    <col min="15634" max="15634" width="10.26953125" style="329" customWidth="1"/>
    <col min="15635" max="15635" width="10" style="329" customWidth="1"/>
    <col min="15636" max="15871" width="9.1796875" style="329"/>
    <col min="15872" max="15872" width="4" style="329" customWidth="1"/>
    <col min="15873" max="15873" width="15.1796875" style="329" customWidth="1"/>
    <col min="15874" max="15874" width="13.81640625" style="329" customWidth="1"/>
    <col min="15875" max="15875" width="10.1796875" style="329" customWidth="1"/>
    <col min="15876" max="15876" width="9.1796875" style="329"/>
    <col min="15877" max="15877" width="3.453125" style="329" customWidth="1"/>
    <col min="15878" max="15878" width="19.54296875" style="329" customWidth="1"/>
    <col min="15879" max="15879" width="12.26953125" style="329" customWidth="1"/>
    <col min="15880" max="15880" width="10.453125" style="329" customWidth="1"/>
    <col min="15881" max="15881" width="9.1796875" style="329"/>
    <col min="15882" max="15882" width="3.54296875" style="329" customWidth="1"/>
    <col min="15883" max="15883" width="16.453125" style="329" customWidth="1"/>
    <col min="15884" max="15884" width="11.7265625" style="329" customWidth="1"/>
    <col min="15885" max="15885" width="10.1796875" style="329" customWidth="1"/>
    <col min="15886" max="15886" width="15.81640625" style="329" customWidth="1"/>
    <col min="15887" max="15887" width="3.81640625" style="329" customWidth="1"/>
    <col min="15888" max="15888" width="16.453125" style="329" customWidth="1"/>
    <col min="15889" max="15889" width="11.26953125" style="329" customWidth="1"/>
    <col min="15890" max="15890" width="10.26953125" style="329" customWidth="1"/>
    <col min="15891" max="15891" width="10" style="329" customWidth="1"/>
    <col min="15892" max="16127" width="9.1796875" style="329"/>
    <col min="16128" max="16128" width="4" style="329" customWidth="1"/>
    <col min="16129" max="16129" width="15.1796875" style="329" customWidth="1"/>
    <col min="16130" max="16130" width="13.81640625" style="329" customWidth="1"/>
    <col min="16131" max="16131" width="10.1796875" style="329" customWidth="1"/>
    <col min="16132" max="16132" width="9.1796875" style="329"/>
    <col min="16133" max="16133" width="3.453125" style="329" customWidth="1"/>
    <col min="16134" max="16134" width="19.54296875" style="329" customWidth="1"/>
    <col min="16135" max="16135" width="12.26953125" style="329" customWidth="1"/>
    <col min="16136" max="16136" width="10.453125" style="329" customWidth="1"/>
    <col min="16137" max="16137" width="9.1796875" style="329"/>
    <col min="16138" max="16138" width="3.54296875" style="329" customWidth="1"/>
    <col min="16139" max="16139" width="16.453125" style="329" customWidth="1"/>
    <col min="16140" max="16140" width="11.7265625" style="329" customWidth="1"/>
    <col min="16141" max="16141" width="10.1796875" style="329" customWidth="1"/>
    <col min="16142" max="16142" width="15.81640625" style="329" customWidth="1"/>
    <col min="16143" max="16143" width="3.81640625" style="329" customWidth="1"/>
    <col min="16144" max="16144" width="16.453125" style="329" customWidth="1"/>
    <col min="16145" max="16145" width="11.26953125" style="329" customWidth="1"/>
    <col min="16146" max="16146" width="10.26953125" style="329" customWidth="1"/>
    <col min="16147" max="16147" width="10" style="329" customWidth="1"/>
    <col min="16148" max="16384" width="9.1796875" style="329"/>
  </cols>
  <sheetData>
    <row r="1" spans="1:27" ht="18.5">
      <c r="A1" s="370" t="s">
        <v>212</v>
      </c>
    </row>
    <row r="2" spans="1:27" ht="18" customHeight="1">
      <c r="A2" s="1132" t="s">
        <v>477</v>
      </c>
      <c r="B2" s="1132"/>
      <c r="C2" s="1132"/>
      <c r="D2" s="1132"/>
      <c r="E2" s="1132"/>
      <c r="F2" s="1132"/>
      <c r="G2" s="1132"/>
      <c r="H2" s="1132"/>
      <c r="I2" s="1132"/>
      <c r="J2" s="1132"/>
      <c r="K2" s="1132"/>
      <c r="L2" s="1132"/>
      <c r="M2" s="1132"/>
      <c r="N2" s="1132"/>
      <c r="O2" s="1132"/>
      <c r="P2" s="1132"/>
      <c r="Q2" s="1132"/>
      <c r="R2" s="1132"/>
      <c r="S2" s="1132"/>
      <c r="T2" s="1132"/>
      <c r="U2" s="1132"/>
      <c r="V2" s="1132"/>
      <c r="W2" s="1132"/>
      <c r="X2" s="1132"/>
      <c r="Y2" s="1132"/>
      <c r="Z2" s="1132"/>
      <c r="AA2" s="1132"/>
    </row>
    <row r="3" spans="1:27" ht="18" customHeight="1">
      <c r="A3" s="1133" t="s">
        <v>478</v>
      </c>
      <c r="B3" s="1133"/>
      <c r="C3" s="1133"/>
      <c r="D3" s="1133"/>
      <c r="E3" s="1133"/>
      <c r="F3" s="1133"/>
      <c r="G3" s="1133"/>
      <c r="H3" s="399"/>
      <c r="I3" s="399"/>
      <c r="J3" s="399"/>
      <c r="K3" s="399"/>
      <c r="L3" s="399"/>
      <c r="M3" s="399"/>
      <c r="N3" s="399"/>
      <c r="O3" s="399"/>
      <c r="P3" s="399"/>
      <c r="Q3" s="399"/>
      <c r="R3" s="399"/>
      <c r="S3" s="399"/>
      <c r="T3" s="399"/>
      <c r="U3" s="399"/>
      <c r="V3" s="399"/>
      <c r="W3" s="399"/>
      <c r="X3" s="399"/>
      <c r="Y3" s="399"/>
      <c r="Z3" s="399"/>
      <c r="AA3" s="399"/>
    </row>
    <row r="5" spans="1:27" s="400" customFormat="1" ht="14.5">
      <c r="A5" s="373" t="s">
        <v>124</v>
      </c>
      <c r="B5" s="373" t="s">
        <v>125</v>
      </c>
      <c r="C5" s="374"/>
      <c r="D5" s="374"/>
      <c r="E5" s="374"/>
      <c r="F5" s="373" t="s">
        <v>126</v>
      </c>
      <c r="G5" s="375" t="s">
        <v>127</v>
      </c>
      <c r="H5" s="374"/>
      <c r="I5" s="374"/>
      <c r="J5" s="374"/>
      <c r="K5" s="373" t="s">
        <v>128</v>
      </c>
      <c r="L5" s="377" t="s">
        <v>129</v>
      </c>
      <c r="M5" s="374"/>
      <c r="N5" s="378"/>
      <c r="O5" s="374"/>
      <c r="P5" s="373" t="s">
        <v>130</v>
      </c>
      <c r="Q5" s="377" t="s">
        <v>131</v>
      </c>
      <c r="R5" s="374"/>
      <c r="S5" s="374"/>
    </row>
    <row r="6" spans="1:27" ht="4.5" customHeight="1" thickBot="1"/>
    <row r="7" spans="1:27" ht="29.5" thickBot="1">
      <c r="A7" s="379" t="s">
        <v>132</v>
      </c>
      <c r="B7" s="380" t="s">
        <v>133</v>
      </c>
      <c r="C7" s="381" t="s">
        <v>134</v>
      </c>
      <c r="D7" s="401" t="s">
        <v>135</v>
      </c>
      <c r="E7" s="402"/>
      <c r="F7" s="379" t="s">
        <v>132</v>
      </c>
      <c r="G7" s="380" t="s">
        <v>133</v>
      </c>
      <c r="H7" s="381" t="s">
        <v>134</v>
      </c>
      <c r="I7" s="401" t="s">
        <v>135</v>
      </c>
      <c r="K7" s="379" t="s">
        <v>132</v>
      </c>
      <c r="L7" s="380" t="s">
        <v>133</v>
      </c>
      <c r="M7" s="381" t="s">
        <v>136</v>
      </c>
      <c r="N7" s="401" t="s">
        <v>135</v>
      </c>
      <c r="P7" s="379" t="s">
        <v>132</v>
      </c>
      <c r="Q7" s="380" t="s">
        <v>133</v>
      </c>
      <c r="R7" s="381" t="s">
        <v>136</v>
      </c>
      <c r="S7" s="401" t="s">
        <v>135</v>
      </c>
    </row>
    <row r="8" spans="1:27" ht="15.5">
      <c r="A8" s="388" t="s">
        <v>152</v>
      </c>
      <c r="B8" s="389">
        <v>39531.292000000001</v>
      </c>
      <c r="C8" s="389">
        <v>46458</v>
      </c>
      <c r="D8" s="390">
        <v>2.7217210684413025</v>
      </c>
      <c r="E8" s="403"/>
      <c r="F8" s="388" t="s">
        <v>328</v>
      </c>
      <c r="G8" s="389">
        <v>4815.1509999999998</v>
      </c>
      <c r="H8" s="389">
        <v>11745</v>
      </c>
      <c r="I8" s="390">
        <v>5.2301645576494868</v>
      </c>
      <c r="K8" s="391" t="s">
        <v>140</v>
      </c>
      <c r="L8" s="392">
        <v>29379.493999999999</v>
      </c>
      <c r="M8" s="392">
        <v>7252.7190000000001</v>
      </c>
      <c r="N8" s="393">
        <v>4.0508248010160051</v>
      </c>
      <c r="P8" s="391" t="s">
        <v>328</v>
      </c>
      <c r="Q8" s="392">
        <v>7435.3270000000002</v>
      </c>
      <c r="R8" s="392">
        <v>1382.354</v>
      </c>
      <c r="S8" s="393">
        <v>5.3787430716010514</v>
      </c>
    </row>
    <row r="9" spans="1:27" ht="15.5">
      <c r="A9" s="388" t="s">
        <v>142</v>
      </c>
      <c r="B9" s="389">
        <v>26237.298999999999</v>
      </c>
      <c r="C9" s="389">
        <v>19405</v>
      </c>
      <c r="D9" s="390">
        <v>2.9399760698961623</v>
      </c>
      <c r="E9" s="404"/>
      <c r="F9" s="388" t="s">
        <v>155</v>
      </c>
      <c r="G9" s="389">
        <v>4200.5649999999996</v>
      </c>
      <c r="H9" s="389">
        <v>22043</v>
      </c>
      <c r="I9" s="390">
        <v>2.5591308167464053</v>
      </c>
      <c r="K9" s="388" t="s">
        <v>157</v>
      </c>
      <c r="L9" s="389">
        <v>8413.4570000000003</v>
      </c>
      <c r="M9" s="389">
        <v>1280.829</v>
      </c>
      <c r="N9" s="390">
        <v>6.5687589834396318</v>
      </c>
      <c r="P9" s="388" t="s">
        <v>154</v>
      </c>
      <c r="Q9" s="389">
        <v>6849.1989999999996</v>
      </c>
      <c r="R9" s="389">
        <v>1420.127</v>
      </c>
      <c r="S9" s="390">
        <v>4.8229482292780856</v>
      </c>
    </row>
    <row r="10" spans="1:27" ht="15.5">
      <c r="A10" s="388" t="s">
        <v>159</v>
      </c>
      <c r="B10" s="389">
        <v>21429.517</v>
      </c>
      <c r="C10" s="389">
        <v>35921</v>
      </c>
      <c r="D10" s="390">
        <v>2.3587543735076526</v>
      </c>
      <c r="E10" s="403"/>
      <c r="F10" s="388" t="s">
        <v>137</v>
      </c>
      <c r="G10" s="389">
        <v>2854.1640000000002</v>
      </c>
      <c r="H10" s="389">
        <v>13066</v>
      </c>
      <c r="I10" s="390">
        <v>3.2075637514427031</v>
      </c>
      <c r="K10" s="388" t="s">
        <v>142</v>
      </c>
      <c r="L10" s="389">
        <v>5762.4539999999997</v>
      </c>
      <c r="M10" s="389">
        <v>1019.918</v>
      </c>
      <c r="N10" s="390">
        <v>5.6499189150500335</v>
      </c>
      <c r="P10" s="388" t="s">
        <v>142</v>
      </c>
      <c r="Q10" s="389">
        <v>4826.1360000000004</v>
      </c>
      <c r="R10" s="389">
        <v>966.14200000000005</v>
      </c>
      <c r="S10" s="390">
        <v>4.9952657062833419</v>
      </c>
    </row>
    <row r="11" spans="1:27" ht="15.5">
      <c r="A11" s="388" t="s">
        <v>155</v>
      </c>
      <c r="B11" s="389">
        <v>21249.753000000001</v>
      </c>
      <c r="C11" s="389">
        <v>42810</v>
      </c>
      <c r="D11" s="390">
        <v>2.2412292035243291</v>
      </c>
      <c r="E11" s="404"/>
      <c r="F11" s="388" t="s">
        <v>152</v>
      </c>
      <c r="G11" s="389">
        <v>1945.973</v>
      </c>
      <c r="H11" s="389">
        <v>8164</v>
      </c>
      <c r="I11" s="390">
        <v>3.2503470035760995</v>
      </c>
      <c r="K11" s="388" t="s">
        <v>245</v>
      </c>
      <c r="L11" s="389">
        <v>5662.4030000000002</v>
      </c>
      <c r="M11" s="389">
        <v>2154.855</v>
      </c>
      <c r="N11" s="390">
        <v>2.6277420058426206</v>
      </c>
      <c r="P11" s="388" t="s">
        <v>139</v>
      </c>
      <c r="Q11" s="389">
        <v>3111.7040000000002</v>
      </c>
      <c r="R11" s="389">
        <v>538.23699999999997</v>
      </c>
      <c r="S11" s="390">
        <v>5.7812896549289636</v>
      </c>
    </row>
    <row r="12" spans="1:27" ht="15.5">
      <c r="A12" s="388" t="s">
        <v>156</v>
      </c>
      <c r="B12" s="389">
        <v>17398.508999999998</v>
      </c>
      <c r="C12" s="389">
        <v>28634</v>
      </c>
      <c r="D12" s="390">
        <v>2.7231962483035304</v>
      </c>
      <c r="E12" s="404"/>
      <c r="F12" s="388" t="s">
        <v>156</v>
      </c>
      <c r="G12" s="389">
        <v>1882.462</v>
      </c>
      <c r="H12" s="389">
        <v>13418</v>
      </c>
      <c r="I12" s="390">
        <v>2.4795957749206052</v>
      </c>
      <c r="K12" s="388" t="s">
        <v>159</v>
      </c>
      <c r="L12" s="389">
        <v>5645.1229999999996</v>
      </c>
      <c r="M12" s="389">
        <v>1537.204</v>
      </c>
      <c r="N12" s="390">
        <v>3.672331713942977</v>
      </c>
      <c r="P12" s="388" t="s">
        <v>140</v>
      </c>
      <c r="Q12" s="389">
        <v>2518.3850000000002</v>
      </c>
      <c r="R12" s="389">
        <v>659.91300000000001</v>
      </c>
      <c r="S12" s="390">
        <v>3.8162378980259524</v>
      </c>
    </row>
    <row r="13" spans="1:27" ht="16" thickBot="1">
      <c r="A13" s="388" t="s">
        <v>328</v>
      </c>
      <c r="B13" s="389">
        <v>15597.558000000001</v>
      </c>
      <c r="C13" s="389">
        <v>31510</v>
      </c>
      <c r="D13" s="390">
        <v>4.3353417075971254</v>
      </c>
      <c r="E13" s="404"/>
      <c r="F13" s="388" t="s">
        <v>159</v>
      </c>
      <c r="G13" s="389">
        <v>1022.072</v>
      </c>
      <c r="H13" s="389">
        <v>9537</v>
      </c>
      <c r="I13" s="390">
        <v>1.8297519625482244</v>
      </c>
      <c r="K13" s="388" t="s">
        <v>154</v>
      </c>
      <c r="L13" s="389">
        <v>5343.0820000000003</v>
      </c>
      <c r="M13" s="389">
        <v>727.45899999999995</v>
      </c>
      <c r="N13" s="390">
        <v>7.3448565486164865</v>
      </c>
      <c r="P13" s="388" t="s">
        <v>137</v>
      </c>
      <c r="Q13" s="389">
        <v>1712.143</v>
      </c>
      <c r="R13" s="389">
        <v>494.37</v>
      </c>
      <c r="S13" s="390">
        <v>3.4632825616441125</v>
      </c>
    </row>
    <row r="14" spans="1:27" ht="16" thickBot="1">
      <c r="A14" s="388" t="s">
        <v>150</v>
      </c>
      <c r="B14" s="389">
        <v>10828.075000000001</v>
      </c>
      <c r="C14" s="389">
        <v>8894</v>
      </c>
      <c r="D14" s="390">
        <v>2.3907357643688787</v>
      </c>
      <c r="E14" s="404"/>
      <c r="F14" s="394" t="s">
        <v>222</v>
      </c>
      <c r="G14" s="395">
        <v>17411.982</v>
      </c>
      <c r="H14" s="395">
        <v>80484</v>
      </c>
      <c r="I14" s="396">
        <v>3.1487424276482008</v>
      </c>
      <c r="K14" s="388" t="s">
        <v>328</v>
      </c>
      <c r="L14" s="389">
        <v>4418.6210000000001</v>
      </c>
      <c r="M14" s="389">
        <v>539.59299999999996</v>
      </c>
      <c r="N14" s="390">
        <v>8.1888034129427183</v>
      </c>
      <c r="P14" s="388" t="s">
        <v>157</v>
      </c>
      <c r="Q14" s="389">
        <v>1415.8689999999999</v>
      </c>
      <c r="R14" s="389">
        <v>290.89</v>
      </c>
      <c r="S14" s="390">
        <v>4.8673691085977513</v>
      </c>
    </row>
    <row r="15" spans="1:27" ht="15.5">
      <c r="A15" s="388" t="s">
        <v>140</v>
      </c>
      <c r="B15" s="389">
        <v>6660.5069999999996</v>
      </c>
      <c r="C15" s="389">
        <v>6843</v>
      </c>
      <c r="D15" s="390">
        <v>3.2597148994337042</v>
      </c>
      <c r="E15" s="404"/>
      <c r="F15"/>
      <c r="G15"/>
      <c r="H15"/>
      <c r="I15"/>
      <c r="K15" s="388" t="s">
        <v>155</v>
      </c>
      <c r="L15" s="389">
        <v>4100.84</v>
      </c>
      <c r="M15" s="389">
        <v>1003.689</v>
      </c>
      <c r="N15" s="390">
        <v>4.0857676033113846</v>
      </c>
      <c r="P15" s="388" t="s">
        <v>462</v>
      </c>
      <c r="Q15" s="389">
        <v>964.87900000000002</v>
      </c>
      <c r="R15" s="389">
        <v>129.245</v>
      </c>
      <c r="S15" s="390">
        <v>7.4655035011025568</v>
      </c>
      <c r="U15" s="316"/>
      <c r="V15" s="316"/>
      <c r="W15" s="316"/>
      <c r="X15" s="316"/>
    </row>
    <row r="16" spans="1:27" ht="15.5">
      <c r="A16" s="388" t="s">
        <v>137</v>
      </c>
      <c r="B16" s="389">
        <v>5485.5749999999998</v>
      </c>
      <c r="C16" s="389">
        <v>19789</v>
      </c>
      <c r="D16" s="390">
        <v>3.3595999769721567</v>
      </c>
      <c r="E16" s="404"/>
      <c r="F16"/>
      <c r="G16"/>
      <c r="H16"/>
      <c r="I16"/>
      <c r="K16" s="388" t="s">
        <v>137</v>
      </c>
      <c r="L16" s="389">
        <v>4020.2840000000001</v>
      </c>
      <c r="M16" s="389">
        <v>1194.5940000000001</v>
      </c>
      <c r="N16" s="390">
        <v>3.3653977836821549</v>
      </c>
      <c r="P16" s="388" t="s">
        <v>151</v>
      </c>
      <c r="Q16" s="389">
        <v>903.97199999999998</v>
      </c>
      <c r="R16" s="389">
        <v>291.99200000000002</v>
      </c>
      <c r="S16" s="390">
        <v>3.0958793391599766</v>
      </c>
      <c r="U16" s="316"/>
      <c r="V16" s="316"/>
      <c r="W16" s="316"/>
      <c r="X16" s="316"/>
    </row>
    <row r="17" spans="1:24" ht="15.5">
      <c r="A17" s="388" t="s">
        <v>151</v>
      </c>
      <c r="B17" s="389">
        <v>3928.7530000000002</v>
      </c>
      <c r="C17" s="389">
        <v>2284</v>
      </c>
      <c r="D17" s="390">
        <v>3.5302258084806222</v>
      </c>
      <c r="E17" s="403"/>
      <c r="F17"/>
      <c r="G17"/>
      <c r="H17"/>
      <c r="I17"/>
      <c r="K17" s="388" t="s">
        <v>139</v>
      </c>
      <c r="L17" s="389">
        <v>3047.9079999999999</v>
      </c>
      <c r="M17" s="389">
        <v>776.65</v>
      </c>
      <c r="N17" s="390">
        <v>3.9244292795982747</v>
      </c>
      <c r="P17" s="388" t="s">
        <v>146</v>
      </c>
      <c r="Q17" s="389">
        <v>623.18700000000001</v>
      </c>
      <c r="R17" s="389">
        <v>203.53899999999999</v>
      </c>
      <c r="S17" s="390">
        <v>3.0617572062356602</v>
      </c>
      <c r="U17" s="316"/>
      <c r="V17" s="316"/>
      <c r="W17" s="316"/>
      <c r="X17" s="316"/>
    </row>
    <row r="18" spans="1:24" ht="16" thickBot="1">
      <c r="A18" s="388" t="s">
        <v>138</v>
      </c>
      <c r="B18" s="389">
        <v>2970.2829999999999</v>
      </c>
      <c r="C18" s="389">
        <v>2897</v>
      </c>
      <c r="D18" s="390">
        <v>3.6536733755003334</v>
      </c>
      <c r="E18" s="408"/>
      <c r="K18" s="388" t="s">
        <v>151</v>
      </c>
      <c r="L18" s="389">
        <v>2374.8049999999998</v>
      </c>
      <c r="M18" s="389">
        <v>742.97799999999995</v>
      </c>
      <c r="N18" s="390">
        <v>3.1963328658452874</v>
      </c>
      <c r="P18" s="388" t="s">
        <v>155</v>
      </c>
      <c r="Q18" s="389">
        <v>467.68900000000002</v>
      </c>
      <c r="R18" s="389">
        <v>97.55</v>
      </c>
      <c r="S18" s="390">
        <v>4.7943516145566383</v>
      </c>
      <c r="U18" s="316"/>
      <c r="V18" s="316"/>
      <c r="W18" s="316"/>
      <c r="X18" s="316"/>
    </row>
    <row r="19" spans="1:24" ht="16" thickBot="1">
      <c r="A19" s="388" t="s">
        <v>157</v>
      </c>
      <c r="B19" s="389">
        <v>1679.143</v>
      </c>
      <c r="C19" s="389">
        <v>4175</v>
      </c>
      <c r="D19" s="390">
        <v>3.5650216027430708</v>
      </c>
      <c r="E19" s="409"/>
      <c r="K19" s="388" t="s">
        <v>145</v>
      </c>
      <c r="L19" s="389">
        <v>1687.26</v>
      </c>
      <c r="M19" s="389">
        <v>480.04</v>
      </c>
      <c r="N19" s="390">
        <v>3.5148320973252227</v>
      </c>
      <c r="P19" s="394" t="s">
        <v>222</v>
      </c>
      <c r="Q19" s="395">
        <v>31732.207999999999</v>
      </c>
      <c r="R19" s="395">
        <v>6689.1639999999998</v>
      </c>
      <c r="S19" s="396">
        <v>4.7438226959303131</v>
      </c>
      <c r="U19" s="316"/>
      <c r="V19" s="316"/>
      <c r="W19" s="316"/>
      <c r="X19" s="316"/>
    </row>
    <row r="20" spans="1:24" ht="15" customHeight="1" thickBot="1">
      <c r="A20" s="394" t="s">
        <v>222</v>
      </c>
      <c r="B20" s="395">
        <v>174373.03700000001</v>
      </c>
      <c r="C20" s="395">
        <v>253057</v>
      </c>
      <c r="D20" s="396">
        <v>2.7641573330887903</v>
      </c>
      <c r="E20" s="409"/>
      <c r="F20" s="316"/>
      <c r="G20" s="316"/>
      <c r="H20" s="316"/>
      <c r="K20" s="388" t="s">
        <v>146</v>
      </c>
      <c r="L20" s="389">
        <v>1686.2819999999999</v>
      </c>
      <c r="M20" s="389">
        <v>328.22800000000001</v>
      </c>
      <c r="N20" s="390">
        <v>5.1375324469576027</v>
      </c>
      <c r="P20"/>
      <c r="Q20"/>
      <c r="R20"/>
      <c r="S20"/>
      <c r="U20" s="316"/>
      <c r="V20" s="316"/>
      <c r="W20" s="316"/>
      <c r="X20" s="316"/>
    </row>
    <row r="21" spans="1:24" ht="15.5">
      <c r="F21" s="316"/>
      <c r="G21" s="316"/>
      <c r="H21" s="316"/>
      <c r="K21" s="388" t="s">
        <v>451</v>
      </c>
      <c r="L21" s="389">
        <v>1326.1980000000001</v>
      </c>
      <c r="M21" s="389">
        <v>41.671999999999997</v>
      </c>
      <c r="N21" s="390">
        <v>31.824678441159538</v>
      </c>
      <c r="P21"/>
      <c r="Q21"/>
      <c r="R21"/>
      <c r="S21"/>
    </row>
    <row r="22" spans="1:24" ht="15.5">
      <c r="A22"/>
      <c r="B22"/>
      <c r="C22"/>
      <c r="D22"/>
      <c r="E22" s="316"/>
      <c r="F22" s="316"/>
      <c r="G22" s="316"/>
      <c r="H22" s="316"/>
      <c r="I22" s="316"/>
      <c r="J22" s="316"/>
      <c r="K22" s="388" t="s">
        <v>152</v>
      </c>
      <c r="L22" s="389">
        <v>1245.232</v>
      </c>
      <c r="M22" s="389">
        <v>337.52800000000002</v>
      </c>
      <c r="N22" s="390">
        <v>3.6892702235073829</v>
      </c>
    </row>
    <row r="23" spans="1:24" ht="16" thickBot="1">
      <c r="A23"/>
      <c r="B23"/>
      <c r="C23"/>
      <c r="D23"/>
      <c r="E23" s="316"/>
      <c r="F23" s="316"/>
      <c r="G23" s="316"/>
      <c r="H23" s="316"/>
      <c r="I23" s="316"/>
      <c r="J23" s="316"/>
      <c r="K23" s="388" t="s">
        <v>158</v>
      </c>
      <c r="L23" s="389">
        <v>1087.67</v>
      </c>
      <c r="M23" s="389">
        <v>329.03100000000001</v>
      </c>
      <c r="N23" s="390">
        <v>3.3056763648410028</v>
      </c>
      <c r="P23"/>
      <c r="Q23"/>
      <c r="R23"/>
      <c r="S23"/>
    </row>
    <row r="24" spans="1:24" ht="16" thickBot="1">
      <c r="A24"/>
      <c r="B24"/>
      <c r="C24"/>
      <c r="D24"/>
      <c r="E24" s="316"/>
      <c r="F24" s="316"/>
      <c r="G24" s="316"/>
      <c r="H24" s="316"/>
      <c r="I24" s="316"/>
      <c r="J24" s="316"/>
      <c r="K24" s="394" t="s">
        <v>222</v>
      </c>
      <c r="L24" s="395">
        <v>89409.024999999994</v>
      </c>
      <c r="M24" s="395">
        <v>20246.332999999999</v>
      </c>
      <c r="N24" s="396">
        <v>4.4160601823549976</v>
      </c>
      <c r="O24"/>
      <c r="P24"/>
      <c r="Q24"/>
      <c r="R24"/>
      <c r="S24"/>
      <c r="T24"/>
    </row>
    <row r="25" spans="1:24">
      <c r="A25"/>
      <c r="B25"/>
      <c r="C25"/>
      <c r="D25"/>
      <c r="E25"/>
      <c r="F25"/>
      <c r="G25"/>
      <c r="H25" s="316"/>
      <c r="I25" s="316"/>
      <c r="J25" s="316"/>
      <c r="K25"/>
      <c r="L25"/>
      <c r="M25"/>
      <c r="N25"/>
      <c r="O25"/>
      <c r="P25"/>
      <c r="Q25"/>
      <c r="R25"/>
      <c r="S25"/>
      <c r="T25"/>
    </row>
    <row r="26" spans="1:24">
      <c r="E26"/>
      <c r="F26"/>
      <c r="G26"/>
      <c r="H26"/>
      <c r="I26"/>
      <c r="J26" s="316"/>
      <c r="K26"/>
      <c r="L26"/>
      <c r="M26"/>
      <c r="N26"/>
      <c r="O26"/>
      <c r="P26"/>
      <c r="Q26"/>
      <c r="R26"/>
      <c r="S26"/>
      <c r="T26"/>
    </row>
    <row r="27" spans="1:24">
      <c r="D27"/>
      <c r="E27"/>
      <c r="F27"/>
      <c r="G27"/>
      <c r="H27"/>
      <c r="I27"/>
      <c r="J27" s="316"/>
      <c r="O27"/>
      <c r="P27"/>
      <c r="Q27"/>
      <c r="R27"/>
      <c r="S27"/>
      <c r="T27"/>
    </row>
    <row r="28" spans="1:24">
      <c r="A28"/>
      <c r="B28"/>
      <c r="C28"/>
      <c r="D28"/>
      <c r="E28"/>
      <c r="F28"/>
      <c r="G28"/>
      <c r="H28"/>
      <c r="I28"/>
      <c r="J28" s="316"/>
      <c r="K28"/>
      <c r="L28"/>
      <c r="M28"/>
      <c r="N28"/>
      <c r="O28"/>
      <c r="P28"/>
      <c r="Q28"/>
      <c r="R28"/>
      <c r="S28"/>
      <c r="T28"/>
    </row>
    <row r="29" spans="1:24">
      <c r="A29"/>
      <c r="B29"/>
      <c r="C29"/>
      <c r="D29"/>
      <c r="E29"/>
      <c r="F29"/>
      <c r="G29"/>
      <c r="H29"/>
      <c r="I29"/>
      <c r="J29" s="316"/>
      <c r="K29"/>
      <c r="L29"/>
      <c r="M29"/>
      <c r="N29"/>
      <c r="O29"/>
      <c r="P29"/>
      <c r="Q29"/>
      <c r="R29"/>
      <c r="S29"/>
      <c r="T29"/>
    </row>
    <row r="30" spans="1:24">
      <c r="A30"/>
      <c r="B30"/>
      <c r="C30"/>
      <c r="D30"/>
      <c r="E30"/>
      <c r="F30"/>
      <c r="G30"/>
      <c r="H30"/>
      <c r="I30"/>
      <c r="J30"/>
      <c r="K30"/>
      <c r="L30"/>
      <c r="M30"/>
      <c r="N30"/>
      <c r="O30"/>
      <c r="P30"/>
      <c r="Q30"/>
      <c r="R30"/>
      <c r="S30"/>
    </row>
    <row r="31" spans="1:24">
      <c r="A31" s="1" t="s">
        <v>326</v>
      </c>
      <c r="B31"/>
      <c r="C31"/>
      <c r="D31"/>
      <c r="E31"/>
      <c r="F31"/>
      <c r="G31"/>
      <c r="H31"/>
      <c r="I31"/>
      <c r="J31"/>
      <c r="K31"/>
      <c r="L31"/>
      <c r="M31"/>
      <c r="N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c r="P33"/>
      <c r="Q33"/>
      <c r="R33"/>
      <c r="S33"/>
    </row>
    <row r="34" spans="1:19">
      <c r="A34"/>
      <c r="B34"/>
      <c r="C34"/>
      <c r="D34"/>
      <c r="E34"/>
      <c r="F34"/>
      <c r="G34"/>
      <c r="H34"/>
      <c r="I34"/>
      <c r="J34"/>
      <c r="K34"/>
      <c r="L34"/>
      <c r="M34"/>
      <c r="N34"/>
      <c r="O34"/>
    </row>
    <row r="35" spans="1:19">
      <c r="A35"/>
      <c r="B35"/>
      <c r="C35"/>
      <c r="D35"/>
      <c r="E35"/>
      <c r="F35"/>
      <c r="G35"/>
      <c r="H35"/>
      <c r="I35"/>
      <c r="J35"/>
      <c r="K35"/>
      <c r="L35"/>
      <c r="M35"/>
      <c r="N35"/>
      <c r="O35"/>
      <c r="P35"/>
      <c r="Q35"/>
      <c r="R35"/>
      <c r="S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K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c r="B148"/>
      <c r="C148"/>
      <c r="D148"/>
      <c r="E148"/>
      <c r="F148"/>
      <c r="G148"/>
      <c r="H148"/>
      <c r="I148"/>
      <c r="J148"/>
      <c r="K148"/>
    </row>
    <row r="149" spans="1:12">
      <c r="A149"/>
      <c r="B149"/>
      <c r="C149"/>
      <c r="D149"/>
      <c r="E149"/>
      <c r="F149"/>
      <c r="G149"/>
      <c r="H149"/>
      <c r="I149"/>
      <c r="J149"/>
      <c r="K149"/>
    </row>
    <row r="150" spans="1:12">
      <c r="A150"/>
      <c r="B150"/>
      <c r="C150"/>
      <c r="D150"/>
      <c r="E150"/>
      <c r="F150"/>
      <c r="G150"/>
      <c r="H150"/>
      <c r="I150"/>
      <c r="J150"/>
      <c r="K150"/>
    </row>
    <row r="151" spans="1:12">
      <c r="A151"/>
      <c r="B151"/>
      <c r="C151"/>
      <c r="D151"/>
      <c r="E151"/>
      <c r="F151"/>
      <c r="G151"/>
      <c r="H151"/>
      <c r="I151"/>
      <c r="J151"/>
      <c r="K151"/>
    </row>
    <row r="152" spans="1:12">
      <c r="A152" s="316"/>
      <c r="B152" s="316"/>
      <c r="C152" s="316"/>
      <c r="D152" s="316"/>
      <c r="E152" s="316"/>
      <c r="F152" s="316"/>
      <c r="G152" s="316"/>
      <c r="H152" s="316"/>
      <c r="I152" s="316"/>
      <c r="J152" s="316"/>
      <c r="K152" s="316"/>
    </row>
    <row r="153" spans="1:12">
      <c r="A153" s="316"/>
      <c r="B153" s="316"/>
      <c r="C153" s="316"/>
      <c r="D153" s="316"/>
      <c r="E153" s="316"/>
      <c r="F153" s="316"/>
      <c r="G153" s="316"/>
      <c r="H153" s="316"/>
      <c r="I153" s="316"/>
      <c r="J153" s="316"/>
      <c r="K153" s="316"/>
    </row>
    <row r="154" spans="1:12">
      <c r="A154" s="316"/>
      <c r="B154" s="316"/>
      <c r="C154" s="316"/>
      <c r="D154" s="316"/>
      <c r="E154" s="316"/>
      <c r="F154" s="316"/>
      <c r="G154" s="316"/>
      <c r="H154" s="316"/>
      <c r="I154" s="316"/>
      <c r="J154" s="316"/>
      <c r="K154" s="316"/>
    </row>
    <row r="155" spans="1:12">
      <c r="A155" s="316"/>
      <c r="B155" s="316"/>
      <c r="C155" s="316"/>
      <c r="D155" s="316"/>
      <c r="E155" s="316"/>
      <c r="F155" s="316"/>
      <c r="G155" s="316"/>
      <c r="H155" s="316"/>
      <c r="I155" s="316"/>
      <c r="J155" s="316"/>
      <c r="K155" s="316"/>
    </row>
    <row r="156" spans="1:12">
      <c r="A156" s="316"/>
      <c r="B156" s="316"/>
      <c r="C156" s="316"/>
      <c r="D156" s="316"/>
      <c r="E156" s="316"/>
      <c r="F156" s="316"/>
      <c r="G156" s="316"/>
      <c r="H156" s="316"/>
      <c r="I156" s="316"/>
      <c r="J156" s="316"/>
      <c r="K156" s="316"/>
    </row>
    <row r="157" spans="1:12">
      <c r="A157" s="316"/>
      <c r="B157" s="316"/>
      <c r="C157" s="316"/>
      <c r="D157" s="316"/>
      <c r="E157" s="316"/>
      <c r="F157" s="316"/>
      <c r="G157" s="316"/>
      <c r="H157" s="316"/>
      <c r="I157" s="316"/>
      <c r="J157" s="316"/>
      <c r="K157" s="316"/>
    </row>
    <row r="158" spans="1:12">
      <c r="A158" s="316"/>
      <c r="B158" s="316"/>
      <c r="C158" s="316"/>
      <c r="D158" s="316"/>
      <c r="E158" s="316"/>
      <c r="F158" s="316"/>
      <c r="G158" s="316"/>
      <c r="H158" s="316"/>
      <c r="I158" s="316"/>
      <c r="J158" s="316"/>
      <c r="K158" s="316"/>
    </row>
    <row r="159" spans="1:12">
      <c r="A159" s="316"/>
      <c r="B159" s="316"/>
      <c r="C159" s="316"/>
      <c r="D159" s="316"/>
      <c r="E159" s="316"/>
      <c r="F159" s="316"/>
      <c r="G159" s="316"/>
      <c r="H159" s="316"/>
      <c r="I159" s="316"/>
      <c r="J159" s="316"/>
      <c r="K159" s="316"/>
    </row>
    <row r="160" spans="1:12">
      <c r="A160" s="316"/>
      <c r="B160" s="316"/>
      <c r="C160" s="316"/>
      <c r="D160" s="316"/>
      <c r="E160" s="316"/>
      <c r="F160" s="316"/>
      <c r="G160" s="316"/>
      <c r="H160" s="316"/>
      <c r="I160" s="316"/>
      <c r="J160" s="316"/>
      <c r="K160" s="316"/>
    </row>
    <row r="161" spans="1:11">
      <c r="A161" s="316"/>
      <c r="B161" s="316"/>
      <c r="C161" s="316"/>
      <c r="D161" s="316"/>
      <c r="E161" s="316"/>
      <c r="F161" s="316"/>
      <c r="G161" s="316"/>
      <c r="H161" s="316"/>
      <c r="I161" s="316"/>
      <c r="J161" s="316"/>
      <c r="K161" s="316"/>
    </row>
    <row r="162" spans="1:11">
      <c r="A162" s="316"/>
      <c r="B162" s="316"/>
      <c r="C162" s="316"/>
      <c r="D162" s="316"/>
      <c r="E162" s="316"/>
      <c r="F162" s="316"/>
      <c r="G162" s="316"/>
      <c r="H162" s="316"/>
      <c r="I162" s="316"/>
      <c r="J162" s="316"/>
      <c r="K162" s="316"/>
    </row>
    <row r="163" spans="1:11">
      <c r="A163" s="316"/>
      <c r="B163" s="316"/>
      <c r="C163" s="316"/>
      <c r="D163" s="316"/>
      <c r="E163" s="316"/>
      <c r="F163" s="316"/>
      <c r="G163" s="316"/>
      <c r="H163" s="316"/>
      <c r="I163" s="316"/>
      <c r="J163" s="316"/>
      <c r="K163" s="316"/>
    </row>
    <row r="164" spans="1:11">
      <c r="A164" s="316"/>
      <c r="B164" s="316"/>
      <c r="C164" s="316"/>
      <c r="D164" s="316"/>
      <c r="E164" s="316"/>
      <c r="F164" s="316"/>
      <c r="G164" s="316"/>
      <c r="H164" s="316"/>
      <c r="I164" s="316"/>
      <c r="J164" s="316"/>
      <c r="K164" s="316"/>
    </row>
    <row r="165" spans="1:11">
      <c r="A165" s="316"/>
      <c r="B165" s="316"/>
      <c r="C165" s="316"/>
      <c r="D165" s="316"/>
      <c r="E165" s="316"/>
      <c r="F165" s="316"/>
      <c r="G165" s="316"/>
      <c r="H165" s="316"/>
      <c r="I165" s="316"/>
      <c r="J165" s="316"/>
      <c r="K165" s="316"/>
    </row>
    <row r="166" spans="1:11">
      <c r="A166" s="316"/>
      <c r="B166" s="316"/>
      <c r="C166" s="316"/>
      <c r="D166" s="316"/>
      <c r="E166" s="316"/>
      <c r="F166" s="316"/>
      <c r="G166" s="316"/>
      <c r="H166" s="316"/>
      <c r="I166" s="316"/>
      <c r="J166" s="316"/>
      <c r="K166" s="316"/>
    </row>
    <row r="167" spans="1:11">
      <c r="A167" s="316"/>
      <c r="B167" s="316"/>
      <c r="C167" s="316"/>
      <c r="D167" s="316"/>
      <c r="E167" s="316"/>
      <c r="F167" s="316"/>
      <c r="G167" s="316"/>
      <c r="H167" s="316"/>
      <c r="I167" s="316"/>
      <c r="J167" s="316"/>
      <c r="K167" s="316"/>
    </row>
    <row r="168" spans="1:11">
      <c r="A168" s="316"/>
      <c r="B168" s="316"/>
      <c r="C168" s="316"/>
      <c r="D168" s="316"/>
      <c r="E168" s="316"/>
      <c r="F168" s="316"/>
      <c r="G168" s="316"/>
      <c r="H168" s="316"/>
      <c r="I168" s="316"/>
      <c r="J168" s="316"/>
      <c r="K168" s="316"/>
    </row>
    <row r="169" spans="1:11">
      <c r="A169" s="316"/>
      <c r="B169" s="316"/>
      <c r="C169" s="316"/>
      <c r="D169" s="316"/>
      <c r="E169" s="316"/>
      <c r="F169" s="316"/>
      <c r="G169" s="316"/>
      <c r="H169" s="316"/>
      <c r="I169" s="316"/>
      <c r="J169" s="316"/>
      <c r="K169" s="316"/>
    </row>
    <row r="170" spans="1:11">
      <c r="A170" s="316"/>
      <c r="B170" s="316"/>
      <c r="C170" s="316"/>
      <c r="D170" s="316"/>
      <c r="E170" s="316"/>
      <c r="F170" s="316"/>
      <c r="G170" s="316"/>
      <c r="H170" s="316"/>
      <c r="I170" s="316"/>
      <c r="J170" s="316"/>
      <c r="K170" s="316"/>
    </row>
    <row r="171" spans="1:11">
      <c r="A171" s="316"/>
      <c r="B171" s="316"/>
      <c r="C171" s="316"/>
      <c r="D171" s="316"/>
      <c r="E171" s="316"/>
      <c r="F171" s="316"/>
      <c r="G171" s="316"/>
      <c r="H171" s="316"/>
      <c r="I171" s="316"/>
      <c r="J171" s="316"/>
      <c r="K171" s="316"/>
    </row>
    <row r="172" spans="1:11">
      <c r="A172" s="316"/>
      <c r="B172" s="316"/>
      <c r="C172" s="316"/>
      <c r="D172" s="316"/>
      <c r="E172" s="316"/>
      <c r="F172" s="316"/>
      <c r="G172" s="316"/>
      <c r="H172" s="316"/>
      <c r="I172" s="316"/>
      <c r="J172" s="316"/>
      <c r="K172" s="316"/>
    </row>
    <row r="173" spans="1:11">
      <c r="A173" s="316"/>
      <c r="B173" s="316"/>
      <c r="C173" s="316"/>
      <c r="D173" s="316"/>
      <c r="E173" s="316"/>
      <c r="F173" s="316"/>
      <c r="G173" s="316"/>
      <c r="H173" s="316"/>
      <c r="I173" s="316"/>
      <c r="J173" s="316"/>
      <c r="K173" s="316"/>
    </row>
    <row r="174" spans="1:11">
      <c r="A174" s="316"/>
      <c r="B174" s="316"/>
      <c r="C174" s="316"/>
      <c r="D174" s="316"/>
      <c r="E174" s="316"/>
      <c r="F174" s="316"/>
      <c r="G174" s="316"/>
      <c r="H174" s="316"/>
      <c r="I174" s="316"/>
      <c r="J174" s="316"/>
      <c r="K174" s="316"/>
    </row>
    <row r="175" spans="1:11">
      <c r="A175" s="316"/>
      <c r="B175" s="316"/>
      <c r="C175" s="316"/>
      <c r="D175" s="316"/>
      <c r="E175" s="316"/>
      <c r="F175" s="316"/>
      <c r="G175" s="316"/>
      <c r="H175" s="316"/>
      <c r="I175" s="316"/>
      <c r="J175" s="316"/>
      <c r="K175" s="316"/>
    </row>
    <row r="176" spans="1:11">
      <c r="A176" s="316"/>
      <c r="B176" s="316"/>
      <c r="C176" s="316"/>
      <c r="D176" s="316"/>
      <c r="E176" s="316"/>
      <c r="F176" s="316"/>
      <c r="G176" s="316"/>
      <c r="H176" s="316"/>
      <c r="I176" s="316"/>
      <c r="J176" s="316"/>
      <c r="K176" s="316"/>
    </row>
    <row r="177" spans="1:11">
      <c r="A177" s="316"/>
      <c r="B177" s="316"/>
      <c r="C177" s="316"/>
      <c r="D177" s="316"/>
      <c r="E177" s="316"/>
      <c r="F177" s="316"/>
      <c r="G177" s="316"/>
      <c r="H177" s="316"/>
      <c r="I177" s="316"/>
      <c r="J177" s="316"/>
      <c r="K177" s="316"/>
    </row>
    <row r="178" spans="1:11">
      <c r="A178" s="316"/>
      <c r="B178" s="316"/>
      <c r="C178" s="316"/>
      <c r="D178" s="316"/>
      <c r="E178" s="316"/>
      <c r="F178" s="316"/>
      <c r="G178" s="316"/>
      <c r="H178" s="316"/>
      <c r="I178" s="316"/>
      <c r="J178" s="316"/>
      <c r="K178" s="316"/>
    </row>
    <row r="179" spans="1:11">
      <c r="A179" s="316"/>
      <c r="B179" s="316"/>
      <c r="C179" s="316"/>
      <c r="D179" s="316"/>
      <c r="E179" s="316"/>
      <c r="F179" s="316"/>
      <c r="G179" s="316"/>
      <c r="H179" s="316"/>
      <c r="I179" s="316"/>
      <c r="J179" s="316"/>
      <c r="K179" s="316"/>
    </row>
    <row r="180" spans="1:11">
      <c r="A180" s="316"/>
      <c r="B180" s="316"/>
      <c r="C180" s="316"/>
      <c r="D180" s="316"/>
      <c r="E180" s="316"/>
      <c r="F180" s="316"/>
      <c r="G180" s="316"/>
      <c r="H180" s="316"/>
      <c r="I180" s="316"/>
      <c r="J180" s="316"/>
      <c r="K180" s="316"/>
    </row>
    <row r="181" spans="1:11">
      <c r="A181" s="316"/>
      <c r="B181" s="316"/>
      <c r="C181" s="316"/>
      <c r="D181" s="316"/>
      <c r="E181" s="316"/>
      <c r="F181" s="316"/>
      <c r="G181" s="316"/>
      <c r="H181" s="316"/>
      <c r="I181" s="316"/>
      <c r="J181" s="316"/>
      <c r="K181" s="316"/>
    </row>
    <row r="182" spans="1:11">
      <c r="A182" s="316"/>
      <c r="B182" s="316"/>
      <c r="C182" s="316"/>
      <c r="D182" s="316"/>
      <c r="E182" s="316"/>
      <c r="F182" s="316"/>
      <c r="G182" s="316"/>
      <c r="H182" s="316"/>
      <c r="I182" s="316"/>
      <c r="J182" s="316"/>
      <c r="K182" s="316"/>
    </row>
    <row r="183" spans="1:11">
      <c r="A183" s="316"/>
      <c r="B183" s="316"/>
      <c r="C183" s="316"/>
      <c r="D183" s="316"/>
      <c r="E183" s="316"/>
      <c r="F183" s="316"/>
      <c r="G183" s="316"/>
      <c r="H183" s="316"/>
      <c r="I183" s="316"/>
      <c r="J183" s="316"/>
      <c r="K183" s="316"/>
    </row>
    <row r="184" spans="1:11">
      <c r="A184" s="316"/>
      <c r="B184" s="316"/>
      <c r="C184" s="316"/>
      <c r="D184" s="316"/>
      <c r="E184" s="316"/>
      <c r="F184" s="316"/>
      <c r="G184" s="316"/>
      <c r="H184" s="316"/>
      <c r="I184" s="316"/>
      <c r="J184" s="316"/>
      <c r="K184" s="316"/>
    </row>
    <row r="185" spans="1:11">
      <c r="A185" s="316"/>
      <c r="B185" s="316"/>
      <c r="C185" s="316"/>
      <c r="D185" s="316"/>
      <c r="E185" s="316"/>
      <c r="F185" s="316"/>
      <c r="G185" s="316"/>
      <c r="H185" s="316"/>
      <c r="I185" s="316"/>
      <c r="J185" s="316"/>
      <c r="K185" s="316"/>
    </row>
    <row r="186" spans="1:11">
      <c r="A186" s="316"/>
      <c r="B186" s="316"/>
      <c r="C186" s="316"/>
      <c r="D186" s="316"/>
      <c r="E186" s="316"/>
      <c r="F186" s="316"/>
      <c r="G186" s="316"/>
      <c r="H186" s="316"/>
      <c r="I186" s="316"/>
      <c r="J186" s="316"/>
      <c r="K186" s="316"/>
    </row>
    <row r="187" spans="1:11">
      <c r="A187" s="316"/>
      <c r="B187" s="316"/>
      <c r="C187" s="316"/>
      <c r="D187" s="316"/>
      <c r="E187" s="316"/>
      <c r="F187" s="316"/>
      <c r="G187" s="316"/>
      <c r="H187" s="316"/>
      <c r="I187" s="316"/>
      <c r="J187" s="316"/>
      <c r="K187" s="316"/>
    </row>
    <row r="188" spans="1:11">
      <c r="A188" s="316"/>
      <c r="B188" s="316"/>
      <c r="C188" s="316"/>
      <c r="D188" s="316"/>
      <c r="E188" s="316"/>
      <c r="F188" s="316"/>
      <c r="G188" s="316"/>
      <c r="H188" s="316"/>
      <c r="I188" s="316"/>
      <c r="J188" s="316"/>
      <c r="K188" s="316"/>
    </row>
    <row r="189" spans="1:11">
      <c r="A189" s="316"/>
      <c r="B189" s="316"/>
      <c r="C189" s="316"/>
      <c r="D189" s="316"/>
      <c r="E189" s="316"/>
      <c r="F189" s="316"/>
      <c r="G189" s="316"/>
      <c r="H189" s="316"/>
      <c r="I189" s="316"/>
      <c r="J189" s="316"/>
      <c r="K189" s="316"/>
    </row>
    <row r="190" spans="1:11">
      <c r="A190" s="316"/>
      <c r="B190" s="316"/>
      <c r="C190" s="316"/>
      <c r="D190" s="316"/>
      <c r="E190" s="316"/>
      <c r="F190" s="316"/>
      <c r="G190" s="316"/>
      <c r="H190" s="316"/>
      <c r="I190" s="316"/>
      <c r="J190" s="316"/>
      <c r="K190" s="316"/>
    </row>
    <row r="191" spans="1:11">
      <c r="A191" s="316"/>
      <c r="B191" s="316"/>
      <c r="C191" s="316"/>
      <c r="D191" s="316"/>
      <c r="E191" s="316"/>
      <c r="F191" s="316"/>
      <c r="G191" s="316"/>
      <c r="H191" s="316"/>
      <c r="I191" s="316"/>
      <c r="J191" s="316"/>
      <c r="K191" s="316"/>
    </row>
    <row r="192" spans="1:11">
      <c r="A192" s="316"/>
      <c r="B192" s="316"/>
      <c r="C192" s="316"/>
      <c r="D192" s="316"/>
      <c r="E192" s="316"/>
      <c r="F192" s="316"/>
      <c r="G192" s="316"/>
      <c r="H192" s="316"/>
      <c r="I192" s="316"/>
      <c r="J192" s="316"/>
      <c r="K192" s="316"/>
    </row>
    <row r="193" spans="1:11">
      <c r="A193" s="316"/>
      <c r="B193" s="316"/>
      <c r="C193" s="316"/>
      <c r="D193" s="316"/>
      <c r="E193" s="316"/>
      <c r="F193" s="316"/>
      <c r="G193" s="316"/>
      <c r="H193" s="316"/>
      <c r="I193" s="316"/>
      <c r="J193" s="316"/>
      <c r="K193" s="316"/>
    </row>
    <row r="194" spans="1:11">
      <c r="A194" s="316"/>
      <c r="B194" s="316"/>
      <c r="C194" s="316"/>
      <c r="D194" s="316"/>
      <c r="E194" s="316"/>
      <c r="F194" s="316"/>
      <c r="G194" s="316"/>
      <c r="H194" s="316"/>
      <c r="I194" s="316"/>
      <c r="J194" s="316"/>
      <c r="K194" s="316"/>
    </row>
    <row r="195" spans="1:11">
      <c r="A195" s="316"/>
      <c r="B195" s="316"/>
      <c r="C195" s="316"/>
      <c r="D195" s="316"/>
      <c r="E195" s="316"/>
      <c r="F195" s="316"/>
      <c r="G195" s="316"/>
      <c r="H195" s="316"/>
      <c r="I195" s="316"/>
      <c r="J195" s="316"/>
      <c r="K195" s="316"/>
    </row>
    <row r="196" spans="1:11">
      <c r="A196" s="316"/>
      <c r="B196" s="316"/>
      <c r="C196" s="316"/>
      <c r="D196" s="316"/>
      <c r="E196" s="316"/>
      <c r="F196" s="316"/>
      <c r="G196" s="316"/>
      <c r="H196" s="316"/>
      <c r="I196" s="316"/>
      <c r="J196" s="316"/>
      <c r="K196" s="316"/>
    </row>
    <row r="197" spans="1:11">
      <c r="A197" s="316"/>
      <c r="B197" s="316"/>
      <c r="C197" s="316"/>
      <c r="D197" s="316"/>
      <c r="E197" s="316"/>
      <c r="F197" s="316"/>
      <c r="G197" s="316"/>
      <c r="H197" s="316"/>
      <c r="I197" s="316"/>
      <c r="J197" s="316"/>
      <c r="K197" s="316"/>
    </row>
    <row r="198" spans="1:11">
      <c r="A198" s="316"/>
      <c r="B198" s="316"/>
      <c r="C198" s="316"/>
      <c r="D198" s="316"/>
      <c r="E198" s="316"/>
      <c r="F198" s="316"/>
      <c r="G198" s="316"/>
      <c r="H198" s="316"/>
      <c r="I198" s="316"/>
      <c r="J198" s="316"/>
      <c r="K198" s="316"/>
    </row>
    <row r="199" spans="1:11">
      <c r="A199" s="316"/>
      <c r="B199" s="316"/>
      <c r="C199" s="316"/>
      <c r="D199" s="316"/>
      <c r="E199" s="316"/>
      <c r="F199" s="316"/>
      <c r="G199" s="316"/>
      <c r="H199" s="316"/>
      <c r="I199" s="316"/>
      <c r="J199" s="316"/>
      <c r="K199" s="316"/>
    </row>
    <row r="200" spans="1:11">
      <c r="A200" s="316"/>
      <c r="B200" s="316"/>
      <c r="C200" s="316"/>
      <c r="D200" s="316"/>
      <c r="E200" s="316"/>
      <c r="F200" s="316"/>
      <c r="G200" s="316"/>
      <c r="H200" s="316"/>
      <c r="I200" s="316"/>
      <c r="J200" s="316"/>
      <c r="K200" s="316"/>
    </row>
    <row r="201" spans="1:11">
      <c r="A201" s="316"/>
      <c r="B201" s="316"/>
      <c r="C201" s="316"/>
      <c r="D201" s="316"/>
      <c r="E201" s="316"/>
      <c r="F201" s="316"/>
      <c r="G201" s="316"/>
      <c r="H201" s="316"/>
      <c r="I201" s="316"/>
      <c r="J201" s="316"/>
      <c r="K201" s="316"/>
    </row>
    <row r="202" spans="1:11">
      <c r="A202" s="316"/>
      <c r="B202" s="316"/>
      <c r="C202" s="316"/>
      <c r="D202" s="316"/>
      <c r="E202" s="316"/>
      <c r="F202" s="316"/>
      <c r="G202" s="316"/>
      <c r="H202" s="316"/>
      <c r="I202" s="316"/>
      <c r="J202" s="316"/>
      <c r="K202" s="316"/>
    </row>
    <row r="203" spans="1:11">
      <c r="A203" s="316"/>
      <c r="B203" s="316"/>
      <c r="C203" s="316"/>
      <c r="D203" s="316"/>
      <c r="E203" s="316"/>
      <c r="F203" s="316"/>
      <c r="G203" s="316"/>
      <c r="H203" s="316"/>
      <c r="I203" s="316"/>
      <c r="J203" s="316"/>
      <c r="K203" s="316"/>
    </row>
    <row r="204" spans="1:11">
      <c r="A204" s="316"/>
      <c r="B204" s="316"/>
      <c r="C204" s="316"/>
      <c r="D204" s="316"/>
      <c r="E204" s="316"/>
      <c r="F204" s="316"/>
      <c r="G204" s="316"/>
      <c r="H204" s="316"/>
      <c r="I204" s="316"/>
      <c r="J204" s="316"/>
      <c r="K204" s="316"/>
    </row>
    <row r="205" spans="1:11">
      <c r="A205" s="316"/>
      <c r="B205" s="316"/>
      <c r="C205" s="316"/>
      <c r="D205" s="316"/>
      <c r="E205" s="316"/>
      <c r="F205" s="316"/>
      <c r="G205" s="316"/>
      <c r="H205" s="316"/>
      <c r="I205" s="316"/>
      <c r="J205" s="316"/>
      <c r="K205" s="316"/>
    </row>
    <row r="206" spans="1:11">
      <c r="A206" s="316"/>
      <c r="B206" s="316"/>
      <c r="C206" s="316"/>
      <c r="D206" s="316"/>
      <c r="E206" s="316"/>
      <c r="F206" s="316"/>
      <c r="G206" s="316"/>
      <c r="H206" s="316"/>
      <c r="I206" s="316"/>
      <c r="J206" s="316"/>
      <c r="K206" s="316"/>
    </row>
    <row r="207" spans="1:11">
      <c r="A207" s="316"/>
      <c r="B207" s="316"/>
      <c r="C207" s="316"/>
      <c r="D207" s="316"/>
      <c r="E207" s="316"/>
      <c r="F207" s="316"/>
      <c r="G207" s="316"/>
      <c r="H207" s="316"/>
      <c r="I207" s="316"/>
      <c r="J207" s="316"/>
      <c r="K207" s="316"/>
    </row>
    <row r="208" spans="1:11">
      <c r="A208" s="316"/>
      <c r="B208" s="316"/>
      <c r="C208" s="316"/>
      <c r="D208" s="316"/>
      <c r="E208" s="316"/>
      <c r="F208" s="316"/>
      <c r="G208" s="316"/>
      <c r="H208" s="316"/>
      <c r="I208" s="316"/>
      <c r="J208" s="316"/>
      <c r="K208" s="316"/>
    </row>
    <row r="209" spans="1:11">
      <c r="A209" s="316"/>
      <c r="B209" s="316"/>
      <c r="C209" s="316"/>
      <c r="D209" s="316"/>
      <c r="E209" s="316"/>
      <c r="F209" s="316"/>
      <c r="G209" s="316"/>
      <c r="H209" s="316"/>
      <c r="I209" s="316"/>
      <c r="J209" s="316"/>
      <c r="K209" s="316"/>
    </row>
    <row r="210" spans="1:11">
      <c r="A210" s="316"/>
      <c r="B210" s="316"/>
      <c r="C210" s="316"/>
      <c r="D210" s="316"/>
      <c r="E210" s="316"/>
      <c r="F210" s="316"/>
      <c r="G210" s="316"/>
      <c r="H210" s="316"/>
      <c r="I210" s="316"/>
      <c r="J210" s="316"/>
      <c r="K210" s="316"/>
    </row>
    <row r="211" spans="1:11">
      <c r="A211" s="316"/>
      <c r="B211" s="316"/>
      <c r="C211" s="316"/>
      <c r="D211" s="316"/>
      <c r="E211" s="316"/>
      <c r="F211" s="316"/>
      <c r="G211" s="316"/>
      <c r="H211" s="316"/>
      <c r="I211" s="316"/>
      <c r="J211" s="316"/>
      <c r="K211" s="316"/>
    </row>
    <row r="212" spans="1:11">
      <c r="A212" s="316"/>
      <c r="B212" s="316"/>
      <c r="C212" s="316"/>
      <c r="D212" s="316"/>
      <c r="E212" s="316"/>
      <c r="F212" s="316"/>
      <c r="G212" s="316"/>
      <c r="H212" s="316"/>
      <c r="I212" s="316"/>
      <c r="J212" s="316"/>
      <c r="K212" s="316"/>
    </row>
    <row r="213" spans="1:11">
      <c r="A213" s="316"/>
      <c r="B213" s="316"/>
      <c r="C213" s="316"/>
      <c r="D213" s="316"/>
      <c r="E213" s="316"/>
      <c r="F213" s="316"/>
      <c r="G213" s="316"/>
      <c r="H213" s="316"/>
      <c r="I213" s="316"/>
      <c r="J213" s="316"/>
      <c r="K213" s="316"/>
    </row>
    <row r="214" spans="1:11">
      <c r="A214" s="316"/>
      <c r="B214" s="316"/>
      <c r="C214" s="316"/>
      <c r="D214" s="316"/>
      <c r="E214" s="316"/>
      <c r="F214" s="316"/>
      <c r="G214" s="316"/>
      <c r="H214" s="316"/>
      <c r="I214" s="316"/>
      <c r="J214" s="316"/>
      <c r="K214" s="316"/>
    </row>
    <row r="215" spans="1:11">
      <c r="A215" s="316"/>
      <c r="B215" s="316"/>
      <c r="C215" s="316"/>
      <c r="D215" s="316"/>
      <c r="E215" s="316"/>
      <c r="F215" s="316"/>
      <c r="G215" s="316"/>
      <c r="H215" s="316"/>
      <c r="I215" s="316"/>
      <c r="J215" s="316"/>
      <c r="K215" s="316"/>
    </row>
    <row r="216" spans="1:11">
      <c r="A216" s="316"/>
      <c r="B216" s="316"/>
      <c r="C216" s="316"/>
      <c r="D216" s="316"/>
      <c r="E216" s="316"/>
      <c r="F216" s="316"/>
      <c r="G216" s="316"/>
      <c r="H216" s="316"/>
    </row>
    <row r="217" spans="1:11">
      <c r="A217" s="316"/>
      <c r="B217" s="316"/>
      <c r="C217" s="316"/>
      <c r="D217" s="316"/>
      <c r="E217" s="316"/>
      <c r="F217" s="316"/>
      <c r="G217" s="316"/>
      <c r="H217" s="316"/>
    </row>
    <row r="218" spans="1:11">
      <c r="A218" s="316"/>
      <c r="B218" s="316"/>
      <c r="C218" s="316"/>
      <c r="D218" s="316"/>
      <c r="E218" s="316"/>
      <c r="F218" s="316"/>
      <c r="G218" s="316"/>
      <c r="H218" s="316"/>
    </row>
    <row r="219" spans="1:11">
      <c r="A219" s="316"/>
      <c r="B219" s="316"/>
      <c r="C219" s="316"/>
      <c r="D219" s="316"/>
      <c r="E219" s="316"/>
      <c r="F219" s="316"/>
      <c r="G219" s="316"/>
      <c r="H219" s="316"/>
    </row>
    <row r="220" spans="1:11">
      <c r="A220" s="316"/>
      <c r="B220" s="316"/>
      <c r="C220" s="316"/>
      <c r="D220" s="316"/>
      <c r="E220" s="316"/>
      <c r="F220" s="316"/>
      <c r="G220" s="316"/>
      <c r="H220" s="316"/>
    </row>
    <row r="221" spans="1:11">
      <c r="A221" s="316"/>
      <c r="B221" s="316"/>
      <c r="C221" s="316"/>
      <c r="D221" s="316"/>
      <c r="E221" s="316"/>
      <c r="F221" s="316"/>
      <c r="G221" s="316"/>
      <c r="H221" s="316"/>
    </row>
    <row r="222" spans="1:11">
      <c r="A222" s="316"/>
      <c r="B222" s="316"/>
      <c r="C222" s="316"/>
      <c r="D222" s="316"/>
      <c r="E222" s="316"/>
      <c r="F222" s="316"/>
      <c r="G222" s="316"/>
      <c r="H222" s="316"/>
    </row>
    <row r="223" spans="1:11">
      <c r="A223" s="316"/>
      <c r="B223" s="316"/>
      <c r="C223" s="316"/>
      <c r="D223" s="316"/>
      <c r="E223" s="316"/>
      <c r="F223" s="316"/>
      <c r="G223" s="316"/>
      <c r="H223" s="316"/>
    </row>
    <row r="224" spans="1:11">
      <c r="A224" s="316"/>
      <c r="B224" s="316"/>
      <c r="C224" s="316"/>
      <c r="D224" s="316"/>
      <c r="E224" s="316"/>
      <c r="F224" s="316"/>
      <c r="G224" s="316"/>
      <c r="H224" s="316"/>
    </row>
    <row r="225" spans="1:8">
      <c r="A225" s="316"/>
      <c r="B225" s="316"/>
      <c r="C225" s="316"/>
      <c r="D225" s="316"/>
      <c r="E225" s="316"/>
      <c r="F225" s="316"/>
      <c r="G225" s="316"/>
      <c r="H225" s="316"/>
    </row>
    <row r="226" spans="1:8">
      <c r="A226" s="316"/>
      <c r="B226" s="316"/>
      <c r="C226" s="316"/>
      <c r="D226" s="316"/>
      <c r="E226" s="316"/>
      <c r="F226" s="316"/>
      <c r="G226" s="316"/>
      <c r="H226" s="316"/>
    </row>
    <row r="227" spans="1:8">
      <c r="A227" s="316"/>
      <c r="B227" s="316"/>
      <c r="C227" s="316"/>
      <c r="D227" s="316"/>
      <c r="E227" s="316"/>
      <c r="F227" s="316"/>
      <c r="G227" s="316"/>
      <c r="H227" s="316"/>
    </row>
    <row r="228" spans="1:8">
      <c r="A228" s="316"/>
      <c r="B228" s="316"/>
      <c r="C228" s="316"/>
      <c r="D228" s="316"/>
      <c r="E228" s="316"/>
      <c r="F228" s="316"/>
      <c r="G228" s="316"/>
      <c r="H228" s="316"/>
    </row>
    <row r="229" spans="1:8">
      <c r="A229" s="316"/>
      <c r="B229" s="316"/>
      <c r="C229" s="316"/>
      <c r="D229" s="316"/>
      <c r="E229" s="316"/>
      <c r="F229" s="316"/>
      <c r="G229" s="316"/>
      <c r="H229" s="316"/>
    </row>
    <row r="230" spans="1:8">
      <c r="A230" s="316"/>
      <c r="B230" s="316"/>
      <c r="C230" s="316"/>
      <c r="D230" s="316"/>
      <c r="E230" s="316"/>
      <c r="F230" s="316"/>
      <c r="G230" s="316"/>
      <c r="H230" s="316"/>
    </row>
  </sheetData>
  <sortState xmlns:xlrd2="http://schemas.microsoft.com/office/spreadsheetml/2017/richdata2" ref="P8:S33">
    <sortCondition descending="1" ref="Q8:Q33"/>
  </sortState>
  <mergeCells count="2">
    <mergeCell ref="A2:AA2"/>
    <mergeCell ref="A3:G3"/>
  </mergeCells>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21"/>
  <dimension ref="A1:T45"/>
  <sheetViews>
    <sheetView showGridLines="0" workbookViewId="0">
      <selection activeCell="D26" sqref="D26"/>
    </sheetView>
  </sheetViews>
  <sheetFormatPr defaultRowHeight="13"/>
  <cols>
    <col min="1" max="1" width="18.81640625" style="329" customWidth="1"/>
    <col min="2" max="2" width="14.26953125" style="329" customWidth="1"/>
    <col min="3" max="3" width="13.7265625" style="329" customWidth="1"/>
    <col min="4" max="4" width="15" style="329" customWidth="1"/>
    <col min="5" max="5" width="14.26953125" style="329" customWidth="1"/>
    <col min="6" max="6" width="18.453125" style="329" customWidth="1"/>
    <col min="7" max="7" width="9.1796875" style="329"/>
    <col min="8" max="8" width="18.81640625" style="329" bestFit="1" customWidth="1"/>
    <col min="9" max="9" width="12.54296875" style="329" customWidth="1"/>
    <col min="10" max="251" width="9.1796875" style="329"/>
    <col min="252" max="252" width="4.453125" style="329" customWidth="1"/>
    <col min="253" max="253" width="20.81640625" style="329" customWidth="1"/>
    <col min="254" max="255" width="12" style="329" customWidth="1"/>
    <col min="256" max="256" width="14.54296875" style="329" customWidth="1"/>
    <col min="257" max="257" width="12.453125" style="329" customWidth="1"/>
    <col min="258" max="258" width="19.7265625" style="329" customWidth="1"/>
    <col min="259" max="259" width="9.1796875" style="329"/>
    <col min="260" max="260" width="16.81640625" style="329" customWidth="1"/>
    <col min="261" max="261" width="12.54296875" style="329" customWidth="1"/>
    <col min="262" max="262" width="11.7265625" style="329" customWidth="1"/>
    <col min="263" max="263" width="12.26953125" style="329" customWidth="1"/>
    <col min="264" max="507" width="9.1796875" style="329"/>
    <col min="508" max="508" width="4.453125" style="329" customWidth="1"/>
    <col min="509" max="509" width="20.81640625" style="329" customWidth="1"/>
    <col min="510" max="511" width="12" style="329" customWidth="1"/>
    <col min="512" max="512" width="14.54296875" style="329" customWidth="1"/>
    <col min="513" max="513" width="12.453125" style="329" customWidth="1"/>
    <col min="514" max="514" width="19.7265625" style="329" customWidth="1"/>
    <col min="515" max="515" width="9.1796875" style="329"/>
    <col min="516" max="516" width="16.81640625" style="329" customWidth="1"/>
    <col min="517" max="517" width="12.54296875" style="329" customWidth="1"/>
    <col min="518" max="518" width="11.7265625" style="329" customWidth="1"/>
    <col min="519" max="519" width="12.26953125" style="329" customWidth="1"/>
    <col min="520" max="763" width="9.1796875" style="329"/>
    <col min="764" max="764" width="4.453125" style="329" customWidth="1"/>
    <col min="765" max="765" width="20.81640625" style="329" customWidth="1"/>
    <col min="766" max="767" width="12" style="329" customWidth="1"/>
    <col min="768" max="768" width="14.54296875" style="329" customWidth="1"/>
    <col min="769" max="769" width="12.453125" style="329" customWidth="1"/>
    <col min="770" max="770" width="19.7265625" style="329" customWidth="1"/>
    <col min="771" max="771" width="9.1796875" style="329"/>
    <col min="772" max="772" width="16.81640625" style="329" customWidth="1"/>
    <col min="773" max="773" width="12.54296875" style="329" customWidth="1"/>
    <col min="774" max="774" width="11.7265625" style="329" customWidth="1"/>
    <col min="775" max="775" width="12.26953125" style="329" customWidth="1"/>
    <col min="776" max="1019" width="9.1796875" style="329"/>
    <col min="1020" max="1020" width="4.453125" style="329" customWidth="1"/>
    <col min="1021" max="1021" width="20.81640625" style="329" customWidth="1"/>
    <col min="1022" max="1023" width="12" style="329" customWidth="1"/>
    <col min="1024" max="1024" width="14.54296875" style="329" customWidth="1"/>
    <col min="1025" max="1025" width="12.453125" style="329" customWidth="1"/>
    <col min="1026" max="1026" width="19.7265625" style="329" customWidth="1"/>
    <col min="1027" max="1027" width="9.1796875" style="329"/>
    <col min="1028" max="1028" width="16.81640625" style="329" customWidth="1"/>
    <col min="1029" max="1029" width="12.54296875" style="329" customWidth="1"/>
    <col min="1030" max="1030" width="11.7265625" style="329" customWidth="1"/>
    <col min="1031" max="1031" width="12.26953125" style="329" customWidth="1"/>
    <col min="1032" max="1275" width="9.1796875" style="329"/>
    <col min="1276" max="1276" width="4.453125" style="329" customWidth="1"/>
    <col min="1277" max="1277" width="20.81640625" style="329" customWidth="1"/>
    <col min="1278" max="1279" width="12" style="329" customWidth="1"/>
    <col min="1280" max="1280" width="14.54296875" style="329" customWidth="1"/>
    <col min="1281" max="1281" width="12.453125" style="329" customWidth="1"/>
    <col min="1282" max="1282" width="19.7265625" style="329" customWidth="1"/>
    <col min="1283" max="1283" width="9.1796875" style="329"/>
    <col min="1284" max="1284" width="16.81640625" style="329" customWidth="1"/>
    <col min="1285" max="1285" width="12.54296875" style="329" customWidth="1"/>
    <col min="1286" max="1286" width="11.7265625" style="329" customWidth="1"/>
    <col min="1287" max="1287" width="12.26953125" style="329" customWidth="1"/>
    <col min="1288" max="1531" width="9.1796875" style="329"/>
    <col min="1532" max="1532" width="4.453125" style="329" customWidth="1"/>
    <col min="1533" max="1533" width="20.81640625" style="329" customWidth="1"/>
    <col min="1534" max="1535" width="12" style="329" customWidth="1"/>
    <col min="1536" max="1536" width="14.54296875" style="329" customWidth="1"/>
    <col min="1537" max="1537" width="12.453125" style="329" customWidth="1"/>
    <col min="1538" max="1538" width="19.7265625" style="329" customWidth="1"/>
    <col min="1539" max="1539" width="9.1796875" style="329"/>
    <col min="1540" max="1540" width="16.81640625" style="329" customWidth="1"/>
    <col min="1541" max="1541" width="12.54296875" style="329" customWidth="1"/>
    <col min="1542" max="1542" width="11.7265625" style="329" customWidth="1"/>
    <col min="1543" max="1543" width="12.26953125" style="329" customWidth="1"/>
    <col min="1544" max="1787" width="9.1796875" style="329"/>
    <col min="1788" max="1788" width="4.453125" style="329" customWidth="1"/>
    <col min="1789" max="1789" width="20.81640625" style="329" customWidth="1"/>
    <col min="1790" max="1791" width="12" style="329" customWidth="1"/>
    <col min="1792" max="1792" width="14.54296875" style="329" customWidth="1"/>
    <col min="1793" max="1793" width="12.453125" style="329" customWidth="1"/>
    <col min="1794" max="1794" width="19.7265625" style="329" customWidth="1"/>
    <col min="1795" max="1795" width="9.1796875" style="329"/>
    <col min="1796" max="1796" width="16.81640625" style="329" customWidth="1"/>
    <col min="1797" max="1797" width="12.54296875" style="329" customWidth="1"/>
    <col min="1798" max="1798" width="11.7265625" style="329" customWidth="1"/>
    <col min="1799" max="1799" width="12.26953125" style="329" customWidth="1"/>
    <col min="1800" max="2043" width="9.1796875" style="329"/>
    <col min="2044" max="2044" width="4.453125" style="329" customWidth="1"/>
    <col min="2045" max="2045" width="20.81640625" style="329" customWidth="1"/>
    <col min="2046" max="2047" width="12" style="329" customWidth="1"/>
    <col min="2048" max="2048" width="14.54296875" style="329" customWidth="1"/>
    <col min="2049" max="2049" width="12.453125" style="329" customWidth="1"/>
    <col min="2050" max="2050" width="19.7265625" style="329" customWidth="1"/>
    <col min="2051" max="2051" width="9.1796875" style="329"/>
    <col min="2052" max="2052" width="16.81640625" style="329" customWidth="1"/>
    <col min="2053" max="2053" width="12.54296875" style="329" customWidth="1"/>
    <col min="2054" max="2054" width="11.7265625" style="329" customWidth="1"/>
    <col min="2055" max="2055" width="12.26953125" style="329" customWidth="1"/>
    <col min="2056" max="2299" width="9.1796875" style="329"/>
    <col min="2300" max="2300" width="4.453125" style="329" customWidth="1"/>
    <col min="2301" max="2301" width="20.81640625" style="329" customWidth="1"/>
    <col min="2302" max="2303" width="12" style="329" customWidth="1"/>
    <col min="2304" max="2304" width="14.54296875" style="329" customWidth="1"/>
    <col min="2305" max="2305" width="12.453125" style="329" customWidth="1"/>
    <col min="2306" max="2306" width="19.7265625" style="329" customWidth="1"/>
    <col min="2307" max="2307" width="9.1796875" style="329"/>
    <col min="2308" max="2308" width="16.81640625" style="329" customWidth="1"/>
    <col min="2309" max="2309" width="12.54296875" style="329" customWidth="1"/>
    <col min="2310" max="2310" width="11.7265625" style="329" customWidth="1"/>
    <col min="2311" max="2311" width="12.26953125" style="329" customWidth="1"/>
    <col min="2312" max="2555" width="9.1796875" style="329"/>
    <col min="2556" max="2556" width="4.453125" style="329" customWidth="1"/>
    <col min="2557" max="2557" width="20.81640625" style="329" customWidth="1"/>
    <col min="2558" max="2559" width="12" style="329" customWidth="1"/>
    <col min="2560" max="2560" width="14.54296875" style="329" customWidth="1"/>
    <col min="2561" max="2561" width="12.453125" style="329" customWidth="1"/>
    <col min="2562" max="2562" width="19.7265625" style="329" customWidth="1"/>
    <col min="2563" max="2563" width="9.1796875" style="329"/>
    <col min="2564" max="2564" width="16.81640625" style="329" customWidth="1"/>
    <col min="2565" max="2565" width="12.54296875" style="329" customWidth="1"/>
    <col min="2566" max="2566" width="11.7265625" style="329" customWidth="1"/>
    <col min="2567" max="2567" width="12.26953125" style="329" customWidth="1"/>
    <col min="2568" max="2811" width="9.1796875" style="329"/>
    <col min="2812" max="2812" width="4.453125" style="329" customWidth="1"/>
    <col min="2813" max="2813" width="20.81640625" style="329" customWidth="1"/>
    <col min="2814" max="2815" width="12" style="329" customWidth="1"/>
    <col min="2816" max="2816" width="14.54296875" style="329" customWidth="1"/>
    <col min="2817" max="2817" width="12.453125" style="329" customWidth="1"/>
    <col min="2818" max="2818" width="19.7265625" style="329" customWidth="1"/>
    <col min="2819" max="2819" width="9.1796875" style="329"/>
    <col min="2820" max="2820" width="16.81640625" style="329" customWidth="1"/>
    <col min="2821" max="2821" width="12.54296875" style="329" customWidth="1"/>
    <col min="2822" max="2822" width="11.7265625" style="329" customWidth="1"/>
    <col min="2823" max="2823" width="12.26953125" style="329" customWidth="1"/>
    <col min="2824" max="3067" width="9.1796875" style="329"/>
    <col min="3068" max="3068" width="4.453125" style="329" customWidth="1"/>
    <col min="3069" max="3069" width="20.81640625" style="329" customWidth="1"/>
    <col min="3070" max="3071" width="12" style="329" customWidth="1"/>
    <col min="3072" max="3072" width="14.54296875" style="329" customWidth="1"/>
    <col min="3073" max="3073" width="12.453125" style="329" customWidth="1"/>
    <col min="3074" max="3074" width="19.7265625" style="329" customWidth="1"/>
    <col min="3075" max="3075" width="9.1796875" style="329"/>
    <col min="3076" max="3076" width="16.81640625" style="329" customWidth="1"/>
    <col min="3077" max="3077" width="12.54296875" style="329" customWidth="1"/>
    <col min="3078" max="3078" width="11.7265625" style="329" customWidth="1"/>
    <col min="3079" max="3079" width="12.26953125" style="329" customWidth="1"/>
    <col min="3080" max="3323" width="9.1796875" style="329"/>
    <col min="3324" max="3324" width="4.453125" style="329" customWidth="1"/>
    <col min="3325" max="3325" width="20.81640625" style="329" customWidth="1"/>
    <col min="3326" max="3327" width="12" style="329" customWidth="1"/>
    <col min="3328" max="3328" width="14.54296875" style="329" customWidth="1"/>
    <col min="3329" max="3329" width="12.453125" style="329" customWidth="1"/>
    <col min="3330" max="3330" width="19.7265625" style="329" customWidth="1"/>
    <col min="3331" max="3331" width="9.1796875" style="329"/>
    <col min="3332" max="3332" width="16.81640625" style="329" customWidth="1"/>
    <col min="3333" max="3333" width="12.54296875" style="329" customWidth="1"/>
    <col min="3334" max="3334" width="11.7265625" style="329" customWidth="1"/>
    <col min="3335" max="3335" width="12.26953125" style="329" customWidth="1"/>
    <col min="3336" max="3579" width="9.1796875" style="329"/>
    <col min="3580" max="3580" width="4.453125" style="329" customWidth="1"/>
    <col min="3581" max="3581" width="20.81640625" style="329" customWidth="1"/>
    <col min="3582" max="3583" width="12" style="329" customWidth="1"/>
    <col min="3584" max="3584" width="14.54296875" style="329" customWidth="1"/>
    <col min="3585" max="3585" width="12.453125" style="329" customWidth="1"/>
    <col min="3586" max="3586" width="19.7265625" style="329" customWidth="1"/>
    <col min="3587" max="3587" width="9.1796875" style="329"/>
    <col min="3588" max="3588" width="16.81640625" style="329" customWidth="1"/>
    <col min="3589" max="3589" width="12.54296875" style="329" customWidth="1"/>
    <col min="3590" max="3590" width="11.7265625" style="329" customWidth="1"/>
    <col min="3591" max="3591" width="12.26953125" style="329" customWidth="1"/>
    <col min="3592" max="3835" width="9.1796875" style="329"/>
    <col min="3836" max="3836" width="4.453125" style="329" customWidth="1"/>
    <col min="3837" max="3837" width="20.81640625" style="329" customWidth="1"/>
    <col min="3838" max="3839" width="12" style="329" customWidth="1"/>
    <col min="3840" max="3840" width="14.54296875" style="329" customWidth="1"/>
    <col min="3841" max="3841" width="12.453125" style="329" customWidth="1"/>
    <col min="3842" max="3842" width="19.7265625" style="329" customWidth="1"/>
    <col min="3843" max="3843" width="9.1796875" style="329"/>
    <col min="3844" max="3844" width="16.81640625" style="329" customWidth="1"/>
    <col min="3845" max="3845" width="12.54296875" style="329" customWidth="1"/>
    <col min="3846" max="3846" width="11.7265625" style="329" customWidth="1"/>
    <col min="3847" max="3847" width="12.26953125" style="329" customWidth="1"/>
    <col min="3848" max="4091" width="9.1796875" style="329"/>
    <col min="4092" max="4092" width="4.453125" style="329" customWidth="1"/>
    <col min="4093" max="4093" width="20.81640625" style="329" customWidth="1"/>
    <col min="4094" max="4095" width="12" style="329" customWidth="1"/>
    <col min="4096" max="4096" width="14.54296875" style="329" customWidth="1"/>
    <col min="4097" max="4097" width="12.453125" style="329" customWidth="1"/>
    <col min="4098" max="4098" width="19.7265625" style="329" customWidth="1"/>
    <col min="4099" max="4099" width="9.1796875" style="329"/>
    <col min="4100" max="4100" width="16.81640625" style="329" customWidth="1"/>
    <col min="4101" max="4101" width="12.54296875" style="329" customWidth="1"/>
    <col min="4102" max="4102" width="11.7265625" style="329" customWidth="1"/>
    <col min="4103" max="4103" width="12.26953125" style="329" customWidth="1"/>
    <col min="4104" max="4347" width="9.1796875" style="329"/>
    <col min="4348" max="4348" width="4.453125" style="329" customWidth="1"/>
    <col min="4349" max="4349" width="20.81640625" style="329" customWidth="1"/>
    <col min="4350" max="4351" width="12" style="329" customWidth="1"/>
    <col min="4352" max="4352" width="14.54296875" style="329" customWidth="1"/>
    <col min="4353" max="4353" width="12.453125" style="329" customWidth="1"/>
    <col min="4354" max="4354" width="19.7265625" style="329" customWidth="1"/>
    <col min="4355" max="4355" width="9.1796875" style="329"/>
    <col min="4356" max="4356" width="16.81640625" style="329" customWidth="1"/>
    <col min="4357" max="4357" width="12.54296875" style="329" customWidth="1"/>
    <col min="4358" max="4358" width="11.7265625" style="329" customWidth="1"/>
    <col min="4359" max="4359" width="12.26953125" style="329" customWidth="1"/>
    <col min="4360" max="4603" width="9.1796875" style="329"/>
    <col min="4604" max="4604" width="4.453125" style="329" customWidth="1"/>
    <col min="4605" max="4605" width="20.81640625" style="329" customWidth="1"/>
    <col min="4606" max="4607" width="12" style="329" customWidth="1"/>
    <col min="4608" max="4608" width="14.54296875" style="329" customWidth="1"/>
    <col min="4609" max="4609" width="12.453125" style="329" customWidth="1"/>
    <col min="4610" max="4610" width="19.7265625" style="329" customWidth="1"/>
    <col min="4611" max="4611" width="9.1796875" style="329"/>
    <col min="4612" max="4612" width="16.81640625" style="329" customWidth="1"/>
    <col min="4613" max="4613" width="12.54296875" style="329" customWidth="1"/>
    <col min="4614" max="4614" width="11.7265625" style="329" customWidth="1"/>
    <col min="4615" max="4615" width="12.26953125" style="329" customWidth="1"/>
    <col min="4616" max="4859" width="9.1796875" style="329"/>
    <col min="4860" max="4860" width="4.453125" style="329" customWidth="1"/>
    <col min="4861" max="4861" width="20.81640625" style="329" customWidth="1"/>
    <col min="4862" max="4863" width="12" style="329" customWidth="1"/>
    <col min="4864" max="4864" width="14.54296875" style="329" customWidth="1"/>
    <col min="4865" max="4865" width="12.453125" style="329" customWidth="1"/>
    <col min="4866" max="4866" width="19.7265625" style="329" customWidth="1"/>
    <col min="4867" max="4867" width="9.1796875" style="329"/>
    <col min="4868" max="4868" width="16.81640625" style="329" customWidth="1"/>
    <col min="4869" max="4869" width="12.54296875" style="329" customWidth="1"/>
    <col min="4870" max="4870" width="11.7265625" style="329" customWidth="1"/>
    <col min="4871" max="4871" width="12.26953125" style="329" customWidth="1"/>
    <col min="4872" max="5115" width="9.1796875" style="329"/>
    <col min="5116" max="5116" width="4.453125" style="329" customWidth="1"/>
    <col min="5117" max="5117" width="20.81640625" style="329" customWidth="1"/>
    <col min="5118" max="5119" width="12" style="329" customWidth="1"/>
    <col min="5120" max="5120" width="14.54296875" style="329" customWidth="1"/>
    <col min="5121" max="5121" width="12.453125" style="329" customWidth="1"/>
    <col min="5122" max="5122" width="19.7265625" style="329" customWidth="1"/>
    <col min="5123" max="5123" width="9.1796875" style="329"/>
    <col min="5124" max="5124" width="16.81640625" style="329" customWidth="1"/>
    <col min="5125" max="5125" width="12.54296875" style="329" customWidth="1"/>
    <col min="5126" max="5126" width="11.7265625" style="329" customWidth="1"/>
    <col min="5127" max="5127" width="12.26953125" style="329" customWidth="1"/>
    <col min="5128" max="5371" width="9.1796875" style="329"/>
    <col min="5372" max="5372" width="4.453125" style="329" customWidth="1"/>
    <col min="5373" max="5373" width="20.81640625" style="329" customWidth="1"/>
    <col min="5374" max="5375" width="12" style="329" customWidth="1"/>
    <col min="5376" max="5376" width="14.54296875" style="329" customWidth="1"/>
    <col min="5377" max="5377" width="12.453125" style="329" customWidth="1"/>
    <col min="5378" max="5378" width="19.7265625" style="329" customWidth="1"/>
    <col min="5379" max="5379" width="9.1796875" style="329"/>
    <col min="5380" max="5380" width="16.81640625" style="329" customWidth="1"/>
    <col min="5381" max="5381" width="12.54296875" style="329" customWidth="1"/>
    <col min="5382" max="5382" width="11.7265625" style="329" customWidth="1"/>
    <col min="5383" max="5383" width="12.26953125" style="329" customWidth="1"/>
    <col min="5384" max="5627" width="9.1796875" style="329"/>
    <col min="5628" max="5628" width="4.453125" style="329" customWidth="1"/>
    <col min="5629" max="5629" width="20.81640625" style="329" customWidth="1"/>
    <col min="5630" max="5631" width="12" style="329" customWidth="1"/>
    <col min="5632" max="5632" width="14.54296875" style="329" customWidth="1"/>
    <col min="5633" max="5633" width="12.453125" style="329" customWidth="1"/>
    <col min="5634" max="5634" width="19.7265625" style="329" customWidth="1"/>
    <col min="5635" max="5635" width="9.1796875" style="329"/>
    <col min="5636" max="5636" width="16.81640625" style="329" customWidth="1"/>
    <col min="5637" max="5637" width="12.54296875" style="329" customWidth="1"/>
    <col min="5638" max="5638" width="11.7265625" style="329" customWidth="1"/>
    <col min="5639" max="5639" width="12.26953125" style="329" customWidth="1"/>
    <col min="5640" max="5883" width="9.1796875" style="329"/>
    <col min="5884" max="5884" width="4.453125" style="329" customWidth="1"/>
    <col min="5885" max="5885" width="20.81640625" style="329" customWidth="1"/>
    <col min="5886" max="5887" width="12" style="329" customWidth="1"/>
    <col min="5888" max="5888" width="14.54296875" style="329" customWidth="1"/>
    <col min="5889" max="5889" width="12.453125" style="329" customWidth="1"/>
    <col min="5890" max="5890" width="19.7265625" style="329" customWidth="1"/>
    <col min="5891" max="5891" width="9.1796875" style="329"/>
    <col min="5892" max="5892" width="16.81640625" style="329" customWidth="1"/>
    <col min="5893" max="5893" width="12.54296875" style="329" customWidth="1"/>
    <col min="5894" max="5894" width="11.7265625" style="329" customWidth="1"/>
    <col min="5895" max="5895" width="12.26953125" style="329" customWidth="1"/>
    <col min="5896" max="6139" width="9.1796875" style="329"/>
    <col min="6140" max="6140" width="4.453125" style="329" customWidth="1"/>
    <col min="6141" max="6141" width="20.81640625" style="329" customWidth="1"/>
    <col min="6142" max="6143" width="12" style="329" customWidth="1"/>
    <col min="6144" max="6144" width="14.54296875" style="329" customWidth="1"/>
    <col min="6145" max="6145" width="12.453125" style="329" customWidth="1"/>
    <col min="6146" max="6146" width="19.7265625" style="329" customWidth="1"/>
    <col min="6147" max="6147" width="9.1796875" style="329"/>
    <col min="6148" max="6148" width="16.81640625" style="329" customWidth="1"/>
    <col min="6149" max="6149" width="12.54296875" style="329" customWidth="1"/>
    <col min="6150" max="6150" width="11.7265625" style="329" customWidth="1"/>
    <col min="6151" max="6151" width="12.26953125" style="329" customWidth="1"/>
    <col min="6152" max="6395" width="9.1796875" style="329"/>
    <col min="6396" max="6396" width="4.453125" style="329" customWidth="1"/>
    <col min="6397" max="6397" width="20.81640625" style="329" customWidth="1"/>
    <col min="6398" max="6399" width="12" style="329" customWidth="1"/>
    <col min="6400" max="6400" width="14.54296875" style="329" customWidth="1"/>
    <col min="6401" max="6401" width="12.453125" style="329" customWidth="1"/>
    <col min="6402" max="6402" width="19.7265625" style="329" customWidth="1"/>
    <col min="6403" max="6403" width="9.1796875" style="329"/>
    <col min="6404" max="6404" width="16.81640625" style="329" customWidth="1"/>
    <col min="6405" max="6405" width="12.54296875" style="329" customWidth="1"/>
    <col min="6406" max="6406" width="11.7265625" style="329" customWidth="1"/>
    <col min="6407" max="6407" width="12.26953125" style="329" customWidth="1"/>
    <col min="6408" max="6651" width="9.1796875" style="329"/>
    <col min="6652" max="6652" width="4.453125" style="329" customWidth="1"/>
    <col min="6653" max="6653" width="20.81640625" style="329" customWidth="1"/>
    <col min="6654" max="6655" width="12" style="329" customWidth="1"/>
    <col min="6656" max="6656" width="14.54296875" style="329" customWidth="1"/>
    <col min="6657" max="6657" width="12.453125" style="329" customWidth="1"/>
    <col min="6658" max="6658" width="19.7265625" style="329" customWidth="1"/>
    <col min="6659" max="6659" width="9.1796875" style="329"/>
    <col min="6660" max="6660" width="16.81640625" style="329" customWidth="1"/>
    <col min="6661" max="6661" width="12.54296875" style="329" customWidth="1"/>
    <col min="6662" max="6662" width="11.7265625" style="329" customWidth="1"/>
    <col min="6663" max="6663" width="12.26953125" style="329" customWidth="1"/>
    <col min="6664" max="6907" width="9.1796875" style="329"/>
    <col min="6908" max="6908" width="4.453125" style="329" customWidth="1"/>
    <col min="6909" max="6909" width="20.81640625" style="329" customWidth="1"/>
    <col min="6910" max="6911" width="12" style="329" customWidth="1"/>
    <col min="6912" max="6912" width="14.54296875" style="329" customWidth="1"/>
    <col min="6913" max="6913" width="12.453125" style="329" customWidth="1"/>
    <col min="6914" max="6914" width="19.7265625" style="329" customWidth="1"/>
    <col min="6915" max="6915" width="9.1796875" style="329"/>
    <col min="6916" max="6916" width="16.81640625" style="329" customWidth="1"/>
    <col min="6917" max="6917" width="12.54296875" style="329" customWidth="1"/>
    <col min="6918" max="6918" width="11.7265625" style="329" customWidth="1"/>
    <col min="6919" max="6919" width="12.26953125" style="329" customWidth="1"/>
    <col min="6920" max="7163" width="9.1796875" style="329"/>
    <col min="7164" max="7164" width="4.453125" style="329" customWidth="1"/>
    <col min="7165" max="7165" width="20.81640625" style="329" customWidth="1"/>
    <col min="7166" max="7167" width="12" style="329" customWidth="1"/>
    <col min="7168" max="7168" width="14.54296875" style="329" customWidth="1"/>
    <col min="7169" max="7169" width="12.453125" style="329" customWidth="1"/>
    <col min="7170" max="7170" width="19.7265625" style="329" customWidth="1"/>
    <col min="7171" max="7171" width="9.1796875" style="329"/>
    <col min="7172" max="7172" width="16.81640625" style="329" customWidth="1"/>
    <col min="7173" max="7173" width="12.54296875" style="329" customWidth="1"/>
    <col min="7174" max="7174" width="11.7265625" style="329" customWidth="1"/>
    <col min="7175" max="7175" width="12.26953125" style="329" customWidth="1"/>
    <col min="7176" max="7419" width="9.1796875" style="329"/>
    <col min="7420" max="7420" width="4.453125" style="329" customWidth="1"/>
    <col min="7421" max="7421" width="20.81640625" style="329" customWidth="1"/>
    <col min="7422" max="7423" width="12" style="329" customWidth="1"/>
    <col min="7424" max="7424" width="14.54296875" style="329" customWidth="1"/>
    <col min="7425" max="7425" width="12.453125" style="329" customWidth="1"/>
    <col min="7426" max="7426" width="19.7265625" style="329" customWidth="1"/>
    <col min="7427" max="7427" width="9.1796875" style="329"/>
    <col min="7428" max="7428" width="16.81640625" style="329" customWidth="1"/>
    <col min="7429" max="7429" width="12.54296875" style="329" customWidth="1"/>
    <col min="7430" max="7430" width="11.7265625" style="329" customWidth="1"/>
    <col min="7431" max="7431" width="12.26953125" style="329" customWidth="1"/>
    <col min="7432" max="7675" width="9.1796875" style="329"/>
    <col min="7676" max="7676" width="4.453125" style="329" customWidth="1"/>
    <col min="7677" max="7677" width="20.81640625" style="329" customWidth="1"/>
    <col min="7678" max="7679" width="12" style="329" customWidth="1"/>
    <col min="7680" max="7680" width="14.54296875" style="329" customWidth="1"/>
    <col min="7681" max="7681" width="12.453125" style="329" customWidth="1"/>
    <col min="7682" max="7682" width="19.7265625" style="329" customWidth="1"/>
    <col min="7683" max="7683" width="9.1796875" style="329"/>
    <col min="7684" max="7684" width="16.81640625" style="329" customWidth="1"/>
    <col min="7685" max="7685" width="12.54296875" style="329" customWidth="1"/>
    <col min="7686" max="7686" width="11.7265625" style="329" customWidth="1"/>
    <col min="7687" max="7687" width="12.26953125" style="329" customWidth="1"/>
    <col min="7688" max="7931" width="9.1796875" style="329"/>
    <col min="7932" max="7932" width="4.453125" style="329" customWidth="1"/>
    <col min="7933" max="7933" width="20.81640625" style="329" customWidth="1"/>
    <col min="7934" max="7935" width="12" style="329" customWidth="1"/>
    <col min="7936" max="7936" width="14.54296875" style="329" customWidth="1"/>
    <col min="7937" max="7937" width="12.453125" style="329" customWidth="1"/>
    <col min="7938" max="7938" width="19.7265625" style="329" customWidth="1"/>
    <col min="7939" max="7939" width="9.1796875" style="329"/>
    <col min="7940" max="7940" width="16.81640625" style="329" customWidth="1"/>
    <col min="7941" max="7941" width="12.54296875" style="329" customWidth="1"/>
    <col min="7942" max="7942" width="11.7265625" style="329" customWidth="1"/>
    <col min="7943" max="7943" width="12.26953125" style="329" customWidth="1"/>
    <col min="7944" max="8187" width="9.1796875" style="329"/>
    <col min="8188" max="8188" width="4.453125" style="329" customWidth="1"/>
    <col min="8189" max="8189" width="20.81640625" style="329" customWidth="1"/>
    <col min="8190" max="8191" width="12" style="329" customWidth="1"/>
    <col min="8192" max="8192" width="14.54296875" style="329" customWidth="1"/>
    <col min="8193" max="8193" width="12.453125" style="329" customWidth="1"/>
    <col min="8194" max="8194" width="19.7265625" style="329" customWidth="1"/>
    <col min="8195" max="8195" width="9.1796875" style="329"/>
    <col min="8196" max="8196" width="16.81640625" style="329" customWidth="1"/>
    <col min="8197" max="8197" width="12.54296875" style="329" customWidth="1"/>
    <col min="8198" max="8198" width="11.7265625" style="329" customWidth="1"/>
    <col min="8199" max="8199" width="12.26953125" style="329" customWidth="1"/>
    <col min="8200" max="8443" width="9.1796875" style="329"/>
    <col min="8444" max="8444" width="4.453125" style="329" customWidth="1"/>
    <col min="8445" max="8445" width="20.81640625" style="329" customWidth="1"/>
    <col min="8446" max="8447" width="12" style="329" customWidth="1"/>
    <col min="8448" max="8448" width="14.54296875" style="329" customWidth="1"/>
    <col min="8449" max="8449" width="12.453125" style="329" customWidth="1"/>
    <col min="8450" max="8450" width="19.7265625" style="329" customWidth="1"/>
    <col min="8451" max="8451" width="9.1796875" style="329"/>
    <col min="8452" max="8452" width="16.81640625" style="329" customWidth="1"/>
    <col min="8453" max="8453" width="12.54296875" style="329" customWidth="1"/>
    <col min="8454" max="8454" width="11.7265625" style="329" customWidth="1"/>
    <col min="8455" max="8455" width="12.26953125" style="329" customWidth="1"/>
    <col min="8456" max="8699" width="9.1796875" style="329"/>
    <col min="8700" max="8700" width="4.453125" style="329" customWidth="1"/>
    <col min="8701" max="8701" width="20.81640625" style="329" customWidth="1"/>
    <col min="8702" max="8703" width="12" style="329" customWidth="1"/>
    <col min="8704" max="8704" width="14.54296875" style="329" customWidth="1"/>
    <col min="8705" max="8705" width="12.453125" style="329" customWidth="1"/>
    <col min="8706" max="8706" width="19.7265625" style="329" customWidth="1"/>
    <col min="8707" max="8707" width="9.1796875" style="329"/>
    <col min="8708" max="8708" width="16.81640625" style="329" customWidth="1"/>
    <col min="8709" max="8709" width="12.54296875" style="329" customWidth="1"/>
    <col min="8710" max="8710" width="11.7265625" style="329" customWidth="1"/>
    <col min="8711" max="8711" width="12.26953125" style="329" customWidth="1"/>
    <col min="8712" max="8955" width="9.1796875" style="329"/>
    <col min="8956" max="8956" width="4.453125" style="329" customWidth="1"/>
    <col min="8957" max="8957" width="20.81640625" style="329" customWidth="1"/>
    <col min="8958" max="8959" width="12" style="329" customWidth="1"/>
    <col min="8960" max="8960" width="14.54296875" style="329" customWidth="1"/>
    <col min="8961" max="8961" width="12.453125" style="329" customWidth="1"/>
    <col min="8962" max="8962" width="19.7265625" style="329" customWidth="1"/>
    <col min="8963" max="8963" width="9.1796875" style="329"/>
    <col min="8964" max="8964" width="16.81640625" style="329" customWidth="1"/>
    <col min="8965" max="8965" width="12.54296875" style="329" customWidth="1"/>
    <col min="8966" max="8966" width="11.7265625" style="329" customWidth="1"/>
    <col min="8967" max="8967" width="12.26953125" style="329" customWidth="1"/>
    <col min="8968" max="9211" width="9.1796875" style="329"/>
    <col min="9212" max="9212" width="4.453125" style="329" customWidth="1"/>
    <col min="9213" max="9213" width="20.81640625" style="329" customWidth="1"/>
    <col min="9214" max="9215" width="12" style="329" customWidth="1"/>
    <col min="9216" max="9216" width="14.54296875" style="329" customWidth="1"/>
    <col min="9217" max="9217" width="12.453125" style="329" customWidth="1"/>
    <col min="9218" max="9218" width="19.7265625" style="329" customWidth="1"/>
    <col min="9219" max="9219" width="9.1796875" style="329"/>
    <col min="9220" max="9220" width="16.81640625" style="329" customWidth="1"/>
    <col min="9221" max="9221" width="12.54296875" style="329" customWidth="1"/>
    <col min="9222" max="9222" width="11.7265625" style="329" customWidth="1"/>
    <col min="9223" max="9223" width="12.26953125" style="329" customWidth="1"/>
    <col min="9224" max="9467" width="9.1796875" style="329"/>
    <col min="9468" max="9468" width="4.453125" style="329" customWidth="1"/>
    <col min="9469" max="9469" width="20.81640625" style="329" customWidth="1"/>
    <col min="9470" max="9471" width="12" style="329" customWidth="1"/>
    <col min="9472" max="9472" width="14.54296875" style="329" customWidth="1"/>
    <col min="9473" max="9473" width="12.453125" style="329" customWidth="1"/>
    <col min="9474" max="9474" width="19.7265625" style="329" customWidth="1"/>
    <col min="9475" max="9475" width="9.1796875" style="329"/>
    <col min="9476" max="9476" width="16.81640625" style="329" customWidth="1"/>
    <col min="9477" max="9477" width="12.54296875" style="329" customWidth="1"/>
    <col min="9478" max="9478" width="11.7265625" style="329" customWidth="1"/>
    <col min="9479" max="9479" width="12.26953125" style="329" customWidth="1"/>
    <col min="9480" max="9723" width="9.1796875" style="329"/>
    <col min="9724" max="9724" width="4.453125" style="329" customWidth="1"/>
    <col min="9725" max="9725" width="20.81640625" style="329" customWidth="1"/>
    <col min="9726" max="9727" width="12" style="329" customWidth="1"/>
    <col min="9728" max="9728" width="14.54296875" style="329" customWidth="1"/>
    <col min="9729" max="9729" width="12.453125" style="329" customWidth="1"/>
    <col min="9730" max="9730" width="19.7265625" style="329" customWidth="1"/>
    <col min="9731" max="9731" width="9.1796875" style="329"/>
    <col min="9732" max="9732" width="16.81640625" style="329" customWidth="1"/>
    <col min="9733" max="9733" width="12.54296875" style="329" customWidth="1"/>
    <col min="9734" max="9734" width="11.7265625" style="329" customWidth="1"/>
    <col min="9735" max="9735" width="12.26953125" style="329" customWidth="1"/>
    <col min="9736" max="9979" width="9.1796875" style="329"/>
    <col min="9980" max="9980" width="4.453125" style="329" customWidth="1"/>
    <col min="9981" max="9981" width="20.81640625" style="329" customWidth="1"/>
    <col min="9982" max="9983" width="12" style="329" customWidth="1"/>
    <col min="9984" max="9984" width="14.54296875" style="329" customWidth="1"/>
    <col min="9985" max="9985" width="12.453125" style="329" customWidth="1"/>
    <col min="9986" max="9986" width="19.7265625" style="329" customWidth="1"/>
    <col min="9987" max="9987" width="9.1796875" style="329"/>
    <col min="9988" max="9988" width="16.81640625" style="329" customWidth="1"/>
    <col min="9989" max="9989" width="12.54296875" style="329" customWidth="1"/>
    <col min="9990" max="9990" width="11.7265625" style="329" customWidth="1"/>
    <col min="9991" max="9991" width="12.26953125" style="329" customWidth="1"/>
    <col min="9992" max="10235" width="9.1796875" style="329"/>
    <col min="10236" max="10236" width="4.453125" style="329" customWidth="1"/>
    <col min="10237" max="10237" width="20.81640625" style="329" customWidth="1"/>
    <col min="10238" max="10239" width="12" style="329" customWidth="1"/>
    <col min="10240" max="10240" width="14.54296875" style="329" customWidth="1"/>
    <col min="10241" max="10241" width="12.453125" style="329" customWidth="1"/>
    <col min="10242" max="10242" width="19.7265625" style="329" customWidth="1"/>
    <col min="10243" max="10243" width="9.1796875" style="329"/>
    <col min="10244" max="10244" width="16.81640625" style="329" customWidth="1"/>
    <col min="10245" max="10245" width="12.54296875" style="329" customWidth="1"/>
    <col min="10246" max="10246" width="11.7265625" style="329" customWidth="1"/>
    <col min="10247" max="10247" width="12.26953125" style="329" customWidth="1"/>
    <col min="10248" max="10491" width="9.1796875" style="329"/>
    <col min="10492" max="10492" width="4.453125" style="329" customWidth="1"/>
    <col min="10493" max="10493" width="20.81640625" style="329" customWidth="1"/>
    <col min="10494" max="10495" width="12" style="329" customWidth="1"/>
    <col min="10496" max="10496" width="14.54296875" style="329" customWidth="1"/>
    <col min="10497" max="10497" width="12.453125" style="329" customWidth="1"/>
    <col min="10498" max="10498" width="19.7265625" style="329" customWidth="1"/>
    <col min="10499" max="10499" width="9.1796875" style="329"/>
    <col min="10500" max="10500" width="16.81640625" style="329" customWidth="1"/>
    <col min="10501" max="10501" width="12.54296875" style="329" customWidth="1"/>
    <col min="10502" max="10502" width="11.7265625" style="329" customWidth="1"/>
    <col min="10503" max="10503" width="12.26953125" style="329" customWidth="1"/>
    <col min="10504" max="10747" width="9.1796875" style="329"/>
    <col min="10748" max="10748" width="4.453125" style="329" customWidth="1"/>
    <col min="10749" max="10749" width="20.81640625" style="329" customWidth="1"/>
    <col min="10750" max="10751" width="12" style="329" customWidth="1"/>
    <col min="10752" max="10752" width="14.54296875" style="329" customWidth="1"/>
    <col min="10753" max="10753" width="12.453125" style="329" customWidth="1"/>
    <col min="10754" max="10754" width="19.7265625" style="329" customWidth="1"/>
    <col min="10755" max="10755" width="9.1796875" style="329"/>
    <col min="10756" max="10756" width="16.81640625" style="329" customWidth="1"/>
    <col min="10757" max="10757" width="12.54296875" style="329" customWidth="1"/>
    <col min="10758" max="10758" width="11.7265625" style="329" customWidth="1"/>
    <col min="10759" max="10759" width="12.26953125" style="329" customWidth="1"/>
    <col min="10760" max="11003" width="9.1796875" style="329"/>
    <col min="11004" max="11004" width="4.453125" style="329" customWidth="1"/>
    <col min="11005" max="11005" width="20.81640625" style="329" customWidth="1"/>
    <col min="11006" max="11007" width="12" style="329" customWidth="1"/>
    <col min="11008" max="11008" width="14.54296875" style="329" customWidth="1"/>
    <col min="11009" max="11009" width="12.453125" style="329" customWidth="1"/>
    <col min="11010" max="11010" width="19.7265625" style="329" customWidth="1"/>
    <col min="11011" max="11011" width="9.1796875" style="329"/>
    <col min="11012" max="11012" width="16.81640625" style="329" customWidth="1"/>
    <col min="11013" max="11013" width="12.54296875" style="329" customWidth="1"/>
    <col min="11014" max="11014" width="11.7265625" style="329" customWidth="1"/>
    <col min="11015" max="11015" width="12.26953125" style="329" customWidth="1"/>
    <col min="11016" max="11259" width="9.1796875" style="329"/>
    <col min="11260" max="11260" width="4.453125" style="329" customWidth="1"/>
    <col min="11261" max="11261" width="20.81640625" style="329" customWidth="1"/>
    <col min="11262" max="11263" width="12" style="329" customWidth="1"/>
    <col min="11264" max="11264" width="14.54296875" style="329" customWidth="1"/>
    <col min="11265" max="11265" width="12.453125" style="329" customWidth="1"/>
    <col min="11266" max="11266" width="19.7265625" style="329" customWidth="1"/>
    <col min="11267" max="11267" width="9.1796875" style="329"/>
    <col min="11268" max="11268" width="16.81640625" style="329" customWidth="1"/>
    <col min="11269" max="11269" width="12.54296875" style="329" customWidth="1"/>
    <col min="11270" max="11270" width="11.7265625" style="329" customWidth="1"/>
    <col min="11271" max="11271" width="12.26953125" style="329" customWidth="1"/>
    <col min="11272" max="11515" width="9.1796875" style="329"/>
    <col min="11516" max="11516" width="4.453125" style="329" customWidth="1"/>
    <col min="11517" max="11517" width="20.81640625" style="329" customWidth="1"/>
    <col min="11518" max="11519" width="12" style="329" customWidth="1"/>
    <col min="11520" max="11520" width="14.54296875" style="329" customWidth="1"/>
    <col min="11521" max="11521" width="12.453125" style="329" customWidth="1"/>
    <col min="11522" max="11522" width="19.7265625" style="329" customWidth="1"/>
    <col min="11523" max="11523" width="9.1796875" style="329"/>
    <col min="11524" max="11524" width="16.81640625" style="329" customWidth="1"/>
    <col min="11525" max="11525" width="12.54296875" style="329" customWidth="1"/>
    <col min="11526" max="11526" width="11.7265625" style="329" customWidth="1"/>
    <col min="11527" max="11527" width="12.26953125" style="329" customWidth="1"/>
    <col min="11528" max="11771" width="9.1796875" style="329"/>
    <col min="11772" max="11772" width="4.453125" style="329" customWidth="1"/>
    <col min="11773" max="11773" width="20.81640625" style="329" customWidth="1"/>
    <col min="11774" max="11775" width="12" style="329" customWidth="1"/>
    <col min="11776" max="11776" width="14.54296875" style="329" customWidth="1"/>
    <col min="11777" max="11777" width="12.453125" style="329" customWidth="1"/>
    <col min="11778" max="11778" width="19.7265625" style="329" customWidth="1"/>
    <col min="11779" max="11779" width="9.1796875" style="329"/>
    <col min="11780" max="11780" width="16.81640625" style="329" customWidth="1"/>
    <col min="11781" max="11781" width="12.54296875" style="329" customWidth="1"/>
    <col min="11782" max="11782" width="11.7265625" style="329" customWidth="1"/>
    <col min="11783" max="11783" width="12.26953125" style="329" customWidth="1"/>
    <col min="11784" max="12027" width="9.1796875" style="329"/>
    <col min="12028" max="12028" width="4.453125" style="329" customWidth="1"/>
    <col min="12029" max="12029" width="20.81640625" style="329" customWidth="1"/>
    <col min="12030" max="12031" width="12" style="329" customWidth="1"/>
    <col min="12032" max="12032" width="14.54296875" style="329" customWidth="1"/>
    <col min="12033" max="12033" width="12.453125" style="329" customWidth="1"/>
    <col min="12034" max="12034" width="19.7265625" style="329" customWidth="1"/>
    <col min="12035" max="12035" width="9.1796875" style="329"/>
    <col min="12036" max="12036" width="16.81640625" style="329" customWidth="1"/>
    <col min="12037" max="12037" width="12.54296875" style="329" customWidth="1"/>
    <col min="12038" max="12038" width="11.7265625" style="329" customWidth="1"/>
    <col min="12039" max="12039" width="12.26953125" style="329" customWidth="1"/>
    <col min="12040" max="12283" width="9.1796875" style="329"/>
    <col min="12284" max="12284" width="4.453125" style="329" customWidth="1"/>
    <col min="12285" max="12285" width="20.81640625" style="329" customWidth="1"/>
    <col min="12286" max="12287" width="12" style="329" customWidth="1"/>
    <col min="12288" max="12288" width="14.54296875" style="329" customWidth="1"/>
    <col min="12289" max="12289" width="12.453125" style="329" customWidth="1"/>
    <col min="12290" max="12290" width="19.7265625" style="329" customWidth="1"/>
    <col min="12291" max="12291" width="9.1796875" style="329"/>
    <col min="12292" max="12292" width="16.81640625" style="329" customWidth="1"/>
    <col min="12293" max="12293" width="12.54296875" style="329" customWidth="1"/>
    <col min="12294" max="12294" width="11.7265625" style="329" customWidth="1"/>
    <col min="12295" max="12295" width="12.26953125" style="329" customWidth="1"/>
    <col min="12296" max="12539" width="9.1796875" style="329"/>
    <col min="12540" max="12540" width="4.453125" style="329" customWidth="1"/>
    <col min="12541" max="12541" width="20.81640625" style="329" customWidth="1"/>
    <col min="12542" max="12543" width="12" style="329" customWidth="1"/>
    <col min="12544" max="12544" width="14.54296875" style="329" customWidth="1"/>
    <col min="12545" max="12545" width="12.453125" style="329" customWidth="1"/>
    <col min="12546" max="12546" width="19.7265625" style="329" customWidth="1"/>
    <col min="12547" max="12547" width="9.1796875" style="329"/>
    <col min="12548" max="12548" width="16.81640625" style="329" customWidth="1"/>
    <col min="12549" max="12549" width="12.54296875" style="329" customWidth="1"/>
    <col min="12550" max="12550" width="11.7265625" style="329" customWidth="1"/>
    <col min="12551" max="12551" width="12.26953125" style="329" customWidth="1"/>
    <col min="12552" max="12795" width="9.1796875" style="329"/>
    <col min="12796" max="12796" width="4.453125" style="329" customWidth="1"/>
    <col min="12797" max="12797" width="20.81640625" style="329" customWidth="1"/>
    <col min="12798" max="12799" width="12" style="329" customWidth="1"/>
    <col min="12800" max="12800" width="14.54296875" style="329" customWidth="1"/>
    <col min="12801" max="12801" width="12.453125" style="329" customWidth="1"/>
    <col min="12802" max="12802" width="19.7265625" style="329" customWidth="1"/>
    <col min="12803" max="12803" width="9.1796875" style="329"/>
    <col min="12804" max="12804" width="16.81640625" style="329" customWidth="1"/>
    <col min="12805" max="12805" width="12.54296875" style="329" customWidth="1"/>
    <col min="12806" max="12806" width="11.7265625" style="329" customWidth="1"/>
    <col min="12807" max="12807" width="12.26953125" style="329" customWidth="1"/>
    <col min="12808" max="13051" width="9.1796875" style="329"/>
    <col min="13052" max="13052" width="4.453125" style="329" customWidth="1"/>
    <col min="13053" max="13053" width="20.81640625" style="329" customWidth="1"/>
    <col min="13054" max="13055" width="12" style="329" customWidth="1"/>
    <col min="13056" max="13056" width="14.54296875" style="329" customWidth="1"/>
    <col min="13057" max="13057" width="12.453125" style="329" customWidth="1"/>
    <col min="13058" max="13058" width="19.7265625" style="329" customWidth="1"/>
    <col min="13059" max="13059" width="9.1796875" style="329"/>
    <col min="13060" max="13060" width="16.81640625" style="329" customWidth="1"/>
    <col min="13061" max="13061" width="12.54296875" style="329" customWidth="1"/>
    <col min="13062" max="13062" width="11.7265625" style="329" customWidth="1"/>
    <col min="13063" max="13063" width="12.26953125" style="329" customWidth="1"/>
    <col min="13064" max="13307" width="9.1796875" style="329"/>
    <col min="13308" max="13308" width="4.453125" style="329" customWidth="1"/>
    <col min="13309" max="13309" width="20.81640625" style="329" customWidth="1"/>
    <col min="13310" max="13311" width="12" style="329" customWidth="1"/>
    <col min="13312" max="13312" width="14.54296875" style="329" customWidth="1"/>
    <col min="13313" max="13313" width="12.453125" style="329" customWidth="1"/>
    <col min="13314" max="13314" width="19.7265625" style="329" customWidth="1"/>
    <col min="13315" max="13315" width="9.1796875" style="329"/>
    <col min="13316" max="13316" width="16.81640625" style="329" customWidth="1"/>
    <col min="13317" max="13317" width="12.54296875" style="329" customWidth="1"/>
    <col min="13318" max="13318" width="11.7265625" style="329" customWidth="1"/>
    <col min="13319" max="13319" width="12.26953125" style="329" customWidth="1"/>
    <col min="13320" max="13563" width="9.1796875" style="329"/>
    <col min="13564" max="13564" width="4.453125" style="329" customWidth="1"/>
    <col min="13565" max="13565" width="20.81640625" style="329" customWidth="1"/>
    <col min="13566" max="13567" width="12" style="329" customWidth="1"/>
    <col min="13568" max="13568" width="14.54296875" style="329" customWidth="1"/>
    <col min="13569" max="13569" width="12.453125" style="329" customWidth="1"/>
    <col min="13570" max="13570" width="19.7265625" style="329" customWidth="1"/>
    <col min="13571" max="13571" width="9.1796875" style="329"/>
    <col min="13572" max="13572" width="16.81640625" style="329" customWidth="1"/>
    <col min="13573" max="13573" width="12.54296875" style="329" customWidth="1"/>
    <col min="13574" max="13574" width="11.7265625" style="329" customWidth="1"/>
    <col min="13575" max="13575" width="12.26953125" style="329" customWidth="1"/>
    <col min="13576" max="13819" width="9.1796875" style="329"/>
    <col min="13820" max="13820" width="4.453125" style="329" customWidth="1"/>
    <col min="13821" max="13821" width="20.81640625" style="329" customWidth="1"/>
    <col min="13822" max="13823" width="12" style="329" customWidth="1"/>
    <col min="13824" max="13824" width="14.54296875" style="329" customWidth="1"/>
    <col min="13825" max="13825" width="12.453125" style="329" customWidth="1"/>
    <col min="13826" max="13826" width="19.7265625" style="329" customWidth="1"/>
    <col min="13827" max="13827" width="9.1796875" style="329"/>
    <col min="13828" max="13828" width="16.81640625" style="329" customWidth="1"/>
    <col min="13829" max="13829" width="12.54296875" style="329" customWidth="1"/>
    <col min="13830" max="13830" width="11.7265625" style="329" customWidth="1"/>
    <col min="13831" max="13831" width="12.26953125" style="329" customWidth="1"/>
    <col min="13832" max="14075" width="9.1796875" style="329"/>
    <col min="14076" max="14076" width="4.453125" style="329" customWidth="1"/>
    <col min="14077" max="14077" width="20.81640625" style="329" customWidth="1"/>
    <col min="14078" max="14079" width="12" style="329" customWidth="1"/>
    <col min="14080" max="14080" width="14.54296875" style="329" customWidth="1"/>
    <col min="14081" max="14081" width="12.453125" style="329" customWidth="1"/>
    <col min="14082" max="14082" width="19.7265625" style="329" customWidth="1"/>
    <col min="14083" max="14083" width="9.1796875" style="329"/>
    <col min="14084" max="14084" width="16.81640625" style="329" customWidth="1"/>
    <col min="14085" max="14085" width="12.54296875" style="329" customWidth="1"/>
    <col min="14086" max="14086" width="11.7265625" style="329" customWidth="1"/>
    <col min="14087" max="14087" width="12.26953125" style="329" customWidth="1"/>
    <col min="14088" max="14331" width="9.1796875" style="329"/>
    <col min="14332" max="14332" width="4.453125" style="329" customWidth="1"/>
    <col min="14333" max="14333" width="20.81640625" style="329" customWidth="1"/>
    <col min="14334" max="14335" width="12" style="329" customWidth="1"/>
    <col min="14336" max="14336" width="14.54296875" style="329" customWidth="1"/>
    <col min="14337" max="14337" width="12.453125" style="329" customWidth="1"/>
    <col min="14338" max="14338" width="19.7265625" style="329" customWidth="1"/>
    <col min="14339" max="14339" width="9.1796875" style="329"/>
    <col min="14340" max="14340" width="16.81640625" style="329" customWidth="1"/>
    <col min="14341" max="14341" width="12.54296875" style="329" customWidth="1"/>
    <col min="14342" max="14342" width="11.7265625" style="329" customWidth="1"/>
    <col min="14343" max="14343" width="12.26953125" style="329" customWidth="1"/>
    <col min="14344" max="14587" width="9.1796875" style="329"/>
    <col min="14588" max="14588" width="4.453125" style="329" customWidth="1"/>
    <col min="14589" max="14589" width="20.81640625" style="329" customWidth="1"/>
    <col min="14590" max="14591" width="12" style="329" customWidth="1"/>
    <col min="14592" max="14592" width="14.54296875" style="329" customWidth="1"/>
    <col min="14593" max="14593" width="12.453125" style="329" customWidth="1"/>
    <col min="14594" max="14594" width="19.7265625" style="329" customWidth="1"/>
    <col min="14595" max="14595" width="9.1796875" style="329"/>
    <col min="14596" max="14596" width="16.81640625" style="329" customWidth="1"/>
    <col min="14597" max="14597" width="12.54296875" style="329" customWidth="1"/>
    <col min="14598" max="14598" width="11.7265625" style="329" customWidth="1"/>
    <col min="14599" max="14599" width="12.26953125" style="329" customWidth="1"/>
    <col min="14600" max="14843" width="9.1796875" style="329"/>
    <col min="14844" max="14844" width="4.453125" style="329" customWidth="1"/>
    <col min="14845" max="14845" width="20.81640625" style="329" customWidth="1"/>
    <col min="14846" max="14847" width="12" style="329" customWidth="1"/>
    <col min="14848" max="14848" width="14.54296875" style="329" customWidth="1"/>
    <col min="14849" max="14849" width="12.453125" style="329" customWidth="1"/>
    <col min="14850" max="14850" width="19.7265625" style="329" customWidth="1"/>
    <col min="14851" max="14851" width="9.1796875" style="329"/>
    <col min="14852" max="14852" width="16.81640625" style="329" customWidth="1"/>
    <col min="14853" max="14853" width="12.54296875" style="329" customWidth="1"/>
    <col min="14854" max="14854" width="11.7265625" style="329" customWidth="1"/>
    <col min="14855" max="14855" width="12.26953125" style="329" customWidth="1"/>
    <col min="14856" max="15099" width="9.1796875" style="329"/>
    <col min="15100" max="15100" width="4.453125" style="329" customWidth="1"/>
    <col min="15101" max="15101" width="20.81640625" style="329" customWidth="1"/>
    <col min="15102" max="15103" width="12" style="329" customWidth="1"/>
    <col min="15104" max="15104" width="14.54296875" style="329" customWidth="1"/>
    <col min="15105" max="15105" width="12.453125" style="329" customWidth="1"/>
    <col min="15106" max="15106" width="19.7265625" style="329" customWidth="1"/>
    <col min="15107" max="15107" width="9.1796875" style="329"/>
    <col min="15108" max="15108" width="16.81640625" style="329" customWidth="1"/>
    <col min="15109" max="15109" width="12.54296875" style="329" customWidth="1"/>
    <col min="15110" max="15110" width="11.7265625" style="329" customWidth="1"/>
    <col min="15111" max="15111" width="12.26953125" style="329" customWidth="1"/>
    <col min="15112" max="15355" width="9.1796875" style="329"/>
    <col min="15356" max="15356" width="4.453125" style="329" customWidth="1"/>
    <col min="15357" max="15357" width="20.81640625" style="329" customWidth="1"/>
    <col min="15358" max="15359" width="12" style="329" customWidth="1"/>
    <col min="15360" max="15360" width="14.54296875" style="329" customWidth="1"/>
    <col min="15361" max="15361" width="12.453125" style="329" customWidth="1"/>
    <col min="15362" max="15362" width="19.7265625" style="329" customWidth="1"/>
    <col min="15363" max="15363" width="9.1796875" style="329"/>
    <col min="15364" max="15364" width="16.81640625" style="329" customWidth="1"/>
    <col min="15365" max="15365" width="12.54296875" style="329" customWidth="1"/>
    <col min="15366" max="15366" width="11.7265625" style="329" customWidth="1"/>
    <col min="15367" max="15367" width="12.26953125" style="329" customWidth="1"/>
    <col min="15368" max="15611" width="9.1796875" style="329"/>
    <col min="15612" max="15612" width="4.453125" style="329" customWidth="1"/>
    <col min="15613" max="15613" width="20.81640625" style="329" customWidth="1"/>
    <col min="15614" max="15615" width="12" style="329" customWidth="1"/>
    <col min="15616" max="15616" width="14.54296875" style="329" customWidth="1"/>
    <col min="15617" max="15617" width="12.453125" style="329" customWidth="1"/>
    <col min="15618" max="15618" width="19.7265625" style="329" customWidth="1"/>
    <col min="15619" max="15619" width="9.1796875" style="329"/>
    <col min="15620" max="15620" width="16.81640625" style="329" customWidth="1"/>
    <col min="15621" max="15621" width="12.54296875" style="329" customWidth="1"/>
    <col min="15622" max="15622" width="11.7265625" style="329" customWidth="1"/>
    <col min="15623" max="15623" width="12.26953125" style="329" customWidth="1"/>
    <col min="15624" max="15867" width="9.1796875" style="329"/>
    <col min="15868" max="15868" width="4.453125" style="329" customWidth="1"/>
    <col min="15869" max="15869" width="20.81640625" style="329" customWidth="1"/>
    <col min="15870" max="15871" width="12" style="329" customWidth="1"/>
    <col min="15872" max="15872" width="14.54296875" style="329" customWidth="1"/>
    <col min="15873" max="15873" width="12.453125" style="329" customWidth="1"/>
    <col min="15874" max="15874" width="19.7265625" style="329" customWidth="1"/>
    <col min="15875" max="15875" width="9.1796875" style="329"/>
    <col min="15876" max="15876" width="16.81640625" style="329" customWidth="1"/>
    <col min="15877" max="15877" width="12.54296875" style="329" customWidth="1"/>
    <col min="15878" max="15878" width="11.7265625" style="329" customWidth="1"/>
    <col min="15879" max="15879" width="12.26953125" style="329" customWidth="1"/>
    <col min="15880" max="16123" width="9.1796875" style="329"/>
    <col min="16124" max="16124" width="4.453125" style="329" customWidth="1"/>
    <col min="16125" max="16125" width="20.81640625" style="329" customWidth="1"/>
    <col min="16126" max="16127" width="12" style="329" customWidth="1"/>
    <col min="16128" max="16128" width="14.54296875" style="329" customWidth="1"/>
    <col min="16129" max="16129" width="12.453125" style="329" customWidth="1"/>
    <col min="16130" max="16130" width="19.7265625" style="329" customWidth="1"/>
    <col min="16131" max="16131" width="9.1796875" style="329"/>
    <col min="16132" max="16132" width="16.81640625" style="329" customWidth="1"/>
    <col min="16133" max="16133" width="12.54296875" style="329" customWidth="1"/>
    <col min="16134" max="16134" width="11.7265625" style="329" customWidth="1"/>
    <col min="16135" max="16135" width="12.26953125" style="329" customWidth="1"/>
    <col min="16136" max="16384" width="9.1796875" style="329"/>
  </cols>
  <sheetData>
    <row r="1" spans="1:20" ht="15.5">
      <c r="A1" s="328"/>
    </row>
    <row r="2" spans="1:20" ht="26.25" customHeight="1">
      <c r="A2" s="330"/>
    </row>
    <row r="5" spans="1:20" ht="38.25" customHeight="1" thickBot="1">
      <c r="A5" s="1118" t="s">
        <v>466</v>
      </c>
      <c r="B5" s="1118"/>
      <c r="C5" s="1118"/>
      <c r="D5" s="1118"/>
      <c r="E5" s="1118"/>
      <c r="F5" s="1118"/>
      <c r="H5" s="331" t="s">
        <v>228</v>
      </c>
      <c r="K5"/>
      <c r="L5"/>
      <c r="M5"/>
      <c r="N5"/>
      <c r="O5"/>
      <c r="P5"/>
    </row>
    <row r="6" spans="1:20" ht="15.75" customHeight="1" thickBot="1">
      <c r="A6" s="1119" t="s">
        <v>115</v>
      </c>
      <c r="B6" s="1121" t="s">
        <v>468</v>
      </c>
      <c r="C6" s="1122"/>
      <c r="D6" s="1123"/>
      <c r="E6" s="1124" t="s">
        <v>454</v>
      </c>
      <c r="F6" s="1126" t="s">
        <v>456</v>
      </c>
      <c r="K6"/>
      <c r="L6"/>
      <c r="M6"/>
      <c r="N6"/>
      <c r="O6"/>
      <c r="P6"/>
    </row>
    <row r="7" spans="1:20" ht="21" customHeight="1" thickBot="1">
      <c r="A7" s="1120"/>
      <c r="B7" s="332" t="s">
        <v>218</v>
      </c>
      <c r="C7" s="332" t="s">
        <v>220</v>
      </c>
      <c r="D7" s="332" t="s">
        <v>221</v>
      </c>
      <c r="E7" s="1125"/>
      <c r="F7" s="1127"/>
      <c r="K7"/>
      <c r="L7"/>
      <c r="M7"/>
      <c r="N7"/>
      <c r="O7"/>
      <c r="P7"/>
    </row>
    <row r="8" spans="1:20" ht="17.25" customHeight="1" thickBot="1">
      <c r="A8" s="333" t="s">
        <v>116</v>
      </c>
      <c r="B8" s="334">
        <v>13363.523999999999</v>
      </c>
      <c r="C8" s="335">
        <v>8053.9229999999998</v>
      </c>
      <c r="D8" s="336">
        <f t="shared" ref="D8:D13" si="0">(C8/B8)*100</f>
        <v>60.267957763236701</v>
      </c>
      <c r="E8" s="335">
        <v>14246.71</v>
      </c>
      <c r="F8" s="336">
        <f t="shared" ref="F8:F13" si="1">((B8-E8)/E8)*100</f>
        <v>-6.1992277515300014</v>
      </c>
      <c r="H8" s="337" t="s">
        <v>117</v>
      </c>
      <c r="K8"/>
      <c r="L8"/>
      <c r="M8"/>
      <c r="N8"/>
      <c r="O8"/>
      <c r="P8"/>
    </row>
    <row r="9" spans="1:20" ht="18" customHeight="1" thickBot="1">
      <c r="A9" s="333" t="s">
        <v>118</v>
      </c>
      <c r="B9" s="338">
        <v>44363</v>
      </c>
      <c r="C9" s="335">
        <v>16424</v>
      </c>
      <c r="D9" s="336">
        <f t="shared" si="0"/>
        <v>37.02184252642968</v>
      </c>
      <c r="E9" s="339">
        <v>53568</v>
      </c>
      <c r="F9" s="336">
        <f t="shared" si="1"/>
        <v>-17.183766427718041</v>
      </c>
      <c r="H9" s="340">
        <f>B9-E9</f>
        <v>-9205</v>
      </c>
      <c r="K9"/>
      <c r="L9"/>
      <c r="M9"/>
      <c r="N9"/>
      <c r="O9"/>
      <c r="P9"/>
      <c r="Q9" s="316"/>
      <c r="R9" s="316"/>
      <c r="S9" s="316"/>
      <c r="T9" s="316"/>
    </row>
    <row r="10" spans="1:20" ht="15" customHeight="1" thickBot="1">
      <c r="A10" s="341" t="s">
        <v>214</v>
      </c>
      <c r="B10" s="338">
        <v>14465</v>
      </c>
      <c r="C10" s="342">
        <v>0</v>
      </c>
      <c r="D10" s="343">
        <f t="shared" si="0"/>
        <v>0</v>
      </c>
      <c r="E10" s="342">
        <v>12047</v>
      </c>
      <c r="F10" s="343">
        <f t="shared" si="1"/>
        <v>20.071387067319666</v>
      </c>
      <c r="K10"/>
      <c r="L10"/>
      <c r="M10"/>
      <c r="N10"/>
      <c r="O10"/>
      <c r="P10" s="316"/>
      <c r="Q10" s="316"/>
      <c r="R10" s="316"/>
      <c r="S10" s="316"/>
      <c r="T10" s="316"/>
    </row>
    <row r="11" spans="1:20" ht="17.25" customHeight="1" thickBot="1">
      <c r="A11" s="333" t="s">
        <v>119</v>
      </c>
      <c r="B11" s="338">
        <v>256407.24600000001</v>
      </c>
      <c r="C11" s="344">
        <v>21590.07</v>
      </c>
      <c r="D11" s="336">
        <f t="shared" si="0"/>
        <v>8.4202261585072371</v>
      </c>
      <c r="E11" s="344">
        <v>267391.217</v>
      </c>
      <c r="F11" s="336">
        <f t="shared" si="1"/>
        <v>-4.107827894735971</v>
      </c>
      <c r="J11" s="345"/>
      <c r="K11"/>
      <c r="L11"/>
      <c r="M11"/>
      <c r="N11"/>
      <c r="O11"/>
      <c r="P11" s="316"/>
      <c r="Q11" s="316"/>
      <c r="R11" s="316"/>
      <c r="S11" s="316"/>
      <c r="T11" s="316"/>
    </row>
    <row r="12" spans="1:20" ht="15" customHeight="1" thickBot="1">
      <c r="A12" s="346" t="s">
        <v>120</v>
      </c>
      <c r="B12" s="338">
        <v>107854.86599999999</v>
      </c>
      <c r="C12" s="347">
        <v>21967.544000000002</v>
      </c>
      <c r="D12" s="336">
        <f t="shared" si="0"/>
        <v>20.367689298320581</v>
      </c>
      <c r="E12" s="347">
        <v>107528.6</v>
      </c>
      <c r="F12" s="336">
        <f t="shared" si="1"/>
        <v>0.30342253130793917</v>
      </c>
      <c r="K12"/>
      <c r="L12"/>
      <c r="M12"/>
      <c r="N12"/>
      <c r="O12"/>
      <c r="P12" s="316"/>
      <c r="Q12" s="316"/>
      <c r="R12" s="316"/>
      <c r="S12" s="316"/>
      <c r="T12" s="316"/>
    </row>
    <row r="13" spans="1:20" ht="15" customHeight="1" thickBot="1">
      <c r="A13" s="346" t="s">
        <v>121</v>
      </c>
      <c r="B13" s="338">
        <f>B11+B12</f>
        <v>364262.11200000002</v>
      </c>
      <c r="C13" s="347">
        <f>C11+C12</f>
        <v>43557.614000000001</v>
      </c>
      <c r="D13" s="348">
        <f t="shared" si="0"/>
        <v>11.957766829178215</v>
      </c>
      <c r="E13" s="347">
        <f>E11+E12</f>
        <v>374919.81700000004</v>
      </c>
      <c r="F13" s="348">
        <f t="shared" si="1"/>
        <v>-2.842662488550189</v>
      </c>
      <c r="K13"/>
      <c r="L13"/>
      <c r="M13"/>
      <c r="N13"/>
      <c r="O13"/>
      <c r="P13" s="316"/>
      <c r="Q13" s="316"/>
      <c r="R13" s="316"/>
      <c r="S13" s="316"/>
      <c r="T13" s="316"/>
    </row>
    <row r="14" spans="1:20">
      <c r="E14" s="349"/>
      <c r="K14"/>
      <c r="L14"/>
      <c r="M14"/>
      <c r="N14"/>
      <c r="O14"/>
      <c r="P14" s="316"/>
      <c r="Q14" s="316"/>
      <c r="R14" s="316"/>
      <c r="S14" s="316"/>
      <c r="T14" s="316"/>
    </row>
    <row r="15" spans="1:20">
      <c r="K15"/>
      <c r="L15"/>
      <c r="M15"/>
      <c r="N15"/>
      <c r="O15"/>
      <c r="P15" s="316"/>
      <c r="Q15" s="316"/>
      <c r="R15" s="316"/>
      <c r="S15" s="316"/>
      <c r="T15" s="316"/>
    </row>
    <row r="16" spans="1:20" ht="15.5">
      <c r="A16" s="350" t="s">
        <v>215</v>
      </c>
      <c r="K16"/>
      <c r="L16"/>
      <c r="M16"/>
      <c r="N16"/>
      <c r="O16"/>
      <c r="P16" s="316"/>
      <c r="Q16" s="316"/>
      <c r="R16" s="316"/>
      <c r="S16" s="316"/>
      <c r="T16" s="316"/>
    </row>
    <row r="17" spans="1:20">
      <c r="K17"/>
      <c r="L17"/>
      <c r="M17"/>
      <c r="N17"/>
      <c r="O17" s="316"/>
      <c r="P17" s="316"/>
      <c r="Q17" s="316"/>
      <c r="R17" s="316"/>
      <c r="S17" s="316"/>
      <c r="T17" s="316"/>
    </row>
    <row r="18" spans="1:20" ht="33" customHeight="1" thickBot="1">
      <c r="A18" s="1118" t="s">
        <v>467</v>
      </c>
      <c r="B18" s="1118"/>
      <c r="C18" s="1118"/>
      <c r="D18" s="1118"/>
      <c r="E18" s="1118"/>
      <c r="F18" s="1118"/>
      <c r="K18"/>
      <c r="L18"/>
      <c r="M18"/>
      <c r="N18"/>
      <c r="O18" s="316"/>
      <c r="P18" s="316"/>
      <c r="Q18" s="316"/>
      <c r="R18" s="316"/>
      <c r="S18" s="316"/>
      <c r="T18" s="316"/>
    </row>
    <row r="19" spans="1:20" ht="16.5" customHeight="1" thickBot="1">
      <c r="A19" s="1128" t="s">
        <v>450</v>
      </c>
      <c r="B19" s="1121" t="s">
        <v>468</v>
      </c>
      <c r="C19" s="1122"/>
      <c r="D19" s="1123"/>
      <c r="E19" s="1124" t="s">
        <v>454</v>
      </c>
      <c r="F19" s="1126" t="s">
        <v>455</v>
      </c>
      <c r="K19"/>
      <c r="L19"/>
      <c r="M19"/>
      <c r="N19"/>
      <c r="O19" s="316"/>
      <c r="P19" s="316"/>
      <c r="Q19" s="316"/>
      <c r="R19" s="316"/>
      <c r="S19" s="316"/>
      <c r="T19" s="316"/>
    </row>
    <row r="20" spans="1:20" ht="21" customHeight="1" thickBot="1">
      <c r="A20" s="1129"/>
      <c r="B20" s="351" t="s">
        <v>218</v>
      </c>
      <c r="C20" s="351" t="s">
        <v>323</v>
      </c>
      <c r="D20" s="351" t="s">
        <v>324</v>
      </c>
      <c r="E20" s="1130"/>
      <c r="F20" s="1131"/>
      <c r="K20"/>
      <c r="L20"/>
      <c r="M20"/>
      <c r="N20"/>
      <c r="O20" s="316"/>
      <c r="P20" s="316"/>
      <c r="Q20" s="316"/>
      <c r="R20" s="316"/>
      <c r="S20" s="316"/>
      <c r="T20" s="316"/>
    </row>
    <row r="21" spans="1:20" ht="15" thickBot="1">
      <c r="A21" s="352" t="s">
        <v>116</v>
      </c>
      <c r="B21" s="338">
        <v>71107.375</v>
      </c>
      <c r="C21" s="353">
        <v>0</v>
      </c>
      <c r="D21" s="354">
        <f t="shared" ref="D21:D26" si="2">(C21/B21)*100</f>
        <v>0</v>
      </c>
      <c r="E21" s="347">
        <v>51405.213000000003</v>
      </c>
      <c r="F21" s="354">
        <f t="shared" ref="F21:F26" si="3">((B21-E21)/E21)*100</f>
        <v>38.327167324450137</v>
      </c>
      <c r="H21" s="337" t="s">
        <v>123</v>
      </c>
      <c r="K21"/>
      <c r="L21"/>
      <c r="M21"/>
      <c r="N21"/>
      <c r="O21" s="316"/>
      <c r="P21" s="316"/>
      <c r="Q21" s="316"/>
      <c r="R21" s="316"/>
      <c r="S21" s="316"/>
      <c r="T21" s="316"/>
    </row>
    <row r="22" spans="1:20" ht="15" thickBot="1">
      <c r="A22" s="352" t="s">
        <v>118</v>
      </c>
      <c r="B22" s="338">
        <v>266857</v>
      </c>
      <c r="C22" s="353">
        <v>0</v>
      </c>
      <c r="D22" s="336">
        <f t="shared" si="2"/>
        <v>0</v>
      </c>
      <c r="E22" s="347">
        <v>186842</v>
      </c>
      <c r="F22" s="336">
        <f t="shared" si="3"/>
        <v>42.824953704199267</v>
      </c>
      <c r="H22" s="340">
        <f>B22-E22</f>
        <v>80015</v>
      </c>
      <c r="K22" s="316"/>
      <c r="L22" s="316"/>
      <c r="M22" s="316"/>
      <c r="O22" s="316"/>
      <c r="P22" s="316"/>
      <c r="Q22" s="316"/>
      <c r="R22" s="316"/>
      <c r="S22" s="316"/>
      <c r="T22" s="316"/>
    </row>
    <row r="23" spans="1:20" ht="15" thickBot="1">
      <c r="A23" s="355" t="s">
        <v>214</v>
      </c>
      <c r="B23" s="338">
        <v>83071</v>
      </c>
      <c r="C23" s="356">
        <v>0</v>
      </c>
      <c r="D23" s="336">
        <f t="shared" si="2"/>
        <v>0</v>
      </c>
      <c r="E23" s="342">
        <v>43472</v>
      </c>
      <c r="F23" s="336">
        <f t="shared" si="3"/>
        <v>91.090817077659182</v>
      </c>
      <c r="N23" s="316"/>
      <c r="O23" s="316"/>
      <c r="P23" s="316"/>
      <c r="Q23" s="316"/>
      <c r="R23" s="316"/>
      <c r="S23" s="316"/>
      <c r="T23" s="316"/>
    </row>
    <row r="24" spans="1:20" ht="15" thickBot="1">
      <c r="A24" s="352" t="s">
        <v>119</v>
      </c>
      <c r="B24" s="338">
        <v>14964.701999999999</v>
      </c>
      <c r="C24" s="357">
        <v>198.893</v>
      </c>
      <c r="D24" s="343">
        <f t="shared" si="2"/>
        <v>1.3290809265697372</v>
      </c>
      <c r="E24" s="347">
        <v>15035.19</v>
      </c>
      <c r="F24" s="343">
        <f t="shared" si="3"/>
        <v>-0.46882014793295723</v>
      </c>
      <c r="N24" s="316"/>
      <c r="O24" s="316"/>
      <c r="P24" s="316"/>
      <c r="Q24" s="316"/>
      <c r="R24" s="316"/>
      <c r="S24" s="316"/>
      <c r="T24" s="316"/>
    </row>
    <row r="25" spans="1:20" ht="15" thickBot="1">
      <c r="A25" s="352" t="s">
        <v>120</v>
      </c>
      <c r="B25" s="338">
        <v>10667.078</v>
      </c>
      <c r="C25" s="357">
        <v>801.13499999999999</v>
      </c>
      <c r="D25" s="336">
        <f t="shared" si="2"/>
        <v>7.5103510070892892</v>
      </c>
      <c r="E25" s="347">
        <v>7391.2460000000001</v>
      </c>
      <c r="F25" s="336">
        <f t="shared" si="3"/>
        <v>44.320429870687562</v>
      </c>
      <c r="N25" s="316"/>
      <c r="O25" s="316"/>
      <c r="P25" s="316"/>
      <c r="Q25" s="316"/>
      <c r="R25" s="316"/>
      <c r="S25" s="316"/>
      <c r="T25" s="316"/>
    </row>
    <row r="26" spans="1:20" ht="15" thickBot="1">
      <c r="A26" s="352" t="s">
        <v>121</v>
      </c>
      <c r="B26" s="338">
        <f>B24+B25</f>
        <v>25631.78</v>
      </c>
      <c r="C26" s="347">
        <f>C24+C25</f>
        <v>1000.028</v>
      </c>
      <c r="D26" s="348">
        <f t="shared" si="2"/>
        <v>3.9015160086423966</v>
      </c>
      <c r="E26" s="347">
        <f>E24+E25</f>
        <v>22426.436000000002</v>
      </c>
      <c r="F26" s="348">
        <f t="shared" si="3"/>
        <v>14.292703486189232</v>
      </c>
      <c r="N26" s="316"/>
      <c r="O26" s="316"/>
      <c r="P26" s="316"/>
      <c r="Q26" s="316"/>
      <c r="R26" s="316"/>
      <c r="S26" s="316"/>
      <c r="T26" s="316"/>
    </row>
    <row r="27" spans="1:20">
      <c r="A27" s="358" t="s">
        <v>326</v>
      </c>
      <c r="B27" s="359"/>
      <c r="C27" s="360"/>
      <c r="D27" s="360"/>
      <c r="E27" s="360"/>
      <c r="F27" s="361"/>
      <c r="H27" s="316"/>
      <c r="I27" s="316"/>
      <c r="J27" s="316"/>
      <c r="K27" s="316"/>
      <c r="L27" s="316"/>
      <c r="M27" s="316"/>
      <c r="N27" s="316"/>
      <c r="O27" s="316"/>
      <c r="P27" s="316"/>
      <c r="Q27" s="316"/>
      <c r="R27" s="316"/>
      <c r="S27" s="316"/>
      <c r="T27" s="316"/>
    </row>
    <row r="28" spans="1:20">
      <c r="A28" s="362"/>
      <c r="B28" s="363"/>
      <c r="C28" s="349"/>
      <c r="E28" s="316"/>
      <c r="F28" s="316"/>
      <c r="G28" s="316"/>
      <c r="H28" s="316"/>
      <c r="I28" s="316"/>
      <c r="J28" s="316"/>
      <c r="K28" s="316"/>
      <c r="L28" s="316"/>
      <c r="M28" s="316"/>
      <c r="N28" s="316"/>
      <c r="O28" s="316"/>
      <c r="P28" s="316"/>
      <c r="Q28" s="316"/>
      <c r="R28" s="316"/>
      <c r="S28" s="316"/>
      <c r="T28" s="316"/>
    </row>
    <row r="29" spans="1:20">
      <c r="A29" s="362"/>
      <c r="B29" s="364"/>
      <c r="E29" s="316"/>
      <c r="F29" s="316"/>
      <c r="G29" s="316"/>
      <c r="H29" s="316"/>
      <c r="I29" s="316"/>
      <c r="J29" s="316"/>
      <c r="K29" s="316"/>
      <c r="L29" s="316"/>
      <c r="M29" s="316"/>
      <c r="N29" s="316"/>
      <c r="O29" s="316"/>
      <c r="P29" s="316"/>
      <c r="Q29" s="316"/>
      <c r="R29" s="316"/>
      <c r="S29" s="316"/>
      <c r="T29" s="316"/>
    </row>
    <row r="30" spans="1:20">
      <c r="A30" s="359"/>
      <c r="C30" s="1117"/>
      <c r="D30" s="1117"/>
      <c r="E30" s="316"/>
      <c r="F30" s="316"/>
      <c r="G30" s="316"/>
      <c r="H30" s="316"/>
      <c r="I30" s="316"/>
      <c r="J30" s="316"/>
      <c r="K30" s="316"/>
      <c r="L30" s="316"/>
      <c r="M30" s="316"/>
      <c r="N30" s="316"/>
      <c r="O30" s="316"/>
      <c r="P30" s="316"/>
      <c r="Q30" s="316"/>
      <c r="R30" s="316"/>
      <c r="S30" s="316"/>
      <c r="T30" s="316"/>
    </row>
    <row r="31" spans="1:20">
      <c r="E31" s="316"/>
      <c r="F31" s="316"/>
      <c r="G31" s="316"/>
      <c r="H31" s="316"/>
      <c r="I31" s="316"/>
      <c r="J31" s="316"/>
      <c r="K31" s="316"/>
      <c r="L31" s="316"/>
      <c r="M31" s="316"/>
      <c r="N31" s="316"/>
      <c r="O31" s="316"/>
      <c r="P31" s="316"/>
      <c r="Q31" s="316"/>
      <c r="R31" s="316"/>
      <c r="S31" s="316"/>
      <c r="T31" s="316"/>
    </row>
    <row r="32" spans="1:20" ht="15.5">
      <c r="A32" s="365"/>
      <c r="C32" s="366"/>
      <c r="D32" s="316"/>
      <c r="E32" s="316"/>
      <c r="F32" s="316"/>
      <c r="G32" s="316"/>
      <c r="H32" s="316"/>
      <c r="I32" s="316"/>
      <c r="J32" s="316"/>
      <c r="K32" s="316"/>
      <c r="L32" s="316"/>
      <c r="M32" s="316"/>
      <c r="N32" s="316"/>
      <c r="O32" s="316"/>
      <c r="P32" s="316"/>
      <c r="Q32" s="316"/>
      <c r="R32" s="316"/>
      <c r="S32" s="316"/>
      <c r="T32" s="316"/>
    </row>
    <row r="33" spans="1:20">
      <c r="B33" s="367"/>
      <c r="D33" s="316"/>
      <c r="E33" s="316"/>
      <c r="F33" s="316"/>
      <c r="G33" s="316"/>
      <c r="H33" s="316"/>
      <c r="I33" s="316"/>
      <c r="J33" s="316"/>
      <c r="K33" s="316"/>
      <c r="L33" s="316"/>
      <c r="M33" s="316"/>
      <c r="N33" s="316"/>
      <c r="O33" s="316"/>
      <c r="P33" s="316"/>
      <c r="Q33" s="316"/>
      <c r="R33" s="316"/>
      <c r="S33" s="316"/>
      <c r="T33" s="316"/>
    </row>
    <row r="34" spans="1:20">
      <c r="A34" s="368"/>
      <c r="B34" s="367"/>
      <c r="D34" s="316"/>
      <c r="E34" s="316"/>
      <c r="F34" s="316"/>
      <c r="G34" s="316"/>
      <c r="H34" s="316"/>
      <c r="I34" s="316"/>
      <c r="J34" s="316"/>
      <c r="K34" s="316"/>
      <c r="L34" s="316"/>
      <c r="M34" s="316"/>
      <c r="N34" s="316"/>
      <c r="O34" s="316"/>
      <c r="P34" s="316"/>
      <c r="Q34" s="316"/>
      <c r="R34" s="316"/>
      <c r="S34" s="316"/>
      <c r="T34" s="316"/>
    </row>
    <row r="35" spans="1:20">
      <c r="A35" s="368"/>
      <c r="D35" s="316"/>
      <c r="E35" s="316"/>
      <c r="H35" s="316"/>
      <c r="I35" s="316"/>
      <c r="J35" s="316"/>
      <c r="K35" s="316"/>
      <c r="L35" s="316"/>
      <c r="M35" s="316"/>
      <c r="N35" s="316"/>
      <c r="O35" s="316"/>
      <c r="P35" s="316"/>
      <c r="Q35" s="316"/>
      <c r="R35" s="316"/>
      <c r="S35" s="316"/>
      <c r="T35" s="316"/>
    </row>
    <row r="36" spans="1:20">
      <c r="A36" s="362"/>
      <c r="B36" s="369"/>
      <c r="C36" s="369"/>
      <c r="D36" s="316"/>
      <c r="E36" s="316"/>
      <c r="F36" s="361"/>
      <c r="H36" s="316"/>
      <c r="I36" s="316"/>
      <c r="J36" s="316"/>
      <c r="K36" s="316"/>
      <c r="L36" s="316"/>
      <c r="M36" s="316"/>
      <c r="N36" s="316"/>
      <c r="O36" s="316"/>
      <c r="P36" s="316"/>
      <c r="Q36" s="316"/>
      <c r="R36" s="316"/>
    </row>
    <row r="37" spans="1:20">
      <c r="A37" s="362"/>
      <c r="B37" s="369"/>
      <c r="C37" s="369"/>
      <c r="D37" s="316"/>
      <c r="E37" s="316"/>
      <c r="F37" s="361"/>
      <c r="H37" s="316"/>
      <c r="I37" s="316"/>
      <c r="J37" s="316"/>
      <c r="K37" s="316"/>
      <c r="L37" s="316"/>
      <c r="M37" s="316"/>
      <c r="N37" s="316"/>
      <c r="O37" s="316"/>
      <c r="P37" s="316"/>
      <c r="Q37" s="316"/>
      <c r="R37" s="316"/>
    </row>
    <row r="38" spans="1:20">
      <c r="A38" s="359"/>
      <c r="B38" s="360"/>
      <c r="C38" s="360"/>
      <c r="D38" s="316"/>
      <c r="E38" s="316"/>
      <c r="F38" s="361"/>
      <c r="H38" s="316"/>
      <c r="I38" s="316"/>
      <c r="J38" s="316"/>
      <c r="K38" s="316"/>
      <c r="L38" s="316"/>
      <c r="M38" s="316"/>
      <c r="N38" s="316"/>
      <c r="O38" s="316"/>
      <c r="P38" s="316"/>
      <c r="Q38" s="316"/>
      <c r="R38" s="316"/>
    </row>
    <row r="39" spans="1:20">
      <c r="A39" s="363"/>
      <c r="D39" s="316"/>
      <c r="E39" s="316"/>
      <c r="H39" s="316"/>
      <c r="I39" s="316"/>
      <c r="J39" s="316"/>
      <c r="K39" s="316"/>
      <c r="L39" s="316"/>
      <c r="M39" s="316"/>
      <c r="N39" s="316"/>
      <c r="O39" s="316"/>
      <c r="P39" s="316"/>
      <c r="Q39" s="316"/>
      <c r="R39" s="316"/>
    </row>
    <row r="40" spans="1:20">
      <c r="A40" s="364"/>
      <c r="D40" s="316"/>
      <c r="E40" s="316"/>
    </row>
    <row r="41" spans="1:20">
      <c r="B41" s="1117"/>
      <c r="C41" s="1117"/>
    </row>
    <row r="43" spans="1:20">
      <c r="B43" s="366"/>
    </row>
    <row r="44" spans="1:20">
      <c r="A44" s="367"/>
    </row>
    <row r="45" spans="1:20">
      <c r="A45" s="367"/>
      <c r="D45" s="366"/>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22"/>
  <dimension ref="A1:X136"/>
  <sheetViews>
    <sheetView showGridLines="0" zoomScale="115" zoomScaleNormal="115" workbookViewId="0">
      <selection activeCell="P42" sqref="P42"/>
    </sheetView>
  </sheetViews>
  <sheetFormatPr defaultRowHeight="13"/>
  <cols>
    <col min="1" max="1" width="21.7265625" style="329" customWidth="1"/>
    <col min="2" max="2" width="11.1796875" style="329" customWidth="1"/>
    <col min="3" max="3" width="12.1796875" style="329" customWidth="1"/>
    <col min="4" max="4" width="8.81640625" style="329" bestFit="1" customWidth="1"/>
    <col min="5" max="5" width="7.453125" style="329" customWidth="1"/>
    <col min="6" max="6" width="20.26953125" style="329" customWidth="1"/>
    <col min="7" max="7" width="10.54296875" style="329" customWidth="1"/>
    <col min="8" max="8" width="9.81640625" style="345" bestFit="1" customWidth="1"/>
    <col min="9" max="9" width="8.81640625" style="329" bestFit="1" customWidth="1"/>
    <col min="10" max="10" width="2.81640625" style="329" customWidth="1"/>
    <col min="11" max="11" width="22.81640625" style="329" customWidth="1"/>
    <col min="12" max="12" width="12.1796875" style="329" customWidth="1"/>
    <col min="13" max="13" width="11.7265625" style="329" customWidth="1"/>
    <col min="14" max="14" width="8.81640625" style="329" bestFit="1" customWidth="1"/>
    <col min="15" max="15" width="4.453125" style="329" customWidth="1"/>
    <col min="16" max="16" width="25" style="329" customWidth="1"/>
    <col min="17" max="17" width="12.453125" style="329" customWidth="1"/>
    <col min="18" max="18" width="15" style="329" customWidth="1"/>
    <col min="19" max="19" width="8.81640625" style="329" bestFit="1" customWidth="1"/>
    <col min="20" max="252" width="9.1796875" style="329"/>
    <col min="253" max="253" width="5" style="329" customWidth="1"/>
    <col min="254" max="254" width="17.7265625" style="329" customWidth="1"/>
    <col min="255" max="255" width="13.81640625" style="329" customWidth="1"/>
    <col min="256" max="256" width="13.1796875" style="329" customWidth="1"/>
    <col min="257" max="257" width="12.26953125" style="329" customWidth="1"/>
    <col min="258" max="258" width="3" style="329" customWidth="1"/>
    <col min="259" max="259" width="20.26953125" style="329" customWidth="1"/>
    <col min="260" max="260" width="12.54296875" style="329" customWidth="1"/>
    <col min="261" max="261" width="11.7265625" style="329" customWidth="1"/>
    <col min="262" max="262" width="9.1796875" style="329"/>
    <col min="263" max="263" width="2.81640625" style="329" customWidth="1"/>
    <col min="264" max="264" width="18.54296875" style="329" customWidth="1"/>
    <col min="265" max="265" width="14.453125" style="329" customWidth="1"/>
    <col min="266" max="266" width="13.7265625" style="329" customWidth="1"/>
    <col min="267" max="267" width="10.1796875" style="329" customWidth="1"/>
    <col min="268" max="268" width="4.453125" style="329" customWidth="1"/>
    <col min="269" max="269" width="24" style="329" customWidth="1"/>
    <col min="270" max="270" width="13.1796875" style="329" customWidth="1"/>
    <col min="271" max="271" width="13" style="329" customWidth="1"/>
    <col min="272" max="272" width="10.453125" style="329" customWidth="1"/>
    <col min="273" max="508" width="9.1796875" style="329"/>
    <col min="509" max="509" width="5" style="329" customWidth="1"/>
    <col min="510" max="510" width="17.7265625" style="329" customWidth="1"/>
    <col min="511" max="511" width="13.81640625" style="329" customWidth="1"/>
    <col min="512" max="512" width="13.1796875" style="329" customWidth="1"/>
    <col min="513" max="513" width="12.26953125" style="329" customWidth="1"/>
    <col min="514" max="514" width="3" style="329" customWidth="1"/>
    <col min="515" max="515" width="20.26953125" style="329" customWidth="1"/>
    <col min="516" max="516" width="12.54296875" style="329" customWidth="1"/>
    <col min="517" max="517" width="11.7265625" style="329" customWidth="1"/>
    <col min="518" max="518" width="9.1796875" style="329"/>
    <col min="519" max="519" width="2.81640625" style="329" customWidth="1"/>
    <col min="520" max="520" width="18.54296875" style="329" customWidth="1"/>
    <col min="521" max="521" width="14.453125" style="329" customWidth="1"/>
    <col min="522" max="522" width="13.7265625" style="329" customWidth="1"/>
    <col min="523" max="523" width="10.1796875" style="329" customWidth="1"/>
    <col min="524" max="524" width="4.453125" style="329" customWidth="1"/>
    <col min="525" max="525" width="24" style="329" customWidth="1"/>
    <col min="526" max="526" width="13.1796875" style="329" customWidth="1"/>
    <col min="527" max="527" width="13" style="329" customWidth="1"/>
    <col min="528" max="528" width="10.453125" style="329" customWidth="1"/>
    <col min="529" max="764" width="9.1796875" style="329"/>
    <col min="765" max="765" width="5" style="329" customWidth="1"/>
    <col min="766" max="766" width="17.7265625" style="329" customWidth="1"/>
    <col min="767" max="767" width="13.81640625" style="329" customWidth="1"/>
    <col min="768" max="768" width="13.1796875" style="329" customWidth="1"/>
    <col min="769" max="769" width="12.26953125" style="329" customWidth="1"/>
    <col min="770" max="770" width="3" style="329" customWidth="1"/>
    <col min="771" max="771" width="20.26953125" style="329" customWidth="1"/>
    <col min="772" max="772" width="12.54296875" style="329" customWidth="1"/>
    <col min="773" max="773" width="11.7265625" style="329" customWidth="1"/>
    <col min="774" max="774" width="9.1796875" style="329"/>
    <col min="775" max="775" width="2.81640625" style="329" customWidth="1"/>
    <col min="776" max="776" width="18.54296875" style="329" customWidth="1"/>
    <col min="777" max="777" width="14.453125" style="329" customWidth="1"/>
    <col min="778" max="778" width="13.7265625" style="329" customWidth="1"/>
    <col min="779" max="779" width="10.1796875" style="329" customWidth="1"/>
    <col min="780" max="780" width="4.453125" style="329" customWidth="1"/>
    <col min="781" max="781" width="24" style="329" customWidth="1"/>
    <col min="782" max="782" width="13.1796875" style="329" customWidth="1"/>
    <col min="783" max="783" width="13" style="329" customWidth="1"/>
    <col min="784" max="784" width="10.453125" style="329" customWidth="1"/>
    <col min="785" max="1020" width="9.1796875" style="329"/>
    <col min="1021" max="1021" width="5" style="329" customWidth="1"/>
    <col min="1022" max="1022" width="17.7265625" style="329" customWidth="1"/>
    <col min="1023" max="1023" width="13.81640625" style="329" customWidth="1"/>
    <col min="1024" max="1024" width="13.1796875" style="329" customWidth="1"/>
    <col min="1025" max="1025" width="12.26953125" style="329" customWidth="1"/>
    <col min="1026" max="1026" width="3" style="329" customWidth="1"/>
    <col min="1027" max="1027" width="20.26953125" style="329" customWidth="1"/>
    <col min="1028" max="1028" width="12.54296875" style="329" customWidth="1"/>
    <col min="1029" max="1029" width="11.7265625" style="329" customWidth="1"/>
    <col min="1030" max="1030" width="9.1796875" style="329"/>
    <col min="1031" max="1031" width="2.81640625" style="329" customWidth="1"/>
    <col min="1032" max="1032" width="18.54296875" style="329" customWidth="1"/>
    <col min="1033" max="1033" width="14.453125" style="329" customWidth="1"/>
    <col min="1034" max="1034" width="13.7265625" style="329" customWidth="1"/>
    <col min="1035" max="1035" width="10.1796875" style="329" customWidth="1"/>
    <col min="1036" max="1036" width="4.453125" style="329" customWidth="1"/>
    <col min="1037" max="1037" width="24" style="329" customWidth="1"/>
    <col min="1038" max="1038" width="13.1796875" style="329" customWidth="1"/>
    <col min="1039" max="1039" width="13" style="329" customWidth="1"/>
    <col min="1040" max="1040" width="10.453125" style="329" customWidth="1"/>
    <col min="1041" max="1276" width="9.1796875" style="329"/>
    <col min="1277" max="1277" width="5" style="329" customWidth="1"/>
    <col min="1278" max="1278" width="17.7265625" style="329" customWidth="1"/>
    <col min="1279" max="1279" width="13.81640625" style="329" customWidth="1"/>
    <col min="1280" max="1280" width="13.1796875" style="329" customWidth="1"/>
    <col min="1281" max="1281" width="12.26953125" style="329" customWidth="1"/>
    <col min="1282" max="1282" width="3" style="329" customWidth="1"/>
    <col min="1283" max="1283" width="20.26953125" style="329" customWidth="1"/>
    <col min="1284" max="1284" width="12.54296875" style="329" customWidth="1"/>
    <col min="1285" max="1285" width="11.7265625" style="329" customWidth="1"/>
    <col min="1286" max="1286" width="9.1796875" style="329"/>
    <col min="1287" max="1287" width="2.81640625" style="329" customWidth="1"/>
    <col min="1288" max="1288" width="18.54296875" style="329" customWidth="1"/>
    <col min="1289" max="1289" width="14.453125" style="329" customWidth="1"/>
    <col min="1290" max="1290" width="13.7265625" style="329" customWidth="1"/>
    <col min="1291" max="1291" width="10.1796875" style="329" customWidth="1"/>
    <col min="1292" max="1292" width="4.453125" style="329" customWidth="1"/>
    <col min="1293" max="1293" width="24" style="329" customWidth="1"/>
    <col min="1294" max="1294" width="13.1796875" style="329" customWidth="1"/>
    <col min="1295" max="1295" width="13" style="329" customWidth="1"/>
    <col min="1296" max="1296" width="10.453125" style="329" customWidth="1"/>
    <col min="1297" max="1532" width="9.1796875" style="329"/>
    <col min="1533" max="1533" width="5" style="329" customWidth="1"/>
    <col min="1534" max="1534" width="17.7265625" style="329" customWidth="1"/>
    <col min="1535" max="1535" width="13.81640625" style="329" customWidth="1"/>
    <col min="1536" max="1536" width="13.1796875" style="329" customWidth="1"/>
    <col min="1537" max="1537" width="12.26953125" style="329" customWidth="1"/>
    <col min="1538" max="1538" width="3" style="329" customWidth="1"/>
    <col min="1539" max="1539" width="20.26953125" style="329" customWidth="1"/>
    <col min="1540" max="1540" width="12.54296875" style="329" customWidth="1"/>
    <col min="1541" max="1541" width="11.7265625" style="329" customWidth="1"/>
    <col min="1542" max="1542" width="9.1796875" style="329"/>
    <col min="1543" max="1543" width="2.81640625" style="329" customWidth="1"/>
    <col min="1544" max="1544" width="18.54296875" style="329" customWidth="1"/>
    <col min="1545" max="1545" width="14.453125" style="329" customWidth="1"/>
    <col min="1546" max="1546" width="13.7265625" style="329" customWidth="1"/>
    <col min="1547" max="1547" width="10.1796875" style="329" customWidth="1"/>
    <col min="1548" max="1548" width="4.453125" style="329" customWidth="1"/>
    <col min="1549" max="1549" width="24" style="329" customWidth="1"/>
    <col min="1550" max="1550" width="13.1796875" style="329" customWidth="1"/>
    <col min="1551" max="1551" width="13" style="329" customWidth="1"/>
    <col min="1552" max="1552" width="10.453125" style="329" customWidth="1"/>
    <col min="1553" max="1788" width="9.1796875" style="329"/>
    <col min="1789" max="1789" width="5" style="329" customWidth="1"/>
    <col min="1790" max="1790" width="17.7265625" style="329" customWidth="1"/>
    <col min="1791" max="1791" width="13.81640625" style="329" customWidth="1"/>
    <col min="1792" max="1792" width="13.1796875" style="329" customWidth="1"/>
    <col min="1793" max="1793" width="12.26953125" style="329" customWidth="1"/>
    <col min="1794" max="1794" width="3" style="329" customWidth="1"/>
    <col min="1795" max="1795" width="20.26953125" style="329" customWidth="1"/>
    <col min="1796" max="1796" width="12.54296875" style="329" customWidth="1"/>
    <col min="1797" max="1797" width="11.7265625" style="329" customWidth="1"/>
    <col min="1798" max="1798" width="9.1796875" style="329"/>
    <col min="1799" max="1799" width="2.81640625" style="329" customWidth="1"/>
    <col min="1800" max="1800" width="18.54296875" style="329" customWidth="1"/>
    <col min="1801" max="1801" width="14.453125" style="329" customWidth="1"/>
    <col min="1802" max="1802" width="13.7265625" style="329" customWidth="1"/>
    <col min="1803" max="1803" width="10.1796875" style="329" customWidth="1"/>
    <col min="1804" max="1804" width="4.453125" style="329" customWidth="1"/>
    <col min="1805" max="1805" width="24" style="329" customWidth="1"/>
    <col min="1806" max="1806" width="13.1796875" style="329" customWidth="1"/>
    <col min="1807" max="1807" width="13" style="329" customWidth="1"/>
    <col min="1808" max="1808" width="10.453125" style="329" customWidth="1"/>
    <col min="1809" max="2044" width="9.1796875" style="329"/>
    <col min="2045" max="2045" width="5" style="329" customWidth="1"/>
    <col min="2046" max="2046" width="17.7265625" style="329" customWidth="1"/>
    <col min="2047" max="2047" width="13.81640625" style="329" customWidth="1"/>
    <col min="2048" max="2048" width="13.1796875" style="329" customWidth="1"/>
    <col min="2049" max="2049" width="12.26953125" style="329" customWidth="1"/>
    <col min="2050" max="2050" width="3" style="329" customWidth="1"/>
    <col min="2051" max="2051" width="20.26953125" style="329" customWidth="1"/>
    <col min="2052" max="2052" width="12.54296875" style="329" customWidth="1"/>
    <col min="2053" max="2053" width="11.7265625" style="329" customWidth="1"/>
    <col min="2054" max="2054" width="9.1796875" style="329"/>
    <col min="2055" max="2055" width="2.81640625" style="329" customWidth="1"/>
    <col min="2056" max="2056" width="18.54296875" style="329" customWidth="1"/>
    <col min="2057" max="2057" width="14.453125" style="329" customWidth="1"/>
    <col min="2058" max="2058" width="13.7265625" style="329" customWidth="1"/>
    <col min="2059" max="2059" width="10.1796875" style="329" customWidth="1"/>
    <col min="2060" max="2060" width="4.453125" style="329" customWidth="1"/>
    <col min="2061" max="2061" width="24" style="329" customWidth="1"/>
    <col min="2062" max="2062" width="13.1796875" style="329" customWidth="1"/>
    <col min="2063" max="2063" width="13" style="329" customWidth="1"/>
    <col min="2064" max="2064" width="10.453125" style="329" customWidth="1"/>
    <col min="2065" max="2300" width="9.1796875" style="329"/>
    <col min="2301" max="2301" width="5" style="329" customWidth="1"/>
    <col min="2302" max="2302" width="17.7265625" style="329" customWidth="1"/>
    <col min="2303" max="2303" width="13.81640625" style="329" customWidth="1"/>
    <col min="2304" max="2304" width="13.1796875" style="329" customWidth="1"/>
    <col min="2305" max="2305" width="12.26953125" style="329" customWidth="1"/>
    <col min="2306" max="2306" width="3" style="329" customWidth="1"/>
    <col min="2307" max="2307" width="20.26953125" style="329" customWidth="1"/>
    <col min="2308" max="2308" width="12.54296875" style="329" customWidth="1"/>
    <col min="2309" max="2309" width="11.7265625" style="329" customWidth="1"/>
    <col min="2310" max="2310" width="9.1796875" style="329"/>
    <col min="2311" max="2311" width="2.81640625" style="329" customWidth="1"/>
    <col min="2312" max="2312" width="18.54296875" style="329" customWidth="1"/>
    <col min="2313" max="2313" width="14.453125" style="329" customWidth="1"/>
    <col min="2314" max="2314" width="13.7265625" style="329" customWidth="1"/>
    <col min="2315" max="2315" width="10.1796875" style="329" customWidth="1"/>
    <col min="2316" max="2316" width="4.453125" style="329" customWidth="1"/>
    <col min="2317" max="2317" width="24" style="329" customWidth="1"/>
    <col min="2318" max="2318" width="13.1796875" style="329" customWidth="1"/>
    <col min="2319" max="2319" width="13" style="329" customWidth="1"/>
    <col min="2320" max="2320" width="10.453125" style="329" customWidth="1"/>
    <col min="2321" max="2556" width="9.1796875" style="329"/>
    <col min="2557" max="2557" width="5" style="329" customWidth="1"/>
    <col min="2558" max="2558" width="17.7265625" style="329" customWidth="1"/>
    <col min="2559" max="2559" width="13.81640625" style="329" customWidth="1"/>
    <col min="2560" max="2560" width="13.1796875" style="329" customWidth="1"/>
    <col min="2561" max="2561" width="12.26953125" style="329" customWidth="1"/>
    <col min="2562" max="2562" width="3" style="329" customWidth="1"/>
    <col min="2563" max="2563" width="20.26953125" style="329" customWidth="1"/>
    <col min="2564" max="2564" width="12.54296875" style="329" customWidth="1"/>
    <col min="2565" max="2565" width="11.7265625" style="329" customWidth="1"/>
    <col min="2566" max="2566" width="9.1796875" style="329"/>
    <col min="2567" max="2567" width="2.81640625" style="329" customWidth="1"/>
    <col min="2568" max="2568" width="18.54296875" style="329" customWidth="1"/>
    <col min="2569" max="2569" width="14.453125" style="329" customWidth="1"/>
    <col min="2570" max="2570" width="13.7265625" style="329" customWidth="1"/>
    <col min="2571" max="2571" width="10.1796875" style="329" customWidth="1"/>
    <col min="2572" max="2572" width="4.453125" style="329" customWidth="1"/>
    <col min="2573" max="2573" width="24" style="329" customWidth="1"/>
    <col min="2574" max="2574" width="13.1796875" style="329" customWidth="1"/>
    <col min="2575" max="2575" width="13" style="329" customWidth="1"/>
    <col min="2576" max="2576" width="10.453125" style="329" customWidth="1"/>
    <col min="2577" max="2812" width="9.1796875" style="329"/>
    <col min="2813" max="2813" width="5" style="329" customWidth="1"/>
    <col min="2814" max="2814" width="17.7265625" style="329" customWidth="1"/>
    <col min="2815" max="2815" width="13.81640625" style="329" customWidth="1"/>
    <col min="2816" max="2816" width="13.1796875" style="329" customWidth="1"/>
    <col min="2817" max="2817" width="12.26953125" style="329" customWidth="1"/>
    <col min="2818" max="2818" width="3" style="329" customWidth="1"/>
    <col min="2819" max="2819" width="20.26953125" style="329" customWidth="1"/>
    <col min="2820" max="2820" width="12.54296875" style="329" customWidth="1"/>
    <col min="2821" max="2821" width="11.7265625" style="329" customWidth="1"/>
    <col min="2822" max="2822" width="9.1796875" style="329"/>
    <col min="2823" max="2823" width="2.81640625" style="329" customWidth="1"/>
    <col min="2824" max="2824" width="18.54296875" style="329" customWidth="1"/>
    <col min="2825" max="2825" width="14.453125" style="329" customWidth="1"/>
    <col min="2826" max="2826" width="13.7265625" style="329" customWidth="1"/>
    <col min="2827" max="2827" width="10.1796875" style="329" customWidth="1"/>
    <col min="2828" max="2828" width="4.453125" style="329" customWidth="1"/>
    <col min="2829" max="2829" width="24" style="329" customWidth="1"/>
    <col min="2830" max="2830" width="13.1796875" style="329" customWidth="1"/>
    <col min="2831" max="2831" width="13" style="329" customWidth="1"/>
    <col min="2832" max="2832" width="10.453125" style="329" customWidth="1"/>
    <col min="2833" max="3068" width="9.1796875" style="329"/>
    <col min="3069" max="3069" width="5" style="329" customWidth="1"/>
    <col min="3070" max="3070" width="17.7265625" style="329" customWidth="1"/>
    <col min="3071" max="3071" width="13.81640625" style="329" customWidth="1"/>
    <col min="3072" max="3072" width="13.1796875" style="329" customWidth="1"/>
    <col min="3073" max="3073" width="12.26953125" style="329" customWidth="1"/>
    <col min="3074" max="3074" width="3" style="329" customWidth="1"/>
    <col min="3075" max="3075" width="20.26953125" style="329" customWidth="1"/>
    <col min="3076" max="3076" width="12.54296875" style="329" customWidth="1"/>
    <col min="3077" max="3077" width="11.7265625" style="329" customWidth="1"/>
    <col min="3078" max="3078" width="9.1796875" style="329"/>
    <col min="3079" max="3079" width="2.81640625" style="329" customWidth="1"/>
    <col min="3080" max="3080" width="18.54296875" style="329" customWidth="1"/>
    <col min="3081" max="3081" width="14.453125" style="329" customWidth="1"/>
    <col min="3082" max="3082" width="13.7265625" style="329" customWidth="1"/>
    <col min="3083" max="3083" width="10.1796875" style="329" customWidth="1"/>
    <col min="3084" max="3084" width="4.453125" style="329" customWidth="1"/>
    <col min="3085" max="3085" width="24" style="329" customWidth="1"/>
    <col min="3086" max="3086" width="13.1796875" style="329" customWidth="1"/>
    <col min="3087" max="3087" width="13" style="329" customWidth="1"/>
    <col min="3088" max="3088" width="10.453125" style="329" customWidth="1"/>
    <col min="3089" max="3324" width="9.1796875" style="329"/>
    <col min="3325" max="3325" width="5" style="329" customWidth="1"/>
    <col min="3326" max="3326" width="17.7265625" style="329" customWidth="1"/>
    <col min="3327" max="3327" width="13.81640625" style="329" customWidth="1"/>
    <col min="3328" max="3328" width="13.1796875" style="329" customWidth="1"/>
    <col min="3329" max="3329" width="12.26953125" style="329" customWidth="1"/>
    <col min="3330" max="3330" width="3" style="329" customWidth="1"/>
    <col min="3331" max="3331" width="20.26953125" style="329" customWidth="1"/>
    <col min="3332" max="3332" width="12.54296875" style="329" customWidth="1"/>
    <col min="3333" max="3333" width="11.7265625" style="329" customWidth="1"/>
    <col min="3334" max="3334" width="9.1796875" style="329"/>
    <col min="3335" max="3335" width="2.81640625" style="329" customWidth="1"/>
    <col min="3336" max="3336" width="18.54296875" style="329" customWidth="1"/>
    <col min="3337" max="3337" width="14.453125" style="329" customWidth="1"/>
    <col min="3338" max="3338" width="13.7265625" style="329" customWidth="1"/>
    <col min="3339" max="3339" width="10.1796875" style="329" customWidth="1"/>
    <col min="3340" max="3340" width="4.453125" style="329" customWidth="1"/>
    <col min="3341" max="3341" width="24" style="329" customWidth="1"/>
    <col min="3342" max="3342" width="13.1796875" style="329" customWidth="1"/>
    <col min="3343" max="3343" width="13" style="329" customWidth="1"/>
    <col min="3344" max="3344" width="10.453125" style="329" customWidth="1"/>
    <col min="3345" max="3580" width="9.1796875" style="329"/>
    <col min="3581" max="3581" width="5" style="329" customWidth="1"/>
    <col min="3582" max="3582" width="17.7265625" style="329" customWidth="1"/>
    <col min="3583" max="3583" width="13.81640625" style="329" customWidth="1"/>
    <col min="3584" max="3584" width="13.1796875" style="329" customWidth="1"/>
    <col min="3585" max="3585" width="12.26953125" style="329" customWidth="1"/>
    <col min="3586" max="3586" width="3" style="329" customWidth="1"/>
    <col min="3587" max="3587" width="20.26953125" style="329" customWidth="1"/>
    <col min="3588" max="3588" width="12.54296875" style="329" customWidth="1"/>
    <col min="3589" max="3589" width="11.7265625" style="329" customWidth="1"/>
    <col min="3590" max="3590" width="9.1796875" style="329"/>
    <col min="3591" max="3591" width="2.81640625" style="329" customWidth="1"/>
    <col min="3592" max="3592" width="18.54296875" style="329" customWidth="1"/>
    <col min="3593" max="3593" width="14.453125" style="329" customWidth="1"/>
    <col min="3594" max="3594" width="13.7265625" style="329" customWidth="1"/>
    <col min="3595" max="3595" width="10.1796875" style="329" customWidth="1"/>
    <col min="3596" max="3596" width="4.453125" style="329" customWidth="1"/>
    <col min="3597" max="3597" width="24" style="329" customWidth="1"/>
    <col min="3598" max="3598" width="13.1796875" style="329" customWidth="1"/>
    <col min="3599" max="3599" width="13" style="329" customWidth="1"/>
    <col min="3600" max="3600" width="10.453125" style="329" customWidth="1"/>
    <col min="3601" max="3836" width="9.1796875" style="329"/>
    <col min="3837" max="3837" width="5" style="329" customWidth="1"/>
    <col min="3838" max="3838" width="17.7265625" style="329" customWidth="1"/>
    <col min="3839" max="3839" width="13.81640625" style="329" customWidth="1"/>
    <col min="3840" max="3840" width="13.1796875" style="329" customWidth="1"/>
    <col min="3841" max="3841" width="12.26953125" style="329" customWidth="1"/>
    <col min="3842" max="3842" width="3" style="329" customWidth="1"/>
    <col min="3843" max="3843" width="20.26953125" style="329" customWidth="1"/>
    <col min="3844" max="3844" width="12.54296875" style="329" customWidth="1"/>
    <col min="3845" max="3845" width="11.7265625" style="329" customWidth="1"/>
    <col min="3846" max="3846" width="9.1796875" style="329"/>
    <col min="3847" max="3847" width="2.81640625" style="329" customWidth="1"/>
    <col min="3848" max="3848" width="18.54296875" style="329" customWidth="1"/>
    <col min="3849" max="3849" width="14.453125" style="329" customWidth="1"/>
    <col min="3850" max="3850" width="13.7265625" style="329" customWidth="1"/>
    <col min="3851" max="3851" width="10.1796875" style="329" customWidth="1"/>
    <col min="3852" max="3852" width="4.453125" style="329" customWidth="1"/>
    <col min="3853" max="3853" width="24" style="329" customWidth="1"/>
    <col min="3854" max="3854" width="13.1796875" style="329" customWidth="1"/>
    <col min="3855" max="3855" width="13" style="329" customWidth="1"/>
    <col min="3856" max="3856" width="10.453125" style="329" customWidth="1"/>
    <col min="3857" max="4092" width="9.1796875" style="329"/>
    <col min="4093" max="4093" width="5" style="329" customWidth="1"/>
    <col min="4094" max="4094" width="17.7265625" style="329" customWidth="1"/>
    <col min="4095" max="4095" width="13.81640625" style="329" customWidth="1"/>
    <col min="4096" max="4096" width="13.1796875" style="329" customWidth="1"/>
    <col min="4097" max="4097" width="12.26953125" style="329" customWidth="1"/>
    <col min="4098" max="4098" width="3" style="329" customWidth="1"/>
    <col min="4099" max="4099" width="20.26953125" style="329" customWidth="1"/>
    <col min="4100" max="4100" width="12.54296875" style="329" customWidth="1"/>
    <col min="4101" max="4101" width="11.7265625" style="329" customWidth="1"/>
    <col min="4102" max="4102" width="9.1796875" style="329"/>
    <col min="4103" max="4103" width="2.81640625" style="329" customWidth="1"/>
    <col min="4104" max="4104" width="18.54296875" style="329" customWidth="1"/>
    <col min="4105" max="4105" width="14.453125" style="329" customWidth="1"/>
    <col min="4106" max="4106" width="13.7265625" style="329" customWidth="1"/>
    <col min="4107" max="4107" width="10.1796875" style="329" customWidth="1"/>
    <col min="4108" max="4108" width="4.453125" style="329" customWidth="1"/>
    <col min="4109" max="4109" width="24" style="329" customWidth="1"/>
    <col min="4110" max="4110" width="13.1796875" style="329" customWidth="1"/>
    <col min="4111" max="4111" width="13" style="329" customWidth="1"/>
    <col min="4112" max="4112" width="10.453125" style="329" customWidth="1"/>
    <col min="4113" max="4348" width="9.1796875" style="329"/>
    <col min="4349" max="4349" width="5" style="329" customWidth="1"/>
    <col min="4350" max="4350" width="17.7265625" style="329" customWidth="1"/>
    <col min="4351" max="4351" width="13.81640625" style="329" customWidth="1"/>
    <col min="4352" max="4352" width="13.1796875" style="329" customWidth="1"/>
    <col min="4353" max="4353" width="12.26953125" style="329" customWidth="1"/>
    <col min="4354" max="4354" width="3" style="329" customWidth="1"/>
    <col min="4355" max="4355" width="20.26953125" style="329" customWidth="1"/>
    <col min="4356" max="4356" width="12.54296875" style="329" customWidth="1"/>
    <col min="4357" max="4357" width="11.7265625" style="329" customWidth="1"/>
    <col min="4358" max="4358" width="9.1796875" style="329"/>
    <col min="4359" max="4359" width="2.81640625" style="329" customWidth="1"/>
    <col min="4360" max="4360" width="18.54296875" style="329" customWidth="1"/>
    <col min="4361" max="4361" width="14.453125" style="329" customWidth="1"/>
    <col min="4362" max="4362" width="13.7265625" style="329" customWidth="1"/>
    <col min="4363" max="4363" width="10.1796875" style="329" customWidth="1"/>
    <col min="4364" max="4364" width="4.453125" style="329" customWidth="1"/>
    <col min="4365" max="4365" width="24" style="329" customWidth="1"/>
    <col min="4366" max="4366" width="13.1796875" style="329" customWidth="1"/>
    <col min="4367" max="4367" width="13" style="329" customWidth="1"/>
    <col min="4368" max="4368" width="10.453125" style="329" customWidth="1"/>
    <col min="4369" max="4604" width="9.1796875" style="329"/>
    <col min="4605" max="4605" width="5" style="329" customWidth="1"/>
    <col min="4606" max="4606" width="17.7265625" style="329" customWidth="1"/>
    <col min="4607" max="4607" width="13.81640625" style="329" customWidth="1"/>
    <col min="4608" max="4608" width="13.1796875" style="329" customWidth="1"/>
    <col min="4609" max="4609" width="12.26953125" style="329" customWidth="1"/>
    <col min="4610" max="4610" width="3" style="329" customWidth="1"/>
    <col min="4611" max="4611" width="20.26953125" style="329" customWidth="1"/>
    <col min="4612" max="4612" width="12.54296875" style="329" customWidth="1"/>
    <col min="4613" max="4613" width="11.7265625" style="329" customWidth="1"/>
    <col min="4614" max="4614" width="9.1796875" style="329"/>
    <col min="4615" max="4615" width="2.81640625" style="329" customWidth="1"/>
    <col min="4616" max="4616" width="18.54296875" style="329" customWidth="1"/>
    <col min="4617" max="4617" width="14.453125" style="329" customWidth="1"/>
    <col min="4618" max="4618" width="13.7265625" style="329" customWidth="1"/>
    <col min="4619" max="4619" width="10.1796875" style="329" customWidth="1"/>
    <col min="4620" max="4620" width="4.453125" style="329" customWidth="1"/>
    <col min="4621" max="4621" width="24" style="329" customWidth="1"/>
    <col min="4622" max="4622" width="13.1796875" style="329" customWidth="1"/>
    <col min="4623" max="4623" width="13" style="329" customWidth="1"/>
    <col min="4624" max="4624" width="10.453125" style="329" customWidth="1"/>
    <col min="4625" max="4860" width="9.1796875" style="329"/>
    <col min="4861" max="4861" width="5" style="329" customWidth="1"/>
    <col min="4862" max="4862" width="17.7265625" style="329" customWidth="1"/>
    <col min="4863" max="4863" width="13.81640625" style="329" customWidth="1"/>
    <col min="4864" max="4864" width="13.1796875" style="329" customWidth="1"/>
    <col min="4865" max="4865" width="12.26953125" style="329" customWidth="1"/>
    <col min="4866" max="4866" width="3" style="329" customWidth="1"/>
    <col min="4867" max="4867" width="20.26953125" style="329" customWidth="1"/>
    <col min="4868" max="4868" width="12.54296875" style="329" customWidth="1"/>
    <col min="4869" max="4869" width="11.7265625" style="329" customWidth="1"/>
    <col min="4870" max="4870" width="9.1796875" style="329"/>
    <col min="4871" max="4871" width="2.81640625" style="329" customWidth="1"/>
    <col min="4872" max="4872" width="18.54296875" style="329" customWidth="1"/>
    <col min="4873" max="4873" width="14.453125" style="329" customWidth="1"/>
    <col min="4874" max="4874" width="13.7265625" style="329" customWidth="1"/>
    <col min="4875" max="4875" width="10.1796875" style="329" customWidth="1"/>
    <col min="4876" max="4876" width="4.453125" style="329" customWidth="1"/>
    <col min="4877" max="4877" width="24" style="329" customWidth="1"/>
    <col min="4878" max="4878" width="13.1796875" style="329" customWidth="1"/>
    <col min="4879" max="4879" width="13" style="329" customWidth="1"/>
    <col min="4880" max="4880" width="10.453125" style="329" customWidth="1"/>
    <col min="4881" max="5116" width="9.1796875" style="329"/>
    <col min="5117" max="5117" width="5" style="329" customWidth="1"/>
    <col min="5118" max="5118" width="17.7265625" style="329" customWidth="1"/>
    <col min="5119" max="5119" width="13.81640625" style="329" customWidth="1"/>
    <col min="5120" max="5120" width="13.1796875" style="329" customWidth="1"/>
    <col min="5121" max="5121" width="12.26953125" style="329" customWidth="1"/>
    <col min="5122" max="5122" width="3" style="329" customWidth="1"/>
    <col min="5123" max="5123" width="20.26953125" style="329" customWidth="1"/>
    <col min="5124" max="5124" width="12.54296875" style="329" customWidth="1"/>
    <col min="5125" max="5125" width="11.7265625" style="329" customWidth="1"/>
    <col min="5126" max="5126" width="9.1796875" style="329"/>
    <col min="5127" max="5127" width="2.81640625" style="329" customWidth="1"/>
    <col min="5128" max="5128" width="18.54296875" style="329" customWidth="1"/>
    <col min="5129" max="5129" width="14.453125" style="329" customWidth="1"/>
    <col min="5130" max="5130" width="13.7265625" style="329" customWidth="1"/>
    <col min="5131" max="5131" width="10.1796875" style="329" customWidth="1"/>
    <col min="5132" max="5132" width="4.453125" style="329" customWidth="1"/>
    <col min="5133" max="5133" width="24" style="329" customWidth="1"/>
    <col min="5134" max="5134" width="13.1796875" style="329" customWidth="1"/>
    <col min="5135" max="5135" width="13" style="329" customWidth="1"/>
    <col min="5136" max="5136" width="10.453125" style="329" customWidth="1"/>
    <col min="5137" max="5372" width="9.1796875" style="329"/>
    <col min="5373" max="5373" width="5" style="329" customWidth="1"/>
    <col min="5374" max="5374" width="17.7265625" style="329" customWidth="1"/>
    <col min="5375" max="5375" width="13.81640625" style="329" customWidth="1"/>
    <col min="5376" max="5376" width="13.1796875" style="329" customWidth="1"/>
    <col min="5377" max="5377" width="12.26953125" style="329" customWidth="1"/>
    <col min="5378" max="5378" width="3" style="329" customWidth="1"/>
    <col min="5379" max="5379" width="20.26953125" style="329" customWidth="1"/>
    <col min="5380" max="5380" width="12.54296875" style="329" customWidth="1"/>
    <col min="5381" max="5381" width="11.7265625" style="329" customWidth="1"/>
    <col min="5382" max="5382" width="9.1796875" style="329"/>
    <col min="5383" max="5383" width="2.81640625" style="329" customWidth="1"/>
    <col min="5384" max="5384" width="18.54296875" style="329" customWidth="1"/>
    <col min="5385" max="5385" width="14.453125" style="329" customWidth="1"/>
    <col min="5386" max="5386" width="13.7265625" style="329" customWidth="1"/>
    <col min="5387" max="5387" width="10.1796875" style="329" customWidth="1"/>
    <col min="5388" max="5388" width="4.453125" style="329" customWidth="1"/>
    <col min="5389" max="5389" width="24" style="329" customWidth="1"/>
    <col min="5390" max="5390" width="13.1796875" style="329" customWidth="1"/>
    <col min="5391" max="5391" width="13" style="329" customWidth="1"/>
    <col min="5392" max="5392" width="10.453125" style="329" customWidth="1"/>
    <col min="5393" max="5628" width="9.1796875" style="329"/>
    <col min="5629" max="5629" width="5" style="329" customWidth="1"/>
    <col min="5630" max="5630" width="17.7265625" style="329" customWidth="1"/>
    <col min="5631" max="5631" width="13.81640625" style="329" customWidth="1"/>
    <col min="5632" max="5632" width="13.1796875" style="329" customWidth="1"/>
    <col min="5633" max="5633" width="12.26953125" style="329" customWidth="1"/>
    <col min="5634" max="5634" width="3" style="329" customWidth="1"/>
    <col min="5635" max="5635" width="20.26953125" style="329" customWidth="1"/>
    <col min="5636" max="5636" width="12.54296875" style="329" customWidth="1"/>
    <col min="5637" max="5637" width="11.7265625" style="329" customWidth="1"/>
    <col min="5638" max="5638" width="9.1796875" style="329"/>
    <col min="5639" max="5639" width="2.81640625" style="329" customWidth="1"/>
    <col min="5640" max="5640" width="18.54296875" style="329" customWidth="1"/>
    <col min="5641" max="5641" width="14.453125" style="329" customWidth="1"/>
    <col min="5642" max="5642" width="13.7265625" style="329" customWidth="1"/>
    <col min="5643" max="5643" width="10.1796875" style="329" customWidth="1"/>
    <col min="5644" max="5644" width="4.453125" style="329" customWidth="1"/>
    <col min="5645" max="5645" width="24" style="329" customWidth="1"/>
    <col min="5646" max="5646" width="13.1796875" style="329" customWidth="1"/>
    <col min="5647" max="5647" width="13" style="329" customWidth="1"/>
    <col min="5648" max="5648" width="10.453125" style="329" customWidth="1"/>
    <col min="5649" max="5884" width="9.1796875" style="329"/>
    <col min="5885" max="5885" width="5" style="329" customWidth="1"/>
    <col min="5886" max="5886" width="17.7265625" style="329" customWidth="1"/>
    <col min="5887" max="5887" width="13.81640625" style="329" customWidth="1"/>
    <col min="5888" max="5888" width="13.1796875" style="329" customWidth="1"/>
    <col min="5889" max="5889" width="12.26953125" style="329" customWidth="1"/>
    <col min="5890" max="5890" width="3" style="329" customWidth="1"/>
    <col min="5891" max="5891" width="20.26953125" style="329" customWidth="1"/>
    <col min="5892" max="5892" width="12.54296875" style="329" customWidth="1"/>
    <col min="5893" max="5893" width="11.7265625" style="329" customWidth="1"/>
    <col min="5894" max="5894" width="9.1796875" style="329"/>
    <col min="5895" max="5895" width="2.81640625" style="329" customWidth="1"/>
    <col min="5896" max="5896" width="18.54296875" style="329" customWidth="1"/>
    <col min="5897" max="5897" width="14.453125" style="329" customWidth="1"/>
    <col min="5898" max="5898" width="13.7265625" style="329" customWidth="1"/>
    <col min="5899" max="5899" width="10.1796875" style="329" customWidth="1"/>
    <col min="5900" max="5900" width="4.453125" style="329" customWidth="1"/>
    <col min="5901" max="5901" width="24" style="329" customWidth="1"/>
    <col min="5902" max="5902" width="13.1796875" style="329" customWidth="1"/>
    <col min="5903" max="5903" width="13" style="329" customWidth="1"/>
    <col min="5904" max="5904" width="10.453125" style="329" customWidth="1"/>
    <col min="5905" max="6140" width="9.1796875" style="329"/>
    <col min="6141" max="6141" width="5" style="329" customWidth="1"/>
    <col min="6142" max="6142" width="17.7265625" style="329" customWidth="1"/>
    <col min="6143" max="6143" width="13.81640625" style="329" customWidth="1"/>
    <col min="6144" max="6144" width="13.1796875" style="329" customWidth="1"/>
    <col min="6145" max="6145" width="12.26953125" style="329" customWidth="1"/>
    <col min="6146" max="6146" width="3" style="329" customWidth="1"/>
    <col min="6147" max="6147" width="20.26953125" style="329" customWidth="1"/>
    <col min="6148" max="6148" width="12.54296875" style="329" customWidth="1"/>
    <col min="6149" max="6149" width="11.7265625" style="329" customWidth="1"/>
    <col min="6150" max="6150" width="9.1796875" style="329"/>
    <col min="6151" max="6151" width="2.81640625" style="329" customWidth="1"/>
    <col min="6152" max="6152" width="18.54296875" style="329" customWidth="1"/>
    <col min="6153" max="6153" width="14.453125" style="329" customWidth="1"/>
    <col min="6154" max="6154" width="13.7265625" style="329" customWidth="1"/>
    <col min="6155" max="6155" width="10.1796875" style="329" customWidth="1"/>
    <col min="6156" max="6156" width="4.453125" style="329" customWidth="1"/>
    <col min="6157" max="6157" width="24" style="329" customWidth="1"/>
    <col min="6158" max="6158" width="13.1796875" style="329" customWidth="1"/>
    <col min="6159" max="6159" width="13" style="329" customWidth="1"/>
    <col min="6160" max="6160" width="10.453125" style="329" customWidth="1"/>
    <col min="6161" max="6396" width="9.1796875" style="329"/>
    <col min="6397" max="6397" width="5" style="329" customWidth="1"/>
    <col min="6398" max="6398" width="17.7265625" style="329" customWidth="1"/>
    <col min="6399" max="6399" width="13.81640625" style="329" customWidth="1"/>
    <col min="6400" max="6400" width="13.1796875" style="329" customWidth="1"/>
    <col min="6401" max="6401" width="12.26953125" style="329" customWidth="1"/>
    <col min="6402" max="6402" width="3" style="329" customWidth="1"/>
    <col min="6403" max="6403" width="20.26953125" style="329" customWidth="1"/>
    <col min="6404" max="6404" width="12.54296875" style="329" customWidth="1"/>
    <col min="6405" max="6405" width="11.7265625" style="329" customWidth="1"/>
    <col min="6406" max="6406" width="9.1796875" style="329"/>
    <col min="6407" max="6407" width="2.81640625" style="329" customWidth="1"/>
    <col min="6408" max="6408" width="18.54296875" style="329" customWidth="1"/>
    <col min="6409" max="6409" width="14.453125" style="329" customWidth="1"/>
    <col min="6410" max="6410" width="13.7265625" style="329" customWidth="1"/>
    <col min="6411" max="6411" width="10.1796875" style="329" customWidth="1"/>
    <col min="6412" max="6412" width="4.453125" style="329" customWidth="1"/>
    <col min="6413" max="6413" width="24" style="329" customWidth="1"/>
    <col min="6414" max="6414" width="13.1796875" style="329" customWidth="1"/>
    <col min="6415" max="6415" width="13" style="329" customWidth="1"/>
    <col min="6416" max="6416" width="10.453125" style="329" customWidth="1"/>
    <col min="6417" max="6652" width="9.1796875" style="329"/>
    <col min="6653" max="6653" width="5" style="329" customWidth="1"/>
    <col min="6654" max="6654" width="17.7265625" style="329" customWidth="1"/>
    <col min="6655" max="6655" width="13.81640625" style="329" customWidth="1"/>
    <col min="6656" max="6656" width="13.1796875" style="329" customWidth="1"/>
    <col min="6657" max="6657" width="12.26953125" style="329" customWidth="1"/>
    <col min="6658" max="6658" width="3" style="329" customWidth="1"/>
    <col min="6659" max="6659" width="20.26953125" style="329" customWidth="1"/>
    <col min="6660" max="6660" width="12.54296875" style="329" customWidth="1"/>
    <col min="6661" max="6661" width="11.7265625" style="329" customWidth="1"/>
    <col min="6662" max="6662" width="9.1796875" style="329"/>
    <col min="6663" max="6663" width="2.81640625" style="329" customWidth="1"/>
    <col min="6664" max="6664" width="18.54296875" style="329" customWidth="1"/>
    <col min="6665" max="6665" width="14.453125" style="329" customWidth="1"/>
    <col min="6666" max="6666" width="13.7265625" style="329" customWidth="1"/>
    <col min="6667" max="6667" width="10.1796875" style="329" customWidth="1"/>
    <col min="6668" max="6668" width="4.453125" style="329" customWidth="1"/>
    <col min="6669" max="6669" width="24" style="329" customWidth="1"/>
    <col min="6670" max="6670" width="13.1796875" style="329" customWidth="1"/>
    <col min="6671" max="6671" width="13" style="329" customWidth="1"/>
    <col min="6672" max="6672" width="10.453125" style="329" customWidth="1"/>
    <col min="6673" max="6908" width="9.1796875" style="329"/>
    <col min="6909" max="6909" width="5" style="329" customWidth="1"/>
    <col min="6910" max="6910" width="17.7265625" style="329" customWidth="1"/>
    <col min="6911" max="6911" width="13.81640625" style="329" customWidth="1"/>
    <col min="6912" max="6912" width="13.1796875" style="329" customWidth="1"/>
    <col min="6913" max="6913" width="12.26953125" style="329" customWidth="1"/>
    <col min="6914" max="6914" width="3" style="329" customWidth="1"/>
    <col min="6915" max="6915" width="20.26953125" style="329" customWidth="1"/>
    <col min="6916" max="6916" width="12.54296875" style="329" customWidth="1"/>
    <col min="6917" max="6917" width="11.7265625" style="329" customWidth="1"/>
    <col min="6918" max="6918" width="9.1796875" style="329"/>
    <col min="6919" max="6919" width="2.81640625" style="329" customWidth="1"/>
    <col min="6920" max="6920" width="18.54296875" style="329" customWidth="1"/>
    <col min="6921" max="6921" width="14.453125" style="329" customWidth="1"/>
    <col min="6922" max="6922" width="13.7265625" style="329" customWidth="1"/>
    <col min="6923" max="6923" width="10.1796875" style="329" customWidth="1"/>
    <col min="6924" max="6924" width="4.453125" style="329" customWidth="1"/>
    <col min="6925" max="6925" width="24" style="329" customWidth="1"/>
    <col min="6926" max="6926" width="13.1796875" style="329" customWidth="1"/>
    <col min="6927" max="6927" width="13" style="329" customWidth="1"/>
    <col min="6928" max="6928" width="10.453125" style="329" customWidth="1"/>
    <col min="6929" max="7164" width="9.1796875" style="329"/>
    <col min="7165" max="7165" width="5" style="329" customWidth="1"/>
    <col min="7166" max="7166" width="17.7265625" style="329" customWidth="1"/>
    <col min="7167" max="7167" width="13.81640625" style="329" customWidth="1"/>
    <col min="7168" max="7168" width="13.1796875" style="329" customWidth="1"/>
    <col min="7169" max="7169" width="12.26953125" style="329" customWidth="1"/>
    <col min="7170" max="7170" width="3" style="329" customWidth="1"/>
    <col min="7171" max="7171" width="20.26953125" style="329" customWidth="1"/>
    <col min="7172" max="7172" width="12.54296875" style="329" customWidth="1"/>
    <col min="7173" max="7173" width="11.7265625" style="329" customWidth="1"/>
    <col min="7174" max="7174" width="9.1796875" style="329"/>
    <col min="7175" max="7175" width="2.81640625" style="329" customWidth="1"/>
    <col min="7176" max="7176" width="18.54296875" style="329" customWidth="1"/>
    <col min="7177" max="7177" width="14.453125" style="329" customWidth="1"/>
    <col min="7178" max="7178" width="13.7265625" style="329" customWidth="1"/>
    <col min="7179" max="7179" width="10.1796875" style="329" customWidth="1"/>
    <col min="7180" max="7180" width="4.453125" style="329" customWidth="1"/>
    <col min="7181" max="7181" width="24" style="329" customWidth="1"/>
    <col min="7182" max="7182" width="13.1796875" style="329" customWidth="1"/>
    <col min="7183" max="7183" width="13" style="329" customWidth="1"/>
    <col min="7184" max="7184" width="10.453125" style="329" customWidth="1"/>
    <col min="7185" max="7420" width="9.1796875" style="329"/>
    <col min="7421" max="7421" width="5" style="329" customWidth="1"/>
    <col min="7422" max="7422" width="17.7265625" style="329" customWidth="1"/>
    <col min="7423" max="7423" width="13.81640625" style="329" customWidth="1"/>
    <col min="7424" max="7424" width="13.1796875" style="329" customWidth="1"/>
    <col min="7425" max="7425" width="12.26953125" style="329" customWidth="1"/>
    <col min="7426" max="7426" width="3" style="329" customWidth="1"/>
    <col min="7427" max="7427" width="20.26953125" style="329" customWidth="1"/>
    <col min="7428" max="7428" width="12.54296875" style="329" customWidth="1"/>
    <col min="7429" max="7429" width="11.7265625" style="329" customWidth="1"/>
    <col min="7430" max="7430" width="9.1796875" style="329"/>
    <col min="7431" max="7431" width="2.81640625" style="329" customWidth="1"/>
    <col min="7432" max="7432" width="18.54296875" style="329" customWidth="1"/>
    <col min="7433" max="7433" width="14.453125" style="329" customWidth="1"/>
    <col min="7434" max="7434" width="13.7265625" style="329" customWidth="1"/>
    <col min="7435" max="7435" width="10.1796875" style="329" customWidth="1"/>
    <col min="7436" max="7436" width="4.453125" style="329" customWidth="1"/>
    <col min="7437" max="7437" width="24" style="329" customWidth="1"/>
    <col min="7438" max="7438" width="13.1796875" style="329" customWidth="1"/>
    <col min="7439" max="7439" width="13" style="329" customWidth="1"/>
    <col min="7440" max="7440" width="10.453125" style="329" customWidth="1"/>
    <col min="7441" max="7676" width="9.1796875" style="329"/>
    <col min="7677" max="7677" width="5" style="329" customWidth="1"/>
    <col min="7678" max="7678" width="17.7265625" style="329" customWidth="1"/>
    <col min="7679" max="7679" width="13.81640625" style="329" customWidth="1"/>
    <col min="7680" max="7680" width="13.1796875" style="329" customWidth="1"/>
    <col min="7681" max="7681" width="12.26953125" style="329" customWidth="1"/>
    <col min="7682" max="7682" width="3" style="329" customWidth="1"/>
    <col min="7683" max="7683" width="20.26953125" style="329" customWidth="1"/>
    <col min="7684" max="7684" width="12.54296875" style="329" customWidth="1"/>
    <col min="7685" max="7685" width="11.7265625" style="329" customWidth="1"/>
    <col min="7686" max="7686" width="9.1796875" style="329"/>
    <col min="7687" max="7687" width="2.81640625" style="329" customWidth="1"/>
    <col min="7688" max="7688" width="18.54296875" style="329" customWidth="1"/>
    <col min="7689" max="7689" width="14.453125" style="329" customWidth="1"/>
    <col min="7690" max="7690" width="13.7265625" style="329" customWidth="1"/>
    <col min="7691" max="7691" width="10.1796875" style="329" customWidth="1"/>
    <col min="7692" max="7692" width="4.453125" style="329" customWidth="1"/>
    <col min="7693" max="7693" width="24" style="329" customWidth="1"/>
    <col min="7694" max="7694" width="13.1796875" style="329" customWidth="1"/>
    <col min="7695" max="7695" width="13" style="329" customWidth="1"/>
    <col min="7696" max="7696" width="10.453125" style="329" customWidth="1"/>
    <col min="7697" max="7932" width="9.1796875" style="329"/>
    <col min="7933" max="7933" width="5" style="329" customWidth="1"/>
    <col min="7934" max="7934" width="17.7265625" style="329" customWidth="1"/>
    <col min="7935" max="7935" width="13.81640625" style="329" customWidth="1"/>
    <col min="7936" max="7936" width="13.1796875" style="329" customWidth="1"/>
    <col min="7937" max="7937" width="12.26953125" style="329" customWidth="1"/>
    <col min="7938" max="7938" width="3" style="329" customWidth="1"/>
    <col min="7939" max="7939" width="20.26953125" style="329" customWidth="1"/>
    <col min="7940" max="7940" width="12.54296875" style="329" customWidth="1"/>
    <col min="7941" max="7941" width="11.7265625" style="329" customWidth="1"/>
    <col min="7942" max="7942" width="9.1796875" style="329"/>
    <col min="7943" max="7943" width="2.81640625" style="329" customWidth="1"/>
    <col min="7944" max="7944" width="18.54296875" style="329" customWidth="1"/>
    <col min="7945" max="7945" width="14.453125" style="329" customWidth="1"/>
    <col min="7946" max="7946" width="13.7265625" style="329" customWidth="1"/>
    <col min="7947" max="7947" width="10.1796875" style="329" customWidth="1"/>
    <col min="7948" max="7948" width="4.453125" style="329" customWidth="1"/>
    <col min="7949" max="7949" width="24" style="329" customWidth="1"/>
    <col min="7950" max="7950" width="13.1796875" style="329" customWidth="1"/>
    <col min="7951" max="7951" width="13" style="329" customWidth="1"/>
    <col min="7952" max="7952" width="10.453125" style="329" customWidth="1"/>
    <col min="7953" max="8188" width="9.1796875" style="329"/>
    <col min="8189" max="8189" width="5" style="329" customWidth="1"/>
    <col min="8190" max="8190" width="17.7265625" style="329" customWidth="1"/>
    <col min="8191" max="8191" width="13.81640625" style="329" customWidth="1"/>
    <col min="8192" max="8192" width="13.1796875" style="329" customWidth="1"/>
    <col min="8193" max="8193" width="12.26953125" style="329" customWidth="1"/>
    <col min="8194" max="8194" width="3" style="329" customWidth="1"/>
    <col min="8195" max="8195" width="20.26953125" style="329" customWidth="1"/>
    <col min="8196" max="8196" width="12.54296875" style="329" customWidth="1"/>
    <col min="8197" max="8197" width="11.7265625" style="329" customWidth="1"/>
    <col min="8198" max="8198" width="9.1796875" style="329"/>
    <col min="8199" max="8199" width="2.81640625" style="329" customWidth="1"/>
    <col min="8200" max="8200" width="18.54296875" style="329" customWidth="1"/>
    <col min="8201" max="8201" width="14.453125" style="329" customWidth="1"/>
    <col min="8202" max="8202" width="13.7265625" style="329" customWidth="1"/>
    <col min="8203" max="8203" width="10.1796875" style="329" customWidth="1"/>
    <col min="8204" max="8204" width="4.453125" style="329" customWidth="1"/>
    <col min="8205" max="8205" width="24" style="329" customWidth="1"/>
    <col min="8206" max="8206" width="13.1796875" style="329" customWidth="1"/>
    <col min="8207" max="8207" width="13" style="329" customWidth="1"/>
    <col min="8208" max="8208" width="10.453125" style="329" customWidth="1"/>
    <col min="8209" max="8444" width="9.1796875" style="329"/>
    <col min="8445" max="8445" width="5" style="329" customWidth="1"/>
    <col min="8446" max="8446" width="17.7265625" style="329" customWidth="1"/>
    <col min="8447" max="8447" width="13.81640625" style="329" customWidth="1"/>
    <col min="8448" max="8448" width="13.1796875" style="329" customWidth="1"/>
    <col min="8449" max="8449" width="12.26953125" style="329" customWidth="1"/>
    <col min="8450" max="8450" width="3" style="329" customWidth="1"/>
    <col min="8451" max="8451" width="20.26953125" style="329" customWidth="1"/>
    <col min="8452" max="8452" width="12.54296875" style="329" customWidth="1"/>
    <col min="8453" max="8453" width="11.7265625" style="329" customWidth="1"/>
    <col min="8454" max="8454" width="9.1796875" style="329"/>
    <col min="8455" max="8455" width="2.81640625" style="329" customWidth="1"/>
    <col min="8456" max="8456" width="18.54296875" style="329" customWidth="1"/>
    <col min="8457" max="8457" width="14.453125" style="329" customWidth="1"/>
    <col min="8458" max="8458" width="13.7265625" style="329" customWidth="1"/>
    <col min="8459" max="8459" width="10.1796875" style="329" customWidth="1"/>
    <col min="8460" max="8460" width="4.453125" style="329" customWidth="1"/>
    <col min="8461" max="8461" width="24" style="329" customWidth="1"/>
    <col min="8462" max="8462" width="13.1796875" style="329" customWidth="1"/>
    <col min="8463" max="8463" width="13" style="329" customWidth="1"/>
    <col min="8464" max="8464" width="10.453125" style="329" customWidth="1"/>
    <col min="8465" max="8700" width="9.1796875" style="329"/>
    <col min="8701" max="8701" width="5" style="329" customWidth="1"/>
    <col min="8702" max="8702" width="17.7265625" style="329" customWidth="1"/>
    <col min="8703" max="8703" width="13.81640625" style="329" customWidth="1"/>
    <col min="8704" max="8704" width="13.1796875" style="329" customWidth="1"/>
    <col min="8705" max="8705" width="12.26953125" style="329" customWidth="1"/>
    <col min="8706" max="8706" width="3" style="329" customWidth="1"/>
    <col min="8707" max="8707" width="20.26953125" style="329" customWidth="1"/>
    <col min="8708" max="8708" width="12.54296875" style="329" customWidth="1"/>
    <col min="8709" max="8709" width="11.7265625" style="329" customWidth="1"/>
    <col min="8710" max="8710" width="9.1796875" style="329"/>
    <col min="8711" max="8711" width="2.81640625" style="329" customWidth="1"/>
    <col min="8712" max="8712" width="18.54296875" style="329" customWidth="1"/>
    <col min="8713" max="8713" width="14.453125" style="329" customWidth="1"/>
    <col min="8714" max="8714" width="13.7265625" style="329" customWidth="1"/>
    <col min="8715" max="8715" width="10.1796875" style="329" customWidth="1"/>
    <col min="8716" max="8716" width="4.453125" style="329" customWidth="1"/>
    <col min="8717" max="8717" width="24" style="329" customWidth="1"/>
    <col min="8718" max="8718" width="13.1796875" style="329" customWidth="1"/>
    <col min="8719" max="8719" width="13" style="329" customWidth="1"/>
    <col min="8720" max="8720" width="10.453125" style="329" customWidth="1"/>
    <col min="8721" max="8956" width="9.1796875" style="329"/>
    <col min="8957" max="8957" width="5" style="329" customWidth="1"/>
    <col min="8958" max="8958" width="17.7265625" style="329" customWidth="1"/>
    <col min="8959" max="8959" width="13.81640625" style="329" customWidth="1"/>
    <col min="8960" max="8960" width="13.1796875" style="329" customWidth="1"/>
    <col min="8961" max="8961" width="12.26953125" style="329" customWidth="1"/>
    <col min="8962" max="8962" width="3" style="329" customWidth="1"/>
    <col min="8963" max="8963" width="20.26953125" style="329" customWidth="1"/>
    <col min="8964" max="8964" width="12.54296875" style="329" customWidth="1"/>
    <col min="8965" max="8965" width="11.7265625" style="329" customWidth="1"/>
    <col min="8966" max="8966" width="9.1796875" style="329"/>
    <col min="8967" max="8967" width="2.81640625" style="329" customWidth="1"/>
    <col min="8968" max="8968" width="18.54296875" style="329" customWidth="1"/>
    <col min="8969" max="8969" width="14.453125" style="329" customWidth="1"/>
    <col min="8970" max="8970" width="13.7265625" style="329" customWidth="1"/>
    <col min="8971" max="8971" width="10.1796875" style="329" customWidth="1"/>
    <col min="8972" max="8972" width="4.453125" style="329" customWidth="1"/>
    <col min="8973" max="8973" width="24" style="329" customWidth="1"/>
    <col min="8974" max="8974" width="13.1796875" style="329" customWidth="1"/>
    <col min="8975" max="8975" width="13" style="329" customWidth="1"/>
    <col min="8976" max="8976" width="10.453125" style="329" customWidth="1"/>
    <col min="8977" max="9212" width="9.1796875" style="329"/>
    <col min="9213" max="9213" width="5" style="329" customWidth="1"/>
    <col min="9214" max="9214" width="17.7265625" style="329" customWidth="1"/>
    <col min="9215" max="9215" width="13.81640625" style="329" customWidth="1"/>
    <col min="9216" max="9216" width="13.1796875" style="329" customWidth="1"/>
    <col min="9217" max="9217" width="12.26953125" style="329" customWidth="1"/>
    <col min="9218" max="9218" width="3" style="329" customWidth="1"/>
    <col min="9219" max="9219" width="20.26953125" style="329" customWidth="1"/>
    <col min="9220" max="9220" width="12.54296875" style="329" customWidth="1"/>
    <col min="9221" max="9221" width="11.7265625" style="329" customWidth="1"/>
    <col min="9222" max="9222" width="9.1796875" style="329"/>
    <col min="9223" max="9223" width="2.81640625" style="329" customWidth="1"/>
    <col min="9224" max="9224" width="18.54296875" style="329" customWidth="1"/>
    <col min="9225" max="9225" width="14.453125" style="329" customWidth="1"/>
    <col min="9226" max="9226" width="13.7265625" style="329" customWidth="1"/>
    <col min="9227" max="9227" width="10.1796875" style="329" customWidth="1"/>
    <col min="9228" max="9228" width="4.453125" style="329" customWidth="1"/>
    <col min="9229" max="9229" width="24" style="329" customWidth="1"/>
    <col min="9230" max="9230" width="13.1796875" style="329" customWidth="1"/>
    <col min="9231" max="9231" width="13" style="329" customWidth="1"/>
    <col min="9232" max="9232" width="10.453125" style="329" customWidth="1"/>
    <col min="9233" max="9468" width="9.1796875" style="329"/>
    <col min="9469" max="9469" width="5" style="329" customWidth="1"/>
    <col min="9470" max="9470" width="17.7265625" style="329" customWidth="1"/>
    <col min="9471" max="9471" width="13.81640625" style="329" customWidth="1"/>
    <col min="9472" max="9472" width="13.1796875" style="329" customWidth="1"/>
    <col min="9473" max="9473" width="12.26953125" style="329" customWidth="1"/>
    <col min="9474" max="9474" width="3" style="329" customWidth="1"/>
    <col min="9475" max="9475" width="20.26953125" style="329" customWidth="1"/>
    <col min="9476" max="9476" width="12.54296875" style="329" customWidth="1"/>
    <col min="9477" max="9477" width="11.7265625" style="329" customWidth="1"/>
    <col min="9478" max="9478" width="9.1796875" style="329"/>
    <col min="9479" max="9479" width="2.81640625" style="329" customWidth="1"/>
    <col min="9480" max="9480" width="18.54296875" style="329" customWidth="1"/>
    <col min="9481" max="9481" width="14.453125" style="329" customWidth="1"/>
    <col min="9482" max="9482" width="13.7265625" style="329" customWidth="1"/>
    <col min="9483" max="9483" width="10.1796875" style="329" customWidth="1"/>
    <col min="9484" max="9484" width="4.453125" style="329" customWidth="1"/>
    <col min="9485" max="9485" width="24" style="329" customWidth="1"/>
    <col min="9486" max="9486" width="13.1796875" style="329" customWidth="1"/>
    <col min="9487" max="9487" width="13" style="329" customWidth="1"/>
    <col min="9488" max="9488" width="10.453125" style="329" customWidth="1"/>
    <col min="9489" max="9724" width="9.1796875" style="329"/>
    <col min="9725" max="9725" width="5" style="329" customWidth="1"/>
    <col min="9726" max="9726" width="17.7265625" style="329" customWidth="1"/>
    <col min="9727" max="9727" width="13.81640625" style="329" customWidth="1"/>
    <col min="9728" max="9728" width="13.1796875" style="329" customWidth="1"/>
    <col min="9729" max="9729" width="12.26953125" style="329" customWidth="1"/>
    <col min="9730" max="9730" width="3" style="329" customWidth="1"/>
    <col min="9731" max="9731" width="20.26953125" style="329" customWidth="1"/>
    <col min="9732" max="9732" width="12.54296875" style="329" customWidth="1"/>
    <col min="9733" max="9733" width="11.7265625" style="329" customWidth="1"/>
    <col min="9734" max="9734" width="9.1796875" style="329"/>
    <col min="9735" max="9735" width="2.81640625" style="329" customWidth="1"/>
    <col min="9736" max="9736" width="18.54296875" style="329" customWidth="1"/>
    <col min="9737" max="9737" width="14.453125" style="329" customWidth="1"/>
    <col min="9738" max="9738" width="13.7265625" style="329" customWidth="1"/>
    <col min="9739" max="9739" width="10.1796875" style="329" customWidth="1"/>
    <col min="9740" max="9740" width="4.453125" style="329" customWidth="1"/>
    <col min="9741" max="9741" width="24" style="329" customWidth="1"/>
    <col min="9742" max="9742" width="13.1796875" style="329" customWidth="1"/>
    <col min="9743" max="9743" width="13" style="329" customWidth="1"/>
    <col min="9744" max="9744" width="10.453125" style="329" customWidth="1"/>
    <col min="9745" max="9980" width="9.1796875" style="329"/>
    <col min="9981" max="9981" width="5" style="329" customWidth="1"/>
    <col min="9982" max="9982" width="17.7265625" style="329" customWidth="1"/>
    <col min="9983" max="9983" width="13.81640625" style="329" customWidth="1"/>
    <col min="9984" max="9984" width="13.1796875" style="329" customWidth="1"/>
    <col min="9985" max="9985" width="12.26953125" style="329" customWidth="1"/>
    <col min="9986" max="9986" width="3" style="329" customWidth="1"/>
    <col min="9987" max="9987" width="20.26953125" style="329" customWidth="1"/>
    <col min="9988" max="9988" width="12.54296875" style="329" customWidth="1"/>
    <col min="9989" max="9989" width="11.7265625" style="329" customWidth="1"/>
    <col min="9990" max="9990" width="9.1796875" style="329"/>
    <col min="9991" max="9991" width="2.81640625" style="329" customWidth="1"/>
    <col min="9992" max="9992" width="18.54296875" style="329" customWidth="1"/>
    <col min="9993" max="9993" width="14.453125" style="329" customWidth="1"/>
    <col min="9994" max="9994" width="13.7265625" style="329" customWidth="1"/>
    <col min="9995" max="9995" width="10.1796875" style="329" customWidth="1"/>
    <col min="9996" max="9996" width="4.453125" style="329" customWidth="1"/>
    <col min="9997" max="9997" width="24" style="329" customWidth="1"/>
    <col min="9998" max="9998" width="13.1796875" style="329" customWidth="1"/>
    <col min="9999" max="9999" width="13" style="329" customWidth="1"/>
    <col min="10000" max="10000" width="10.453125" style="329" customWidth="1"/>
    <col min="10001" max="10236" width="9.1796875" style="329"/>
    <col min="10237" max="10237" width="5" style="329" customWidth="1"/>
    <col min="10238" max="10238" width="17.7265625" style="329" customWidth="1"/>
    <col min="10239" max="10239" width="13.81640625" style="329" customWidth="1"/>
    <col min="10240" max="10240" width="13.1796875" style="329" customWidth="1"/>
    <col min="10241" max="10241" width="12.26953125" style="329" customWidth="1"/>
    <col min="10242" max="10242" width="3" style="329" customWidth="1"/>
    <col min="10243" max="10243" width="20.26953125" style="329" customWidth="1"/>
    <col min="10244" max="10244" width="12.54296875" style="329" customWidth="1"/>
    <col min="10245" max="10245" width="11.7265625" style="329" customWidth="1"/>
    <col min="10246" max="10246" width="9.1796875" style="329"/>
    <col min="10247" max="10247" width="2.81640625" style="329" customWidth="1"/>
    <col min="10248" max="10248" width="18.54296875" style="329" customWidth="1"/>
    <col min="10249" max="10249" width="14.453125" style="329" customWidth="1"/>
    <col min="10250" max="10250" width="13.7265625" style="329" customWidth="1"/>
    <col min="10251" max="10251" width="10.1796875" style="329" customWidth="1"/>
    <col min="10252" max="10252" width="4.453125" style="329" customWidth="1"/>
    <col min="10253" max="10253" width="24" style="329" customWidth="1"/>
    <col min="10254" max="10254" width="13.1796875" style="329" customWidth="1"/>
    <col min="10255" max="10255" width="13" style="329" customWidth="1"/>
    <col min="10256" max="10256" width="10.453125" style="329" customWidth="1"/>
    <col min="10257" max="10492" width="9.1796875" style="329"/>
    <col min="10493" max="10493" width="5" style="329" customWidth="1"/>
    <col min="10494" max="10494" width="17.7265625" style="329" customWidth="1"/>
    <col min="10495" max="10495" width="13.81640625" style="329" customWidth="1"/>
    <col min="10496" max="10496" width="13.1796875" style="329" customWidth="1"/>
    <col min="10497" max="10497" width="12.26953125" style="329" customWidth="1"/>
    <col min="10498" max="10498" width="3" style="329" customWidth="1"/>
    <col min="10499" max="10499" width="20.26953125" style="329" customWidth="1"/>
    <col min="10500" max="10500" width="12.54296875" style="329" customWidth="1"/>
    <col min="10501" max="10501" width="11.7265625" style="329" customWidth="1"/>
    <col min="10502" max="10502" width="9.1796875" style="329"/>
    <col min="10503" max="10503" width="2.81640625" style="329" customWidth="1"/>
    <col min="10504" max="10504" width="18.54296875" style="329" customWidth="1"/>
    <col min="10505" max="10505" width="14.453125" style="329" customWidth="1"/>
    <col min="10506" max="10506" width="13.7265625" style="329" customWidth="1"/>
    <col min="10507" max="10507" width="10.1796875" style="329" customWidth="1"/>
    <col min="10508" max="10508" width="4.453125" style="329" customWidth="1"/>
    <col min="10509" max="10509" width="24" style="329" customWidth="1"/>
    <col min="10510" max="10510" width="13.1796875" style="329" customWidth="1"/>
    <col min="10511" max="10511" width="13" style="329" customWidth="1"/>
    <col min="10512" max="10512" width="10.453125" style="329" customWidth="1"/>
    <col min="10513" max="10748" width="9.1796875" style="329"/>
    <col min="10749" max="10749" width="5" style="329" customWidth="1"/>
    <col min="10750" max="10750" width="17.7265625" style="329" customWidth="1"/>
    <col min="10751" max="10751" width="13.81640625" style="329" customWidth="1"/>
    <col min="10752" max="10752" width="13.1796875" style="329" customWidth="1"/>
    <col min="10753" max="10753" width="12.26953125" style="329" customWidth="1"/>
    <col min="10754" max="10754" width="3" style="329" customWidth="1"/>
    <col min="10755" max="10755" width="20.26953125" style="329" customWidth="1"/>
    <col min="10756" max="10756" width="12.54296875" style="329" customWidth="1"/>
    <col min="10757" max="10757" width="11.7265625" style="329" customWidth="1"/>
    <col min="10758" max="10758" width="9.1796875" style="329"/>
    <col min="10759" max="10759" width="2.81640625" style="329" customWidth="1"/>
    <col min="10760" max="10760" width="18.54296875" style="329" customWidth="1"/>
    <col min="10761" max="10761" width="14.453125" style="329" customWidth="1"/>
    <col min="10762" max="10762" width="13.7265625" style="329" customWidth="1"/>
    <col min="10763" max="10763" width="10.1796875" style="329" customWidth="1"/>
    <col min="10764" max="10764" width="4.453125" style="329" customWidth="1"/>
    <col min="10765" max="10765" width="24" style="329" customWidth="1"/>
    <col min="10766" max="10766" width="13.1796875" style="329" customWidth="1"/>
    <col min="10767" max="10767" width="13" style="329" customWidth="1"/>
    <col min="10768" max="10768" width="10.453125" style="329" customWidth="1"/>
    <col min="10769" max="11004" width="9.1796875" style="329"/>
    <col min="11005" max="11005" width="5" style="329" customWidth="1"/>
    <col min="11006" max="11006" width="17.7265625" style="329" customWidth="1"/>
    <col min="11007" max="11007" width="13.81640625" style="329" customWidth="1"/>
    <col min="11008" max="11008" width="13.1796875" style="329" customWidth="1"/>
    <col min="11009" max="11009" width="12.26953125" style="329" customWidth="1"/>
    <col min="11010" max="11010" width="3" style="329" customWidth="1"/>
    <col min="11011" max="11011" width="20.26953125" style="329" customWidth="1"/>
    <col min="11012" max="11012" width="12.54296875" style="329" customWidth="1"/>
    <col min="11013" max="11013" width="11.7265625" style="329" customWidth="1"/>
    <col min="11014" max="11014" width="9.1796875" style="329"/>
    <col min="11015" max="11015" width="2.81640625" style="329" customWidth="1"/>
    <col min="11016" max="11016" width="18.54296875" style="329" customWidth="1"/>
    <col min="11017" max="11017" width="14.453125" style="329" customWidth="1"/>
    <col min="11018" max="11018" width="13.7265625" style="329" customWidth="1"/>
    <col min="11019" max="11019" width="10.1796875" style="329" customWidth="1"/>
    <col min="11020" max="11020" width="4.453125" style="329" customWidth="1"/>
    <col min="11021" max="11021" width="24" style="329" customWidth="1"/>
    <col min="11022" max="11022" width="13.1796875" style="329" customWidth="1"/>
    <col min="11023" max="11023" width="13" style="329" customWidth="1"/>
    <col min="11024" max="11024" width="10.453125" style="329" customWidth="1"/>
    <col min="11025" max="11260" width="9.1796875" style="329"/>
    <col min="11261" max="11261" width="5" style="329" customWidth="1"/>
    <col min="11262" max="11262" width="17.7265625" style="329" customWidth="1"/>
    <col min="11263" max="11263" width="13.81640625" style="329" customWidth="1"/>
    <col min="11264" max="11264" width="13.1796875" style="329" customWidth="1"/>
    <col min="11265" max="11265" width="12.26953125" style="329" customWidth="1"/>
    <col min="11266" max="11266" width="3" style="329" customWidth="1"/>
    <col min="11267" max="11267" width="20.26953125" style="329" customWidth="1"/>
    <col min="11268" max="11268" width="12.54296875" style="329" customWidth="1"/>
    <col min="11269" max="11269" width="11.7265625" style="329" customWidth="1"/>
    <col min="11270" max="11270" width="9.1796875" style="329"/>
    <col min="11271" max="11271" width="2.81640625" style="329" customWidth="1"/>
    <col min="11272" max="11272" width="18.54296875" style="329" customWidth="1"/>
    <col min="11273" max="11273" width="14.453125" style="329" customWidth="1"/>
    <col min="11274" max="11274" width="13.7265625" style="329" customWidth="1"/>
    <col min="11275" max="11275" width="10.1796875" style="329" customWidth="1"/>
    <col min="11276" max="11276" width="4.453125" style="329" customWidth="1"/>
    <col min="11277" max="11277" width="24" style="329" customWidth="1"/>
    <col min="11278" max="11278" width="13.1796875" style="329" customWidth="1"/>
    <col min="11279" max="11279" width="13" style="329" customWidth="1"/>
    <col min="11280" max="11280" width="10.453125" style="329" customWidth="1"/>
    <col min="11281" max="11516" width="9.1796875" style="329"/>
    <col min="11517" max="11517" width="5" style="329" customWidth="1"/>
    <col min="11518" max="11518" width="17.7265625" style="329" customWidth="1"/>
    <col min="11519" max="11519" width="13.81640625" style="329" customWidth="1"/>
    <col min="11520" max="11520" width="13.1796875" style="329" customWidth="1"/>
    <col min="11521" max="11521" width="12.26953125" style="329" customWidth="1"/>
    <col min="11522" max="11522" width="3" style="329" customWidth="1"/>
    <col min="11523" max="11523" width="20.26953125" style="329" customWidth="1"/>
    <col min="11524" max="11524" width="12.54296875" style="329" customWidth="1"/>
    <col min="11525" max="11525" width="11.7265625" style="329" customWidth="1"/>
    <col min="11526" max="11526" width="9.1796875" style="329"/>
    <col min="11527" max="11527" width="2.81640625" style="329" customWidth="1"/>
    <col min="11528" max="11528" width="18.54296875" style="329" customWidth="1"/>
    <col min="11529" max="11529" width="14.453125" style="329" customWidth="1"/>
    <col min="11530" max="11530" width="13.7265625" style="329" customWidth="1"/>
    <col min="11531" max="11531" width="10.1796875" style="329" customWidth="1"/>
    <col min="11532" max="11532" width="4.453125" style="329" customWidth="1"/>
    <col min="11533" max="11533" width="24" style="329" customWidth="1"/>
    <col min="11534" max="11534" width="13.1796875" style="329" customWidth="1"/>
    <col min="11535" max="11535" width="13" style="329" customWidth="1"/>
    <col min="11536" max="11536" width="10.453125" style="329" customWidth="1"/>
    <col min="11537" max="11772" width="9.1796875" style="329"/>
    <col min="11773" max="11773" width="5" style="329" customWidth="1"/>
    <col min="11774" max="11774" width="17.7265625" style="329" customWidth="1"/>
    <col min="11775" max="11775" width="13.81640625" style="329" customWidth="1"/>
    <col min="11776" max="11776" width="13.1796875" style="329" customWidth="1"/>
    <col min="11777" max="11777" width="12.26953125" style="329" customWidth="1"/>
    <col min="11778" max="11778" width="3" style="329" customWidth="1"/>
    <col min="11779" max="11779" width="20.26953125" style="329" customWidth="1"/>
    <col min="11780" max="11780" width="12.54296875" style="329" customWidth="1"/>
    <col min="11781" max="11781" width="11.7265625" style="329" customWidth="1"/>
    <col min="11782" max="11782" width="9.1796875" style="329"/>
    <col min="11783" max="11783" width="2.81640625" style="329" customWidth="1"/>
    <col min="11784" max="11784" width="18.54296875" style="329" customWidth="1"/>
    <col min="11785" max="11785" width="14.453125" style="329" customWidth="1"/>
    <col min="11786" max="11786" width="13.7265625" style="329" customWidth="1"/>
    <col min="11787" max="11787" width="10.1796875" style="329" customWidth="1"/>
    <col min="11788" max="11788" width="4.453125" style="329" customWidth="1"/>
    <col min="11789" max="11789" width="24" style="329" customWidth="1"/>
    <col min="11790" max="11790" width="13.1796875" style="329" customWidth="1"/>
    <col min="11791" max="11791" width="13" style="329" customWidth="1"/>
    <col min="11792" max="11792" width="10.453125" style="329" customWidth="1"/>
    <col min="11793" max="12028" width="9.1796875" style="329"/>
    <col min="12029" max="12029" width="5" style="329" customWidth="1"/>
    <col min="12030" max="12030" width="17.7265625" style="329" customWidth="1"/>
    <col min="12031" max="12031" width="13.81640625" style="329" customWidth="1"/>
    <col min="12032" max="12032" width="13.1796875" style="329" customWidth="1"/>
    <col min="12033" max="12033" width="12.26953125" style="329" customWidth="1"/>
    <col min="12034" max="12034" width="3" style="329" customWidth="1"/>
    <col min="12035" max="12035" width="20.26953125" style="329" customWidth="1"/>
    <col min="12036" max="12036" width="12.54296875" style="329" customWidth="1"/>
    <col min="12037" max="12037" width="11.7265625" style="329" customWidth="1"/>
    <col min="12038" max="12038" width="9.1796875" style="329"/>
    <col min="12039" max="12039" width="2.81640625" style="329" customWidth="1"/>
    <col min="12040" max="12040" width="18.54296875" style="329" customWidth="1"/>
    <col min="12041" max="12041" width="14.453125" style="329" customWidth="1"/>
    <col min="12042" max="12042" width="13.7265625" style="329" customWidth="1"/>
    <col min="12043" max="12043" width="10.1796875" style="329" customWidth="1"/>
    <col min="12044" max="12044" width="4.453125" style="329" customWidth="1"/>
    <col min="12045" max="12045" width="24" style="329" customWidth="1"/>
    <col min="12046" max="12046" width="13.1796875" style="329" customWidth="1"/>
    <col min="12047" max="12047" width="13" style="329" customWidth="1"/>
    <col min="12048" max="12048" width="10.453125" style="329" customWidth="1"/>
    <col min="12049" max="12284" width="9.1796875" style="329"/>
    <col min="12285" max="12285" width="5" style="329" customWidth="1"/>
    <col min="12286" max="12286" width="17.7265625" style="329" customWidth="1"/>
    <col min="12287" max="12287" width="13.81640625" style="329" customWidth="1"/>
    <col min="12288" max="12288" width="13.1796875" style="329" customWidth="1"/>
    <col min="12289" max="12289" width="12.26953125" style="329" customWidth="1"/>
    <col min="12290" max="12290" width="3" style="329" customWidth="1"/>
    <col min="12291" max="12291" width="20.26953125" style="329" customWidth="1"/>
    <col min="12292" max="12292" width="12.54296875" style="329" customWidth="1"/>
    <col min="12293" max="12293" width="11.7265625" style="329" customWidth="1"/>
    <col min="12294" max="12294" width="9.1796875" style="329"/>
    <col min="12295" max="12295" width="2.81640625" style="329" customWidth="1"/>
    <col min="12296" max="12296" width="18.54296875" style="329" customWidth="1"/>
    <col min="12297" max="12297" width="14.453125" style="329" customWidth="1"/>
    <col min="12298" max="12298" width="13.7265625" style="329" customWidth="1"/>
    <col min="12299" max="12299" width="10.1796875" style="329" customWidth="1"/>
    <col min="12300" max="12300" width="4.453125" style="329" customWidth="1"/>
    <col min="12301" max="12301" width="24" style="329" customWidth="1"/>
    <col min="12302" max="12302" width="13.1796875" style="329" customWidth="1"/>
    <col min="12303" max="12303" width="13" style="329" customWidth="1"/>
    <col min="12304" max="12304" width="10.453125" style="329" customWidth="1"/>
    <col min="12305" max="12540" width="9.1796875" style="329"/>
    <col min="12541" max="12541" width="5" style="329" customWidth="1"/>
    <col min="12542" max="12542" width="17.7265625" style="329" customWidth="1"/>
    <col min="12543" max="12543" width="13.81640625" style="329" customWidth="1"/>
    <col min="12544" max="12544" width="13.1796875" style="329" customWidth="1"/>
    <col min="12545" max="12545" width="12.26953125" style="329" customWidth="1"/>
    <col min="12546" max="12546" width="3" style="329" customWidth="1"/>
    <col min="12547" max="12547" width="20.26953125" style="329" customWidth="1"/>
    <col min="12548" max="12548" width="12.54296875" style="329" customWidth="1"/>
    <col min="12549" max="12549" width="11.7265625" style="329" customWidth="1"/>
    <col min="12550" max="12550" width="9.1796875" style="329"/>
    <col min="12551" max="12551" width="2.81640625" style="329" customWidth="1"/>
    <col min="12552" max="12552" width="18.54296875" style="329" customWidth="1"/>
    <col min="12553" max="12553" width="14.453125" style="329" customWidth="1"/>
    <col min="12554" max="12554" width="13.7265625" style="329" customWidth="1"/>
    <col min="12555" max="12555" width="10.1796875" style="329" customWidth="1"/>
    <col min="12556" max="12556" width="4.453125" style="329" customWidth="1"/>
    <col min="12557" max="12557" width="24" style="329" customWidth="1"/>
    <col min="12558" max="12558" width="13.1796875" style="329" customWidth="1"/>
    <col min="12559" max="12559" width="13" style="329" customWidth="1"/>
    <col min="12560" max="12560" width="10.453125" style="329" customWidth="1"/>
    <col min="12561" max="12796" width="9.1796875" style="329"/>
    <col min="12797" max="12797" width="5" style="329" customWidth="1"/>
    <col min="12798" max="12798" width="17.7265625" style="329" customWidth="1"/>
    <col min="12799" max="12799" width="13.81640625" style="329" customWidth="1"/>
    <col min="12800" max="12800" width="13.1796875" style="329" customWidth="1"/>
    <col min="12801" max="12801" width="12.26953125" style="329" customWidth="1"/>
    <col min="12802" max="12802" width="3" style="329" customWidth="1"/>
    <col min="12803" max="12803" width="20.26953125" style="329" customWidth="1"/>
    <col min="12804" max="12804" width="12.54296875" style="329" customWidth="1"/>
    <col min="12805" max="12805" width="11.7265625" style="329" customWidth="1"/>
    <col min="12806" max="12806" width="9.1796875" style="329"/>
    <col min="12807" max="12807" width="2.81640625" style="329" customWidth="1"/>
    <col min="12808" max="12808" width="18.54296875" style="329" customWidth="1"/>
    <col min="12809" max="12809" width="14.453125" style="329" customWidth="1"/>
    <col min="12810" max="12810" width="13.7265625" style="329" customWidth="1"/>
    <col min="12811" max="12811" width="10.1796875" style="329" customWidth="1"/>
    <col min="12812" max="12812" width="4.453125" style="329" customWidth="1"/>
    <col min="12813" max="12813" width="24" style="329" customWidth="1"/>
    <col min="12814" max="12814" width="13.1796875" style="329" customWidth="1"/>
    <col min="12815" max="12815" width="13" style="329" customWidth="1"/>
    <col min="12816" max="12816" width="10.453125" style="329" customWidth="1"/>
    <col min="12817" max="13052" width="9.1796875" style="329"/>
    <col min="13053" max="13053" width="5" style="329" customWidth="1"/>
    <col min="13054" max="13054" width="17.7265625" style="329" customWidth="1"/>
    <col min="13055" max="13055" width="13.81640625" style="329" customWidth="1"/>
    <col min="13056" max="13056" width="13.1796875" style="329" customWidth="1"/>
    <col min="13057" max="13057" width="12.26953125" style="329" customWidth="1"/>
    <col min="13058" max="13058" width="3" style="329" customWidth="1"/>
    <col min="13059" max="13059" width="20.26953125" style="329" customWidth="1"/>
    <col min="13060" max="13060" width="12.54296875" style="329" customWidth="1"/>
    <col min="13061" max="13061" width="11.7265625" style="329" customWidth="1"/>
    <col min="13062" max="13062" width="9.1796875" style="329"/>
    <col min="13063" max="13063" width="2.81640625" style="329" customWidth="1"/>
    <col min="13064" max="13064" width="18.54296875" style="329" customWidth="1"/>
    <col min="13065" max="13065" width="14.453125" style="329" customWidth="1"/>
    <col min="13066" max="13066" width="13.7265625" style="329" customWidth="1"/>
    <col min="13067" max="13067" width="10.1796875" style="329" customWidth="1"/>
    <col min="13068" max="13068" width="4.453125" style="329" customWidth="1"/>
    <col min="13069" max="13069" width="24" style="329" customWidth="1"/>
    <col min="13070" max="13070" width="13.1796875" style="329" customWidth="1"/>
    <col min="13071" max="13071" width="13" style="329" customWidth="1"/>
    <col min="13072" max="13072" width="10.453125" style="329" customWidth="1"/>
    <col min="13073" max="13308" width="9.1796875" style="329"/>
    <col min="13309" max="13309" width="5" style="329" customWidth="1"/>
    <col min="13310" max="13310" width="17.7265625" style="329" customWidth="1"/>
    <col min="13311" max="13311" width="13.81640625" style="329" customWidth="1"/>
    <col min="13312" max="13312" width="13.1796875" style="329" customWidth="1"/>
    <col min="13313" max="13313" width="12.26953125" style="329" customWidth="1"/>
    <col min="13314" max="13314" width="3" style="329" customWidth="1"/>
    <col min="13315" max="13315" width="20.26953125" style="329" customWidth="1"/>
    <col min="13316" max="13316" width="12.54296875" style="329" customWidth="1"/>
    <col min="13317" max="13317" width="11.7265625" style="329" customWidth="1"/>
    <col min="13318" max="13318" width="9.1796875" style="329"/>
    <col min="13319" max="13319" width="2.81640625" style="329" customWidth="1"/>
    <col min="13320" max="13320" width="18.54296875" style="329" customWidth="1"/>
    <col min="13321" max="13321" width="14.453125" style="329" customWidth="1"/>
    <col min="13322" max="13322" width="13.7265625" style="329" customWidth="1"/>
    <col min="13323" max="13323" width="10.1796875" style="329" customWidth="1"/>
    <col min="13324" max="13324" width="4.453125" style="329" customWidth="1"/>
    <col min="13325" max="13325" width="24" style="329" customWidth="1"/>
    <col min="13326" max="13326" width="13.1796875" style="329" customWidth="1"/>
    <col min="13327" max="13327" width="13" style="329" customWidth="1"/>
    <col min="13328" max="13328" width="10.453125" style="329" customWidth="1"/>
    <col min="13329" max="13564" width="9.1796875" style="329"/>
    <col min="13565" max="13565" width="5" style="329" customWidth="1"/>
    <col min="13566" max="13566" width="17.7265625" style="329" customWidth="1"/>
    <col min="13567" max="13567" width="13.81640625" style="329" customWidth="1"/>
    <col min="13568" max="13568" width="13.1796875" style="329" customWidth="1"/>
    <col min="13569" max="13569" width="12.26953125" style="329" customWidth="1"/>
    <col min="13570" max="13570" width="3" style="329" customWidth="1"/>
    <col min="13571" max="13571" width="20.26953125" style="329" customWidth="1"/>
    <col min="13572" max="13572" width="12.54296875" style="329" customWidth="1"/>
    <col min="13573" max="13573" width="11.7265625" style="329" customWidth="1"/>
    <col min="13574" max="13574" width="9.1796875" style="329"/>
    <col min="13575" max="13575" width="2.81640625" style="329" customWidth="1"/>
    <col min="13576" max="13576" width="18.54296875" style="329" customWidth="1"/>
    <col min="13577" max="13577" width="14.453125" style="329" customWidth="1"/>
    <col min="13578" max="13578" width="13.7265625" style="329" customWidth="1"/>
    <col min="13579" max="13579" width="10.1796875" style="329" customWidth="1"/>
    <col min="13580" max="13580" width="4.453125" style="329" customWidth="1"/>
    <col min="13581" max="13581" width="24" style="329" customWidth="1"/>
    <col min="13582" max="13582" width="13.1796875" style="329" customWidth="1"/>
    <col min="13583" max="13583" width="13" style="329" customWidth="1"/>
    <col min="13584" max="13584" width="10.453125" style="329" customWidth="1"/>
    <col min="13585" max="13820" width="9.1796875" style="329"/>
    <col min="13821" max="13821" width="5" style="329" customWidth="1"/>
    <col min="13822" max="13822" width="17.7265625" style="329" customWidth="1"/>
    <col min="13823" max="13823" width="13.81640625" style="329" customWidth="1"/>
    <col min="13824" max="13824" width="13.1796875" style="329" customWidth="1"/>
    <col min="13825" max="13825" width="12.26953125" style="329" customWidth="1"/>
    <col min="13826" max="13826" width="3" style="329" customWidth="1"/>
    <col min="13827" max="13827" width="20.26953125" style="329" customWidth="1"/>
    <col min="13828" max="13828" width="12.54296875" style="329" customWidth="1"/>
    <col min="13829" max="13829" width="11.7265625" style="329" customWidth="1"/>
    <col min="13830" max="13830" width="9.1796875" style="329"/>
    <col min="13831" max="13831" width="2.81640625" style="329" customWidth="1"/>
    <col min="13832" max="13832" width="18.54296875" style="329" customWidth="1"/>
    <col min="13833" max="13833" width="14.453125" style="329" customWidth="1"/>
    <col min="13834" max="13834" width="13.7265625" style="329" customWidth="1"/>
    <col min="13835" max="13835" width="10.1796875" style="329" customWidth="1"/>
    <col min="13836" max="13836" width="4.453125" style="329" customWidth="1"/>
    <col min="13837" max="13837" width="24" style="329" customWidth="1"/>
    <col min="13838" max="13838" width="13.1796875" style="329" customWidth="1"/>
    <col min="13839" max="13839" width="13" style="329" customWidth="1"/>
    <col min="13840" max="13840" width="10.453125" style="329" customWidth="1"/>
    <col min="13841" max="14076" width="9.1796875" style="329"/>
    <col min="14077" max="14077" width="5" style="329" customWidth="1"/>
    <col min="14078" max="14078" width="17.7265625" style="329" customWidth="1"/>
    <col min="14079" max="14079" width="13.81640625" style="329" customWidth="1"/>
    <col min="14080" max="14080" width="13.1796875" style="329" customWidth="1"/>
    <col min="14081" max="14081" width="12.26953125" style="329" customWidth="1"/>
    <col min="14082" max="14082" width="3" style="329" customWidth="1"/>
    <col min="14083" max="14083" width="20.26953125" style="329" customWidth="1"/>
    <col min="14084" max="14084" width="12.54296875" style="329" customWidth="1"/>
    <col min="14085" max="14085" width="11.7265625" style="329" customWidth="1"/>
    <col min="14086" max="14086" width="9.1796875" style="329"/>
    <col min="14087" max="14087" width="2.81640625" style="329" customWidth="1"/>
    <col min="14088" max="14088" width="18.54296875" style="329" customWidth="1"/>
    <col min="14089" max="14089" width="14.453125" style="329" customWidth="1"/>
    <col min="14090" max="14090" width="13.7265625" style="329" customWidth="1"/>
    <col min="14091" max="14091" width="10.1796875" style="329" customWidth="1"/>
    <col min="14092" max="14092" width="4.453125" style="329" customWidth="1"/>
    <col min="14093" max="14093" width="24" style="329" customWidth="1"/>
    <col min="14094" max="14094" width="13.1796875" style="329" customWidth="1"/>
    <col min="14095" max="14095" width="13" style="329" customWidth="1"/>
    <col min="14096" max="14096" width="10.453125" style="329" customWidth="1"/>
    <col min="14097" max="14332" width="9.1796875" style="329"/>
    <col min="14333" max="14333" width="5" style="329" customWidth="1"/>
    <col min="14334" max="14334" width="17.7265625" style="329" customWidth="1"/>
    <col min="14335" max="14335" width="13.81640625" style="329" customWidth="1"/>
    <col min="14336" max="14336" width="13.1796875" style="329" customWidth="1"/>
    <col min="14337" max="14337" width="12.26953125" style="329" customWidth="1"/>
    <col min="14338" max="14338" width="3" style="329" customWidth="1"/>
    <col min="14339" max="14339" width="20.26953125" style="329" customWidth="1"/>
    <col min="14340" max="14340" width="12.54296875" style="329" customWidth="1"/>
    <col min="14341" max="14341" width="11.7265625" style="329" customWidth="1"/>
    <col min="14342" max="14342" width="9.1796875" style="329"/>
    <col min="14343" max="14343" width="2.81640625" style="329" customWidth="1"/>
    <col min="14344" max="14344" width="18.54296875" style="329" customWidth="1"/>
    <col min="14345" max="14345" width="14.453125" style="329" customWidth="1"/>
    <col min="14346" max="14346" width="13.7265625" style="329" customWidth="1"/>
    <col min="14347" max="14347" width="10.1796875" style="329" customWidth="1"/>
    <col min="14348" max="14348" width="4.453125" style="329" customWidth="1"/>
    <col min="14349" max="14349" width="24" style="329" customWidth="1"/>
    <col min="14350" max="14350" width="13.1796875" style="329" customWidth="1"/>
    <col min="14351" max="14351" width="13" style="329" customWidth="1"/>
    <col min="14352" max="14352" width="10.453125" style="329" customWidth="1"/>
    <col min="14353" max="14588" width="9.1796875" style="329"/>
    <col min="14589" max="14589" width="5" style="329" customWidth="1"/>
    <col min="14590" max="14590" width="17.7265625" style="329" customWidth="1"/>
    <col min="14591" max="14591" width="13.81640625" style="329" customWidth="1"/>
    <col min="14592" max="14592" width="13.1796875" style="329" customWidth="1"/>
    <col min="14593" max="14593" width="12.26953125" style="329" customWidth="1"/>
    <col min="14594" max="14594" width="3" style="329" customWidth="1"/>
    <col min="14595" max="14595" width="20.26953125" style="329" customWidth="1"/>
    <col min="14596" max="14596" width="12.54296875" style="329" customWidth="1"/>
    <col min="14597" max="14597" width="11.7265625" style="329" customWidth="1"/>
    <col min="14598" max="14598" width="9.1796875" style="329"/>
    <col min="14599" max="14599" width="2.81640625" style="329" customWidth="1"/>
    <col min="14600" max="14600" width="18.54296875" style="329" customWidth="1"/>
    <col min="14601" max="14601" width="14.453125" style="329" customWidth="1"/>
    <col min="14602" max="14602" width="13.7265625" style="329" customWidth="1"/>
    <col min="14603" max="14603" width="10.1796875" style="329" customWidth="1"/>
    <col min="14604" max="14604" width="4.453125" style="329" customWidth="1"/>
    <col min="14605" max="14605" width="24" style="329" customWidth="1"/>
    <col min="14606" max="14606" width="13.1796875" style="329" customWidth="1"/>
    <col min="14607" max="14607" width="13" style="329" customWidth="1"/>
    <col min="14608" max="14608" width="10.453125" style="329" customWidth="1"/>
    <col min="14609" max="14844" width="9.1796875" style="329"/>
    <col min="14845" max="14845" width="5" style="329" customWidth="1"/>
    <col min="14846" max="14846" width="17.7265625" style="329" customWidth="1"/>
    <col min="14847" max="14847" width="13.81640625" style="329" customWidth="1"/>
    <col min="14848" max="14848" width="13.1796875" style="329" customWidth="1"/>
    <col min="14849" max="14849" width="12.26953125" style="329" customWidth="1"/>
    <col min="14850" max="14850" width="3" style="329" customWidth="1"/>
    <col min="14851" max="14851" width="20.26953125" style="329" customWidth="1"/>
    <col min="14852" max="14852" width="12.54296875" style="329" customWidth="1"/>
    <col min="14853" max="14853" width="11.7265625" style="329" customWidth="1"/>
    <col min="14854" max="14854" width="9.1796875" style="329"/>
    <col min="14855" max="14855" width="2.81640625" style="329" customWidth="1"/>
    <col min="14856" max="14856" width="18.54296875" style="329" customWidth="1"/>
    <col min="14857" max="14857" width="14.453125" style="329" customWidth="1"/>
    <col min="14858" max="14858" width="13.7265625" style="329" customWidth="1"/>
    <col min="14859" max="14859" width="10.1796875" style="329" customWidth="1"/>
    <col min="14860" max="14860" width="4.453125" style="329" customWidth="1"/>
    <col min="14861" max="14861" width="24" style="329" customWidth="1"/>
    <col min="14862" max="14862" width="13.1796875" style="329" customWidth="1"/>
    <col min="14863" max="14863" width="13" style="329" customWidth="1"/>
    <col min="14864" max="14864" width="10.453125" style="329" customWidth="1"/>
    <col min="14865" max="15100" width="9.1796875" style="329"/>
    <col min="15101" max="15101" width="5" style="329" customWidth="1"/>
    <col min="15102" max="15102" width="17.7265625" style="329" customWidth="1"/>
    <col min="15103" max="15103" width="13.81640625" style="329" customWidth="1"/>
    <col min="15104" max="15104" width="13.1796875" style="329" customWidth="1"/>
    <col min="15105" max="15105" width="12.26953125" style="329" customWidth="1"/>
    <col min="15106" max="15106" width="3" style="329" customWidth="1"/>
    <col min="15107" max="15107" width="20.26953125" style="329" customWidth="1"/>
    <col min="15108" max="15108" width="12.54296875" style="329" customWidth="1"/>
    <col min="15109" max="15109" width="11.7265625" style="329" customWidth="1"/>
    <col min="15110" max="15110" width="9.1796875" style="329"/>
    <col min="15111" max="15111" width="2.81640625" style="329" customWidth="1"/>
    <col min="15112" max="15112" width="18.54296875" style="329" customWidth="1"/>
    <col min="15113" max="15113" width="14.453125" style="329" customWidth="1"/>
    <col min="15114" max="15114" width="13.7265625" style="329" customWidth="1"/>
    <col min="15115" max="15115" width="10.1796875" style="329" customWidth="1"/>
    <col min="15116" max="15116" width="4.453125" style="329" customWidth="1"/>
    <col min="15117" max="15117" width="24" style="329" customWidth="1"/>
    <col min="15118" max="15118" width="13.1796875" style="329" customWidth="1"/>
    <col min="15119" max="15119" width="13" style="329" customWidth="1"/>
    <col min="15120" max="15120" width="10.453125" style="329" customWidth="1"/>
    <col min="15121" max="15356" width="9.1796875" style="329"/>
    <col min="15357" max="15357" width="5" style="329" customWidth="1"/>
    <col min="15358" max="15358" width="17.7265625" style="329" customWidth="1"/>
    <col min="15359" max="15359" width="13.81640625" style="329" customWidth="1"/>
    <col min="15360" max="15360" width="13.1796875" style="329" customWidth="1"/>
    <col min="15361" max="15361" width="12.26953125" style="329" customWidth="1"/>
    <col min="15362" max="15362" width="3" style="329" customWidth="1"/>
    <col min="15363" max="15363" width="20.26953125" style="329" customWidth="1"/>
    <col min="15364" max="15364" width="12.54296875" style="329" customWidth="1"/>
    <col min="15365" max="15365" width="11.7265625" style="329" customWidth="1"/>
    <col min="15366" max="15366" width="9.1796875" style="329"/>
    <col min="15367" max="15367" width="2.81640625" style="329" customWidth="1"/>
    <col min="15368" max="15368" width="18.54296875" style="329" customWidth="1"/>
    <col min="15369" max="15369" width="14.453125" style="329" customWidth="1"/>
    <col min="15370" max="15370" width="13.7265625" style="329" customWidth="1"/>
    <col min="15371" max="15371" width="10.1796875" style="329" customWidth="1"/>
    <col min="15372" max="15372" width="4.453125" style="329" customWidth="1"/>
    <col min="15373" max="15373" width="24" style="329" customWidth="1"/>
    <col min="15374" max="15374" width="13.1796875" style="329" customWidth="1"/>
    <col min="15375" max="15375" width="13" style="329" customWidth="1"/>
    <col min="15376" max="15376" width="10.453125" style="329" customWidth="1"/>
    <col min="15377" max="15612" width="9.1796875" style="329"/>
    <col min="15613" max="15613" width="5" style="329" customWidth="1"/>
    <col min="15614" max="15614" width="17.7265625" style="329" customWidth="1"/>
    <col min="15615" max="15615" width="13.81640625" style="329" customWidth="1"/>
    <col min="15616" max="15616" width="13.1796875" style="329" customWidth="1"/>
    <col min="15617" max="15617" width="12.26953125" style="329" customWidth="1"/>
    <col min="15618" max="15618" width="3" style="329" customWidth="1"/>
    <col min="15619" max="15619" width="20.26953125" style="329" customWidth="1"/>
    <col min="15620" max="15620" width="12.54296875" style="329" customWidth="1"/>
    <col min="15621" max="15621" width="11.7265625" style="329" customWidth="1"/>
    <col min="15622" max="15622" width="9.1796875" style="329"/>
    <col min="15623" max="15623" width="2.81640625" style="329" customWidth="1"/>
    <col min="15624" max="15624" width="18.54296875" style="329" customWidth="1"/>
    <col min="15625" max="15625" width="14.453125" style="329" customWidth="1"/>
    <col min="15626" max="15626" width="13.7265625" style="329" customWidth="1"/>
    <col min="15627" max="15627" width="10.1796875" style="329" customWidth="1"/>
    <col min="15628" max="15628" width="4.453125" style="329" customWidth="1"/>
    <col min="15629" max="15629" width="24" style="329" customWidth="1"/>
    <col min="15630" max="15630" width="13.1796875" style="329" customWidth="1"/>
    <col min="15631" max="15631" width="13" style="329" customWidth="1"/>
    <col min="15632" max="15632" width="10.453125" style="329" customWidth="1"/>
    <col min="15633" max="15868" width="9.1796875" style="329"/>
    <col min="15869" max="15869" width="5" style="329" customWidth="1"/>
    <col min="15870" max="15870" width="17.7265625" style="329" customWidth="1"/>
    <col min="15871" max="15871" width="13.81640625" style="329" customWidth="1"/>
    <col min="15872" max="15872" width="13.1796875" style="329" customWidth="1"/>
    <col min="15873" max="15873" width="12.26953125" style="329" customWidth="1"/>
    <col min="15874" max="15874" width="3" style="329" customWidth="1"/>
    <col min="15875" max="15875" width="20.26953125" style="329" customWidth="1"/>
    <col min="15876" max="15876" width="12.54296875" style="329" customWidth="1"/>
    <col min="15877" max="15877" width="11.7265625" style="329" customWidth="1"/>
    <col min="15878" max="15878" width="9.1796875" style="329"/>
    <col min="15879" max="15879" width="2.81640625" style="329" customWidth="1"/>
    <col min="15880" max="15880" width="18.54296875" style="329" customWidth="1"/>
    <col min="15881" max="15881" width="14.453125" style="329" customWidth="1"/>
    <col min="15882" max="15882" width="13.7265625" style="329" customWidth="1"/>
    <col min="15883" max="15883" width="10.1796875" style="329" customWidth="1"/>
    <col min="15884" max="15884" width="4.453125" style="329" customWidth="1"/>
    <col min="15885" max="15885" width="24" style="329" customWidth="1"/>
    <col min="15886" max="15886" width="13.1796875" style="329" customWidth="1"/>
    <col min="15887" max="15887" width="13" style="329" customWidth="1"/>
    <col min="15888" max="15888" width="10.453125" style="329" customWidth="1"/>
    <col min="15889" max="16124" width="9.1796875" style="329"/>
    <col min="16125" max="16125" width="5" style="329" customWidth="1"/>
    <col min="16126" max="16126" width="17.7265625" style="329" customWidth="1"/>
    <col min="16127" max="16127" width="13.81640625" style="329" customWidth="1"/>
    <col min="16128" max="16128" width="13.1796875" style="329" customWidth="1"/>
    <col min="16129" max="16129" width="12.26953125" style="329" customWidth="1"/>
    <col min="16130" max="16130" width="3" style="329" customWidth="1"/>
    <col min="16131" max="16131" width="20.26953125" style="329" customWidth="1"/>
    <col min="16132" max="16132" width="12.54296875" style="329" customWidth="1"/>
    <col min="16133" max="16133" width="11.7265625" style="329" customWidth="1"/>
    <col min="16134" max="16134" width="9.1796875" style="329"/>
    <col min="16135" max="16135" width="2.81640625" style="329" customWidth="1"/>
    <col min="16136" max="16136" width="18.54296875" style="329" customWidth="1"/>
    <col min="16137" max="16137" width="14.453125" style="329" customWidth="1"/>
    <col min="16138" max="16138" width="13.7265625" style="329" customWidth="1"/>
    <col min="16139" max="16139" width="10.1796875" style="329" customWidth="1"/>
    <col min="16140" max="16140" width="4.453125" style="329" customWidth="1"/>
    <col min="16141" max="16141" width="24" style="329" customWidth="1"/>
    <col min="16142" max="16142" width="13.1796875" style="329" customWidth="1"/>
    <col min="16143" max="16143" width="13" style="329" customWidth="1"/>
    <col min="16144" max="16144" width="10.453125" style="329" customWidth="1"/>
    <col min="16145" max="16384" width="9.1796875" style="329"/>
  </cols>
  <sheetData>
    <row r="1" spans="1:24" ht="18.5">
      <c r="A1" s="370"/>
    </row>
    <row r="2" spans="1:24" ht="28.5" customHeight="1">
      <c r="A2" s="1132" t="s">
        <v>465</v>
      </c>
      <c r="B2" s="1132"/>
      <c r="C2" s="1132"/>
      <c r="D2" s="1132"/>
      <c r="E2" s="1132"/>
      <c r="F2" s="1132"/>
      <c r="G2" s="1132"/>
      <c r="H2" s="1132"/>
      <c r="I2" s="1132"/>
      <c r="J2" s="1132"/>
      <c r="K2" s="1132"/>
      <c r="L2" s="1132"/>
      <c r="M2" s="1132"/>
      <c r="N2" s="1132"/>
      <c r="O2" s="1132"/>
      <c r="P2" s="1132"/>
      <c r="Q2" s="1132"/>
      <c r="R2" s="1132"/>
      <c r="S2" s="1132"/>
      <c r="T2" s="1132"/>
      <c r="U2" s="1132"/>
      <c r="V2" s="1132"/>
      <c r="W2" s="1132"/>
      <c r="X2" s="1132"/>
    </row>
    <row r="3" spans="1:24" ht="15.75" customHeight="1">
      <c r="A3" s="1135" t="s">
        <v>464</v>
      </c>
      <c r="B3" s="1135"/>
      <c r="C3" s="1135"/>
      <c r="D3" s="1135"/>
      <c r="E3" s="1135"/>
      <c r="F3" s="1135"/>
      <c r="P3" s="361"/>
    </row>
    <row r="4" spans="1:24" ht="4.5" customHeight="1">
      <c r="A4" s="371"/>
      <c r="B4" s="371"/>
      <c r="C4" s="372"/>
      <c r="D4" s="372"/>
    </row>
    <row r="5" spans="1:24" ht="15" thickBot="1">
      <c r="A5" s="373" t="s">
        <v>124</v>
      </c>
      <c r="B5" s="1136" t="s">
        <v>125</v>
      </c>
      <c r="C5" s="1136"/>
      <c r="D5" s="374"/>
      <c r="E5" s="374"/>
      <c r="F5" s="373" t="s">
        <v>126</v>
      </c>
      <c r="G5" s="375" t="s">
        <v>127</v>
      </c>
      <c r="H5" s="376"/>
      <c r="I5" s="374"/>
      <c r="J5" s="374"/>
      <c r="K5" s="373" t="s">
        <v>128</v>
      </c>
      <c r="L5" s="377" t="s">
        <v>129</v>
      </c>
      <c r="M5" s="374"/>
      <c r="N5" s="378"/>
      <c r="O5" s="316"/>
      <c r="P5" s="373" t="s">
        <v>130</v>
      </c>
      <c r="Q5" s="377" t="s">
        <v>131</v>
      </c>
      <c r="R5" s="374"/>
    </row>
    <row r="6" spans="1:24" ht="29.5" thickBot="1">
      <c r="A6" s="379" t="s">
        <v>132</v>
      </c>
      <c r="B6" s="380" t="s">
        <v>133</v>
      </c>
      <c r="C6" s="381" t="s">
        <v>134</v>
      </c>
      <c r="D6" s="382" t="s">
        <v>135</v>
      </c>
      <c r="F6" s="379" t="s">
        <v>132</v>
      </c>
      <c r="G6" s="380" t="s">
        <v>133</v>
      </c>
      <c r="H6" s="383" t="s">
        <v>134</v>
      </c>
      <c r="I6" s="382" t="s">
        <v>135</v>
      </c>
      <c r="K6" s="384" t="s">
        <v>132</v>
      </c>
      <c r="L6" s="385" t="s">
        <v>133</v>
      </c>
      <c r="M6" s="386" t="s">
        <v>136</v>
      </c>
      <c r="N6" s="387" t="s">
        <v>135</v>
      </c>
      <c r="O6" s="316"/>
      <c r="P6" s="384" t="s">
        <v>132</v>
      </c>
      <c r="Q6" s="385" t="s">
        <v>133</v>
      </c>
      <c r="R6" s="386" t="s">
        <v>136</v>
      </c>
      <c r="S6" s="387" t="s">
        <v>135</v>
      </c>
    </row>
    <row r="7" spans="1:24" ht="15.5">
      <c r="A7" s="391" t="s">
        <v>327</v>
      </c>
      <c r="B7" s="392">
        <v>24053.898000000001</v>
      </c>
      <c r="C7" s="392">
        <v>10880</v>
      </c>
      <c r="D7" s="393">
        <v>4.2843022599282632</v>
      </c>
      <c r="F7" s="391" t="s">
        <v>137</v>
      </c>
      <c r="G7" s="392">
        <v>1644.181</v>
      </c>
      <c r="H7" s="392">
        <v>7614</v>
      </c>
      <c r="I7" s="676">
        <v>3.2995607090465038</v>
      </c>
      <c r="K7" s="388" t="s">
        <v>137</v>
      </c>
      <c r="L7" s="389">
        <v>370227.61599999998</v>
      </c>
      <c r="M7" s="389">
        <v>63577.828999999998</v>
      </c>
      <c r="N7" s="390">
        <v>5.8232189085915467</v>
      </c>
      <c r="O7" s="316"/>
      <c r="P7" s="388" t="s">
        <v>138</v>
      </c>
      <c r="Q7" s="389">
        <v>124196.47</v>
      </c>
      <c r="R7" s="389">
        <v>21363.884999999998</v>
      </c>
      <c r="S7" s="390">
        <v>5.8133841293378996</v>
      </c>
    </row>
    <row r="8" spans="1:24" ht="15.5">
      <c r="A8" s="388" t="s">
        <v>137</v>
      </c>
      <c r="B8" s="389">
        <v>6357.5519999999997</v>
      </c>
      <c r="C8" s="389">
        <v>13998</v>
      </c>
      <c r="D8" s="390">
        <v>3.5191772139636708</v>
      </c>
      <c r="F8" s="388" t="s">
        <v>139</v>
      </c>
      <c r="G8" s="389">
        <v>636.04200000000003</v>
      </c>
      <c r="H8" s="389">
        <v>3153</v>
      </c>
      <c r="I8" s="424">
        <v>2.863390192185622</v>
      </c>
      <c r="K8" s="388" t="s">
        <v>140</v>
      </c>
      <c r="L8" s="389">
        <v>319669.734</v>
      </c>
      <c r="M8" s="389">
        <v>57459.909</v>
      </c>
      <c r="N8" s="390">
        <v>5.5633525977216562</v>
      </c>
      <c r="O8" s="316"/>
      <c r="P8" s="388" t="s">
        <v>140</v>
      </c>
      <c r="Q8" s="389">
        <v>66930.823000000004</v>
      </c>
      <c r="R8" s="389">
        <v>12916.82</v>
      </c>
      <c r="S8" s="390">
        <v>5.1816796239322063</v>
      </c>
    </row>
    <row r="9" spans="1:24" ht="15.5">
      <c r="A9" s="388" t="s">
        <v>359</v>
      </c>
      <c r="B9" s="389">
        <v>4886.4480000000003</v>
      </c>
      <c r="C9" s="389">
        <v>2131</v>
      </c>
      <c r="D9" s="390">
        <v>4.7065994228539072</v>
      </c>
      <c r="F9" s="388" t="s">
        <v>158</v>
      </c>
      <c r="G9" s="389">
        <v>422.66899999999998</v>
      </c>
      <c r="H9" s="389">
        <v>2563</v>
      </c>
      <c r="I9" s="390">
        <v>2.4578065941734022</v>
      </c>
      <c r="K9" s="388" t="s">
        <v>328</v>
      </c>
      <c r="L9" s="389">
        <v>134727.45699999999</v>
      </c>
      <c r="M9" s="389">
        <v>27056.868999999999</v>
      </c>
      <c r="N9" s="390">
        <v>4.979417869820784</v>
      </c>
      <c r="O9" s="316"/>
      <c r="P9" s="388" t="s">
        <v>139</v>
      </c>
      <c r="Q9" s="389">
        <v>54289.232000000004</v>
      </c>
      <c r="R9" s="389">
        <v>10273.647000000001</v>
      </c>
      <c r="S9" s="390">
        <v>5.2843193853166257</v>
      </c>
    </row>
    <row r="10" spans="1:24" ht="16" thickBot="1">
      <c r="A10" s="388" t="s">
        <v>147</v>
      </c>
      <c r="B10" s="389">
        <v>4716.08</v>
      </c>
      <c r="C10" s="389">
        <v>2755</v>
      </c>
      <c r="D10" s="390">
        <v>3.1727839495915346</v>
      </c>
      <c r="F10" s="388" t="s">
        <v>328</v>
      </c>
      <c r="G10" s="389">
        <v>112.994</v>
      </c>
      <c r="H10" s="389">
        <v>688</v>
      </c>
      <c r="I10" s="390">
        <v>2.9089177221707341</v>
      </c>
      <c r="K10" s="388" t="s">
        <v>139</v>
      </c>
      <c r="L10" s="389">
        <v>105220.253</v>
      </c>
      <c r="M10" s="389">
        <v>15809.342000000001</v>
      </c>
      <c r="N10" s="390">
        <v>6.6555744698292942</v>
      </c>
      <c r="O10" s="316"/>
      <c r="P10" s="388" t="s">
        <v>144</v>
      </c>
      <c r="Q10" s="389">
        <v>48597.341</v>
      </c>
      <c r="R10" s="389">
        <v>6233.8789999999999</v>
      </c>
      <c r="S10" s="390">
        <v>7.79568243143635</v>
      </c>
    </row>
    <row r="11" spans="1:24" ht="16" thickBot="1">
      <c r="A11" s="388" t="s">
        <v>266</v>
      </c>
      <c r="B11" s="389">
        <v>2332.02</v>
      </c>
      <c r="C11" s="389">
        <v>1087</v>
      </c>
      <c r="D11" s="390">
        <v>4.1418518821109762</v>
      </c>
      <c r="F11" s="394" t="s">
        <v>222</v>
      </c>
      <c r="G11" s="395">
        <v>2904.607</v>
      </c>
      <c r="H11" s="395">
        <v>14465</v>
      </c>
      <c r="I11" s="396">
        <v>3.0182783821501569</v>
      </c>
      <c r="K11" s="388" t="s">
        <v>146</v>
      </c>
      <c r="L11" s="389">
        <v>78183.933999999994</v>
      </c>
      <c r="M11" s="389">
        <v>10956.008</v>
      </c>
      <c r="N11" s="390">
        <v>7.1361698531070799</v>
      </c>
      <c r="O11" s="316"/>
      <c r="P11" s="388" t="s">
        <v>141</v>
      </c>
      <c r="Q11" s="389">
        <v>44754.864999999998</v>
      </c>
      <c r="R11" s="389">
        <v>7123.335</v>
      </c>
      <c r="S11" s="390">
        <v>6.2828527648917252</v>
      </c>
    </row>
    <row r="12" spans="1:24" ht="15.5">
      <c r="A12" s="388" t="s">
        <v>145</v>
      </c>
      <c r="B12" s="389">
        <v>1917.316</v>
      </c>
      <c r="C12" s="389">
        <v>2275</v>
      </c>
      <c r="D12" s="390">
        <v>3.2534489019510691</v>
      </c>
      <c r="F12"/>
      <c r="G12"/>
      <c r="H12"/>
      <c r="I12"/>
      <c r="K12" s="388" t="s">
        <v>144</v>
      </c>
      <c r="L12" s="389">
        <v>62732.385000000002</v>
      </c>
      <c r="M12" s="389">
        <v>7370.3760000000002</v>
      </c>
      <c r="N12" s="390">
        <v>8.5114226194158888</v>
      </c>
      <c r="O12" s="316"/>
      <c r="P12" s="388" t="s">
        <v>235</v>
      </c>
      <c r="Q12" s="389">
        <v>39182.400000000001</v>
      </c>
      <c r="R12" s="389">
        <v>7205.17</v>
      </c>
      <c r="S12" s="390">
        <v>5.4380951455690845</v>
      </c>
    </row>
    <row r="13" spans="1:24" ht="15.5">
      <c r="A13" s="388" t="s">
        <v>150</v>
      </c>
      <c r="B13" s="389">
        <v>1064.06</v>
      </c>
      <c r="C13" s="389">
        <v>633</v>
      </c>
      <c r="D13" s="390">
        <v>2.9913357360126391</v>
      </c>
      <c r="F13"/>
      <c r="G13"/>
      <c r="H13"/>
      <c r="I13"/>
      <c r="K13" s="388" t="s">
        <v>138</v>
      </c>
      <c r="L13" s="389">
        <v>57452.887999999999</v>
      </c>
      <c r="M13" s="389">
        <v>8523.3209999999999</v>
      </c>
      <c r="N13" s="390">
        <v>6.7406692766821754</v>
      </c>
      <c r="O13" s="316"/>
      <c r="P13" s="388" t="s">
        <v>137</v>
      </c>
      <c r="Q13" s="389">
        <v>34347.535000000003</v>
      </c>
      <c r="R13" s="389">
        <v>6396.357</v>
      </c>
      <c r="S13" s="390">
        <v>5.3698589681595328</v>
      </c>
    </row>
    <row r="14" spans="1:24" ht="15.5">
      <c r="A14" s="388" t="s">
        <v>332</v>
      </c>
      <c r="B14" s="389">
        <v>912.45500000000004</v>
      </c>
      <c r="C14" s="389">
        <v>419</v>
      </c>
      <c r="D14" s="390">
        <v>4.3149220911261912</v>
      </c>
      <c r="K14" s="388" t="s">
        <v>142</v>
      </c>
      <c r="L14" s="389">
        <v>56349.718000000001</v>
      </c>
      <c r="M14" s="389">
        <v>9916.7919999999995</v>
      </c>
      <c r="N14" s="390">
        <v>5.682252688167706</v>
      </c>
      <c r="O14" s="316"/>
      <c r="P14" s="388" t="s">
        <v>328</v>
      </c>
      <c r="Q14" s="389">
        <v>32754.63</v>
      </c>
      <c r="R14" s="389">
        <v>6315.3429999999998</v>
      </c>
      <c r="S14" s="390">
        <v>5.1865163934880503</v>
      </c>
    </row>
    <row r="15" spans="1:24" ht="15.5">
      <c r="A15" s="388" t="s">
        <v>445</v>
      </c>
      <c r="B15" s="389">
        <v>874.6</v>
      </c>
      <c r="C15" s="389">
        <v>412</v>
      </c>
      <c r="D15" s="390">
        <v>4.1747016706443913</v>
      </c>
      <c r="E15" s="397"/>
      <c r="F15" s="316"/>
      <c r="K15" s="388" t="s">
        <v>147</v>
      </c>
      <c r="L15" s="389">
        <v>48360.302000000003</v>
      </c>
      <c r="M15" s="389">
        <v>8107.6819999999998</v>
      </c>
      <c r="N15" s="390">
        <v>5.9647507141992007</v>
      </c>
      <c r="O15" s="316"/>
      <c r="P15" s="388" t="s">
        <v>146</v>
      </c>
      <c r="Q15" s="389">
        <v>23512.32</v>
      </c>
      <c r="R15" s="389">
        <v>4556.0320000000002</v>
      </c>
      <c r="S15" s="390">
        <v>5.1607012417823226</v>
      </c>
    </row>
    <row r="16" spans="1:24" ht="15.5">
      <c r="A16" s="388" t="s">
        <v>139</v>
      </c>
      <c r="B16" s="389">
        <v>762.99699999999996</v>
      </c>
      <c r="C16" s="389">
        <v>3220</v>
      </c>
      <c r="D16" s="390">
        <v>2.9275214960729614</v>
      </c>
      <c r="F16" s="316"/>
      <c r="K16" s="388" t="s">
        <v>154</v>
      </c>
      <c r="L16" s="389">
        <v>45476.239000000001</v>
      </c>
      <c r="M16" s="389">
        <v>8755.0949999999993</v>
      </c>
      <c r="N16" s="390">
        <v>5.1942599137987653</v>
      </c>
      <c r="O16" s="316"/>
      <c r="P16" s="388" t="s">
        <v>147</v>
      </c>
      <c r="Q16" s="389">
        <v>13921.575999999999</v>
      </c>
      <c r="R16" s="389">
        <v>2390.3090000000002</v>
      </c>
      <c r="S16" s="390">
        <v>5.8241741967251928</v>
      </c>
    </row>
    <row r="17" spans="1:19" ht="15.5">
      <c r="A17" s="388" t="s">
        <v>149</v>
      </c>
      <c r="B17" s="389">
        <v>534.08600000000001</v>
      </c>
      <c r="C17" s="389">
        <v>247</v>
      </c>
      <c r="D17" s="390">
        <v>3.3501188661610937</v>
      </c>
      <c r="K17" s="388" t="s">
        <v>246</v>
      </c>
      <c r="L17" s="389">
        <v>38574.637000000002</v>
      </c>
      <c r="M17" s="389">
        <v>4629.491</v>
      </c>
      <c r="N17" s="390">
        <v>8.3323710965201148</v>
      </c>
      <c r="O17" s="316"/>
      <c r="P17" s="388" t="s">
        <v>153</v>
      </c>
      <c r="Q17" s="389">
        <v>11438.147999999999</v>
      </c>
      <c r="R17" s="389">
        <v>2386.5230000000001</v>
      </c>
      <c r="S17" s="390">
        <v>4.7928086173902358</v>
      </c>
    </row>
    <row r="18" spans="1:19" ht="15.5">
      <c r="A18" s="388" t="s">
        <v>140</v>
      </c>
      <c r="B18" s="389">
        <v>523.952</v>
      </c>
      <c r="C18" s="389">
        <v>361</v>
      </c>
      <c r="D18" s="390">
        <v>4.4591280074212136</v>
      </c>
      <c r="K18" s="388" t="s">
        <v>151</v>
      </c>
      <c r="L18" s="389">
        <v>31834.467000000001</v>
      </c>
      <c r="M18" s="389">
        <v>5088.1719999999996</v>
      </c>
      <c r="N18" s="390">
        <v>6.2565626712304541</v>
      </c>
      <c r="O18" s="316"/>
      <c r="P18" s="388" t="s">
        <v>151</v>
      </c>
      <c r="Q18" s="389">
        <v>8593.6910000000007</v>
      </c>
      <c r="R18" s="389">
        <v>1899.57</v>
      </c>
      <c r="S18" s="390">
        <v>4.5240191201166589</v>
      </c>
    </row>
    <row r="19" spans="1:19" ht="15.5">
      <c r="A19" s="388" t="s">
        <v>143</v>
      </c>
      <c r="B19" s="389">
        <v>510.858</v>
      </c>
      <c r="C19" s="389">
        <v>1066</v>
      </c>
      <c r="D19" s="390">
        <v>2.9447829420275653</v>
      </c>
      <c r="K19" s="388" t="s">
        <v>145</v>
      </c>
      <c r="L19" s="389">
        <v>22901.766</v>
      </c>
      <c r="M19" s="389">
        <v>4858.3779999999997</v>
      </c>
      <c r="N19" s="390">
        <v>4.7138707609823696</v>
      </c>
      <c r="O19" s="316"/>
      <c r="P19" s="388" t="s">
        <v>155</v>
      </c>
      <c r="Q19" s="389">
        <v>8357.8080000000009</v>
      </c>
      <c r="R19" s="389">
        <v>1734.34</v>
      </c>
      <c r="S19" s="390">
        <v>4.8190135728865169</v>
      </c>
    </row>
    <row r="20" spans="1:19" ht="15.5">
      <c r="A20" s="388" t="s">
        <v>155</v>
      </c>
      <c r="B20" s="389">
        <v>499.04300000000001</v>
      </c>
      <c r="C20" s="389">
        <v>558</v>
      </c>
      <c r="D20" s="390">
        <v>2.5982350184828449</v>
      </c>
      <c r="K20" s="388" t="s">
        <v>152</v>
      </c>
      <c r="L20" s="389">
        <v>20548.574000000001</v>
      </c>
      <c r="M20" s="389">
        <v>3741.3009999999999</v>
      </c>
      <c r="N20" s="390">
        <v>5.4923605451686459</v>
      </c>
      <c r="O20" s="316"/>
      <c r="P20" s="388" t="s">
        <v>246</v>
      </c>
      <c r="Q20" s="389">
        <v>7971.1859999999997</v>
      </c>
      <c r="R20" s="389">
        <v>1288.4780000000001</v>
      </c>
      <c r="S20" s="390">
        <v>6.1865130797731895</v>
      </c>
    </row>
    <row r="21" spans="1:19" ht="15.5">
      <c r="A21" s="388" t="s">
        <v>158</v>
      </c>
      <c r="B21" s="389">
        <v>422.66899999999998</v>
      </c>
      <c r="C21" s="389">
        <v>2563</v>
      </c>
      <c r="D21" s="390">
        <v>2.4578065941734022</v>
      </c>
      <c r="K21" s="388" t="s">
        <v>155</v>
      </c>
      <c r="L21" s="389">
        <v>20503.981</v>
      </c>
      <c r="M21" s="389">
        <v>5088.26</v>
      </c>
      <c r="N21" s="390">
        <v>4.0296645611662925</v>
      </c>
      <c r="O21" s="316"/>
      <c r="P21" s="388" t="s">
        <v>156</v>
      </c>
      <c r="Q21" s="389">
        <v>7568.4750000000004</v>
      </c>
      <c r="R21" s="389">
        <v>1405.7449999999999</v>
      </c>
      <c r="S21" s="390">
        <v>5.3839601065627134</v>
      </c>
    </row>
    <row r="22" spans="1:19" ht="15.5">
      <c r="A22" s="388" t="s">
        <v>247</v>
      </c>
      <c r="B22" s="389">
        <v>382.28399999999999</v>
      </c>
      <c r="C22" s="389">
        <v>397</v>
      </c>
      <c r="D22" s="390">
        <v>3.4139205915447679</v>
      </c>
      <c r="H22" s="329"/>
      <c r="K22" s="388" t="s">
        <v>245</v>
      </c>
      <c r="L22" s="389">
        <v>17472.686000000002</v>
      </c>
      <c r="M22" s="389">
        <v>2908.5639999999999</v>
      </c>
      <c r="N22" s="390">
        <v>6.0073238890394034</v>
      </c>
      <c r="O22" s="316"/>
      <c r="P22" s="388" t="s">
        <v>154</v>
      </c>
      <c r="Q22" s="389">
        <v>7380.558</v>
      </c>
      <c r="R22" s="389">
        <v>1514.96</v>
      </c>
      <c r="S22" s="390">
        <v>4.8717840735068911</v>
      </c>
    </row>
    <row r="23" spans="1:19" ht="15.5">
      <c r="A23" s="388" t="s">
        <v>152</v>
      </c>
      <c r="B23" s="389">
        <v>304.25700000000001</v>
      </c>
      <c r="C23" s="389">
        <v>254</v>
      </c>
      <c r="D23" s="390">
        <v>3.4788131717356507</v>
      </c>
      <c r="H23" s="329"/>
      <c r="K23" s="388" t="s">
        <v>141</v>
      </c>
      <c r="L23" s="389">
        <v>15077.405000000001</v>
      </c>
      <c r="M23" s="389">
        <v>2226.4969999999998</v>
      </c>
      <c r="N23" s="390">
        <v>6.7718056660305415</v>
      </c>
      <c r="O23" s="316"/>
      <c r="P23" s="388" t="s">
        <v>245</v>
      </c>
      <c r="Q23" s="389">
        <v>6542.0020000000004</v>
      </c>
      <c r="R23" s="389">
        <v>1174.711</v>
      </c>
      <c r="S23" s="390">
        <v>5.5690310212469285</v>
      </c>
    </row>
    <row r="24" spans="1:19" ht="15.5">
      <c r="A24" s="388" t="s">
        <v>407</v>
      </c>
      <c r="B24" s="389">
        <v>210.7</v>
      </c>
      <c r="C24" s="389">
        <v>50</v>
      </c>
      <c r="D24" s="390">
        <v>13.593548387096773</v>
      </c>
      <c r="H24" s="329"/>
      <c r="K24" s="388" t="s">
        <v>247</v>
      </c>
      <c r="L24" s="389">
        <v>14586.757</v>
      </c>
      <c r="M24" s="389">
        <v>2794.3679999999999</v>
      </c>
      <c r="N24" s="390">
        <v>5.2200558408913933</v>
      </c>
      <c r="O24" s="316"/>
      <c r="P24" s="388" t="s">
        <v>369</v>
      </c>
      <c r="Q24" s="389">
        <v>5097.95</v>
      </c>
      <c r="R24" s="389">
        <v>942.62300000000005</v>
      </c>
      <c r="S24" s="390">
        <v>5.4082597178299272</v>
      </c>
    </row>
    <row r="25" spans="1:19" ht="15.5">
      <c r="A25" s="388" t="s">
        <v>452</v>
      </c>
      <c r="B25" s="389">
        <v>167.43</v>
      </c>
      <c r="C25" s="389">
        <v>64</v>
      </c>
      <c r="D25" s="390">
        <v>4.8001720183486238</v>
      </c>
      <c r="H25" s="329"/>
      <c r="K25" s="388" t="s">
        <v>150</v>
      </c>
      <c r="L25" s="389">
        <v>10157.24</v>
      </c>
      <c r="M25" s="389">
        <v>1874.9010000000001</v>
      </c>
      <c r="N25" s="390">
        <v>5.4174807096481361</v>
      </c>
      <c r="O25" s="316"/>
      <c r="P25" s="388" t="s">
        <v>142</v>
      </c>
      <c r="Q25" s="389">
        <v>5019.3429999999998</v>
      </c>
      <c r="R25" s="389">
        <v>1222.4939999999999</v>
      </c>
      <c r="S25" s="390">
        <v>4.1058221962643584</v>
      </c>
    </row>
    <row r="26" spans="1:19" ht="15.5">
      <c r="A26" s="388" t="s">
        <v>245</v>
      </c>
      <c r="B26" s="389">
        <v>166.417</v>
      </c>
      <c r="C26" s="389">
        <v>117</v>
      </c>
      <c r="D26" s="390">
        <v>3.0493266147503433</v>
      </c>
      <c r="H26" s="329"/>
      <c r="K26" s="388" t="s">
        <v>143</v>
      </c>
      <c r="L26" s="389">
        <v>8685.9140000000007</v>
      </c>
      <c r="M26" s="389">
        <v>2250.7820000000002</v>
      </c>
      <c r="N26" s="390">
        <v>3.8590649827482184</v>
      </c>
      <c r="O26" s="316"/>
      <c r="P26" s="388" t="s">
        <v>157</v>
      </c>
      <c r="Q26" s="389">
        <v>4871.0940000000001</v>
      </c>
      <c r="R26" s="389">
        <v>1494.1959999999999</v>
      </c>
      <c r="S26" s="390">
        <v>3.2600100656138822</v>
      </c>
    </row>
    <row r="27" spans="1:19" ht="15.5">
      <c r="A27" s="388" t="s">
        <v>453</v>
      </c>
      <c r="B27" s="389">
        <v>149.80000000000001</v>
      </c>
      <c r="C27" s="389">
        <v>68</v>
      </c>
      <c r="D27" s="390">
        <v>4.4058823529411768</v>
      </c>
      <c r="H27" s="329"/>
      <c r="K27" s="388" t="s">
        <v>158</v>
      </c>
      <c r="L27" s="389">
        <v>3834.4850000000001</v>
      </c>
      <c r="M27" s="389">
        <v>879.09400000000005</v>
      </c>
      <c r="N27" s="390">
        <v>4.3618600513710701</v>
      </c>
      <c r="O27" s="316"/>
      <c r="P27" s="388" t="s">
        <v>150</v>
      </c>
      <c r="Q27" s="389">
        <v>4273.4859999999999</v>
      </c>
      <c r="R27" s="389">
        <v>843.27</v>
      </c>
      <c r="S27" s="390">
        <v>5.0677552859700929</v>
      </c>
    </row>
    <row r="28" spans="1:19" ht="15.5">
      <c r="A28" s="388" t="s">
        <v>153</v>
      </c>
      <c r="B28" s="389">
        <v>140.54599999999999</v>
      </c>
      <c r="C28" s="389">
        <v>120</v>
      </c>
      <c r="D28" s="390">
        <v>3.84215418261345</v>
      </c>
      <c r="H28" s="329"/>
      <c r="K28" s="388" t="s">
        <v>368</v>
      </c>
      <c r="L28" s="389">
        <v>3725.44</v>
      </c>
      <c r="M28" s="389">
        <v>439.50799999999998</v>
      </c>
      <c r="N28" s="390">
        <v>8.4763872329968972</v>
      </c>
      <c r="O28" s="316"/>
      <c r="P28" s="388" t="s">
        <v>158</v>
      </c>
      <c r="Q28" s="389">
        <v>3874.0650000000001</v>
      </c>
      <c r="R28" s="389">
        <v>1048.374</v>
      </c>
      <c r="S28" s="390">
        <v>3.6953081629265889</v>
      </c>
    </row>
    <row r="29" spans="1:19" ht="16" thickBot="1">
      <c r="A29" s="405" t="s">
        <v>328</v>
      </c>
      <c r="B29" s="406">
        <v>112.994</v>
      </c>
      <c r="C29" s="406">
        <v>688</v>
      </c>
      <c r="D29" s="407">
        <v>2.9089177221707341</v>
      </c>
      <c r="H29" s="329"/>
      <c r="K29" s="388" t="s">
        <v>159</v>
      </c>
      <c r="L29" s="389">
        <v>3463.8389999999999</v>
      </c>
      <c r="M29" s="389">
        <v>472.24700000000001</v>
      </c>
      <c r="N29" s="390">
        <v>7.334803609128274</v>
      </c>
      <c r="O29" s="316"/>
      <c r="P29" s="388" t="s">
        <v>152</v>
      </c>
      <c r="Q29" s="389">
        <v>3454.0320000000002</v>
      </c>
      <c r="R29" s="389">
        <v>694.11300000000006</v>
      </c>
      <c r="S29" s="390">
        <v>4.9761811117210017</v>
      </c>
    </row>
    <row r="30" spans="1:19" ht="16" thickBot="1">
      <c r="A30" s="394" t="s">
        <v>222</v>
      </c>
      <c r="B30" s="395">
        <v>52002.462</v>
      </c>
      <c r="C30" s="395">
        <v>44363</v>
      </c>
      <c r="D30" s="396">
        <v>3.8913734131805353</v>
      </c>
      <c r="E30" s="316"/>
      <c r="F30" s="316"/>
      <c r="G30" s="316"/>
      <c r="H30" s="316"/>
      <c r="I30" s="316"/>
      <c r="J30" s="316"/>
      <c r="K30" s="394" t="s">
        <v>222</v>
      </c>
      <c r="L30" s="395">
        <v>1498942.6259999999</v>
      </c>
      <c r="M30" s="395">
        <v>256407.24600000001</v>
      </c>
      <c r="N30" s="396">
        <v>5.8459448763004138</v>
      </c>
      <c r="O30" s="316"/>
      <c r="P30" s="388" t="s">
        <v>367</v>
      </c>
      <c r="Q30" s="389">
        <v>2745.3009999999999</v>
      </c>
      <c r="R30" s="389">
        <v>492.98700000000002</v>
      </c>
      <c r="S30" s="390">
        <v>5.5687087083432214</v>
      </c>
    </row>
    <row r="31" spans="1:19" ht="15.5">
      <c r="A31" s="316"/>
      <c r="B31" s="316"/>
      <c r="C31" s="316"/>
      <c r="D31" s="316"/>
      <c r="E31" s="316"/>
      <c r="F31" s="316"/>
      <c r="G31" s="316"/>
      <c r="H31" s="316"/>
      <c r="I31" s="316"/>
      <c r="J31" s="316"/>
      <c r="K31"/>
      <c r="L31"/>
      <c r="M31"/>
      <c r="N31"/>
      <c r="O31" s="316"/>
      <c r="P31" s="388" t="s">
        <v>426</v>
      </c>
      <c r="Q31" s="389">
        <v>2531.643</v>
      </c>
      <c r="R31" s="389">
        <v>405.58699999999999</v>
      </c>
      <c r="S31" s="390">
        <v>6.2419234344296051</v>
      </c>
    </row>
    <row r="32" spans="1:19" ht="15.5">
      <c r="A32" s="316"/>
      <c r="B32" s="316"/>
      <c r="C32" s="316"/>
      <c r="D32" s="316"/>
      <c r="E32" s="316"/>
      <c r="F32" s="316"/>
      <c r="G32" s="316"/>
      <c r="H32" s="316"/>
      <c r="I32" s="316"/>
      <c r="J32" s="316"/>
      <c r="K32"/>
      <c r="L32"/>
      <c r="M32"/>
      <c r="N32"/>
      <c r="O32" s="316"/>
      <c r="P32" s="388" t="s">
        <v>148</v>
      </c>
      <c r="Q32" s="389">
        <v>2304.5070000000001</v>
      </c>
      <c r="R32" s="389">
        <v>659.43499999999995</v>
      </c>
      <c r="S32" s="390">
        <v>3.4946689211218698</v>
      </c>
    </row>
    <row r="33" spans="1:19" ht="15.5">
      <c r="A33" s="398" t="s">
        <v>326</v>
      </c>
      <c r="B33" s="398"/>
      <c r="C33" s="316"/>
      <c r="D33" s="316"/>
      <c r="E33" s="316"/>
      <c r="F33" s="316"/>
      <c r="G33" s="316"/>
      <c r="H33" s="316"/>
      <c r="I33" s="316"/>
      <c r="J33" s="316"/>
      <c r="K33"/>
      <c r="L33"/>
      <c r="M33"/>
      <c r="N33"/>
      <c r="O33" s="316"/>
      <c r="P33" s="388" t="s">
        <v>332</v>
      </c>
      <c r="Q33" s="389">
        <v>2183.7550000000001</v>
      </c>
      <c r="R33" s="389">
        <v>494.05799999999999</v>
      </c>
      <c r="S33" s="390">
        <v>4.4200377283638765</v>
      </c>
    </row>
    <row r="34" spans="1:19" ht="16" thickBot="1">
      <c r="A34" s="358"/>
      <c r="C34" s="316"/>
      <c r="D34" s="316"/>
      <c r="E34" s="316"/>
      <c r="F34" s="316"/>
      <c r="G34" s="316"/>
      <c r="H34" s="316"/>
      <c r="I34" s="316"/>
      <c r="J34" s="316"/>
      <c r="O34" s="316"/>
      <c r="P34" s="388" t="s">
        <v>247</v>
      </c>
      <c r="Q34" s="389">
        <v>1895.682</v>
      </c>
      <c r="R34" s="389">
        <v>278.92200000000003</v>
      </c>
      <c r="S34" s="390">
        <v>6.7964592251597216</v>
      </c>
    </row>
    <row r="35" spans="1:19" ht="16" thickBot="1">
      <c r="A35" s="316"/>
      <c r="B35" s="316"/>
      <c r="C35" s="316"/>
      <c r="D35" s="316"/>
      <c r="E35" s="316"/>
      <c r="F35" s="316"/>
      <c r="G35" s="316"/>
      <c r="H35" s="316"/>
      <c r="I35" s="316"/>
      <c r="J35" s="316"/>
      <c r="K35"/>
      <c r="L35"/>
      <c r="M35"/>
      <c r="N35"/>
      <c r="O35" s="316"/>
      <c r="P35" s="394" t="s">
        <v>222</v>
      </c>
      <c r="Q35" s="395">
        <v>590361.348</v>
      </c>
      <c r="R35" s="395">
        <v>107854.86599999999</v>
      </c>
      <c r="S35" s="396">
        <v>5.4736644705487842</v>
      </c>
    </row>
    <row r="36" spans="1:19">
      <c r="A36"/>
      <c r="B36"/>
      <c r="C36"/>
      <c r="D36"/>
      <c r="E36"/>
      <c r="F36"/>
      <c r="G36"/>
      <c r="H36"/>
      <c r="I36"/>
      <c r="J36"/>
      <c r="K36"/>
      <c r="L36"/>
      <c r="M36"/>
      <c r="N36"/>
      <c r="O36" s="316"/>
      <c r="P36"/>
      <c r="Q36"/>
      <c r="R36"/>
      <c r="S36"/>
    </row>
    <row r="37" spans="1:19" ht="17.25" customHeight="1">
      <c r="A37"/>
      <c r="B37"/>
      <c r="C37"/>
      <c r="D37"/>
      <c r="E37"/>
      <c r="F37"/>
      <c r="G37"/>
      <c r="H37"/>
      <c r="I37"/>
      <c r="J37"/>
      <c r="K37"/>
      <c r="L37"/>
      <c r="M37"/>
      <c r="N37"/>
      <c r="O37" s="316"/>
      <c r="P37"/>
      <c r="Q37"/>
      <c r="R37"/>
      <c r="S37"/>
    </row>
    <row r="38" spans="1:19">
      <c r="A38"/>
      <c r="B38"/>
      <c r="C38"/>
      <c r="D38"/>
      <c r="E38"/>
      <c r="F38"/>
      <c r="G38"/>
      <c r="H38"/>
      <c r="I38"/>
      <c r="J38"/>
      <c r="K38"/>
      <c r="L38"/>
      <c r="M38"/>
      <c r="N38"/>
      <c r="O38" s="316"/>
      <c r="P38"/>
      <c r="Q38"/>
      <c r="R38"/>
      <c r="S38"/>
    </row>
    <row r="39" spans="1:19">
      <c r="A39"/>
      <c r="B39"/>
      <c r="C39"/>
      <c r="D39"/>
      <c r="E39"/>
      <c r="F39"/>
      <c r="G39"/>
      <c r="H39"/>
      <c r="I39"/>
      <c r="J39"/>
      <c r="K39"/>
      <c r="L39"/>
      <c r="M39"/>
      <c r="N39"/>
      <c r="O39" s="316"/>
      <c r="P39"/>
      <c r="Q39"/>
      <c r="R39"/>
      <c r="S39"/>
    </row>
    <row r="40" spans="1:19">
      <c r="A40"/>
      <c r="B40"/>
      <c r="C40"/>
      <c r="D40"/>
      <c r="E40"/>
      <c r="F40"/>
      <c r="G40"/>
      <c r="H40"/>
      <c r="I40"/>
      <c r="J40"/>
      <c r="K40"/>
      <c r="L40"/>
      <c r="M40"/>
      <c r="N40"/>
      <c r="O40" s="316"/>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O42"/>
      <c r="P42"/>
      <c r="Q42"/>
      <c r="R42"/>
      <c r="S42"/>
    </row>
    <row r="43" spans="1:19">
      <c r="A43"/>
      <c r="B43"/>
      <c r="C43"/>
      <c r="D43"/>
      <c r="E43"/>
      <c r="F43"/>
      <c r="G43"/>
      <c r="H43"/>
      <c r="I43"/>
      <c r="J43"/>
      <c r="K43"/>
      <c r="L43"/>
      <c r="M43"/>
      <c r="N43"/>
      <c r="O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316"/>
      <c r="R75" s="316"/>
    </row>
    <row r="76" spans="1:19">
      <c r="A76"/>
      <c r="B76"/>
      <c r="C76"/>
      <c r="D76"/>
      <c r="E76"/>
      <c r="F76"/>
      <c r="G76"/>
      <c r="H76"/>
      <c r="I76"/>
      <c r="J76"/>
      <c r="K76"/>
      <c r="L76"/>
      <c r="M76"/>
      <c r="N76"/>
      <c r="O76"/>
      <c r="P76"/>
      <c r="Q76" s="316"/>
      <c r="R76" s="316"/>
    </row>
    <row r="77" spans="1:19">
      <c r="A77"/>
      <c r="B77"/>
      <c r="C77"/>
      <c r="D77"/>
      <c r="E77"/>
      <c r="F77"/>
      <c r="G77"/>
      <c r="H77"/>
      <c r="I77"/>
      <c r="J77"/>
      <c r="K77"/>
      <c r="L77"/>
      <c r="M77"/>
      <c r="N77"/>
      <c r="O77"/>
      <c r="P77"/>
      <c r="Q77" s="316"/>
      <c r="R77" s="316"/>
    </row>
    <row r="78" spans="1:19">
      <c r="A78"/>
      <c r="B78"/>
      <c r="C78"/>
      <c r="D78"/>
      <c r="E78"/>
      <c r="F78"/>
      <c r="G78"/>
      <c r="H78"/>
      <c r="I78"/>
      <c r="J78"/>
      <c r="K78"/>
      <c r="L78"/>
      <c r="M78"/>
      <c r="N78"/>
      <c r="O78"/>
      <c r="P78"/>
      <c r="Q78" s="316"/>
      <c r="R78" s="316"/>
    </row>
    <row r="79" spans="1:19">
      <c r="A79"/>
      <c r="B79"/>
      <c r="C79"/>
      <c r="D79"/>
      <c r="E79"/>
      <c r="F79"/>
      <c r="G79"/>
      <c r="H79"/>
      <c r="I79"/>
      <c r="J79"/>
      <c r="K79"/>
      <c r="L79"/>
      <c r="M79"/>
      <c r="N79"/>
      <c r="O79"/>
      <c r="P79"/>
      <c r="Q79" s="316"/>
      <c r="R79" s="316"/>
    </row>
    <row r="80" spans="1:19">
      <c r="A80"/>
      <c r="B80"/>
      <c r="C80"/>
      <c r="D80"/>
      <c r="E80"/>
      <c r="F80"/>
      <c r="G80"/>
      <c r="H80"/>
      <c r="I80"/>
      <c r="J80"/>
      <c r="K80"/>
      <c r="L80"/>
      <c r="M80"/>
      <c r="N80"/>
      <c r="O80"/>
      <c r="P80"/>
      <c r="Q80" s="316"/>
      <c r="R80" s="316"/>
    </row>
    <row r="81" spans="1:18">
      <c r="A81"/>
      <c r="B81"/>
      <c r="C81"/>
      <c r="D81"/>
      <c r="E81"/>
      <c r="F81"/>
      <c r="G81"/>
      <c r="H81"/>
      <c r="I81"/>
      <c r="J81"/>
      <c r="K81"/>
      <c r="L81"/>
      <c r="M81"/>
      <c r="N81"/>
      <c r="O81"/>
      <c r="P81"/>
      <c r="Q81" s="316"/>
      <c r="R81" s="316"/>
    </row>
    <row r="82" spans="1:18">
      <c r="A82"/>
      <c r="B82"/>
      <c r="C82"/>
      <c r="D82"/>
      <c r="E82"/>
      <c r="F82"/>
      <c r="G82"/>
      <c r="H82"/>
      <c r="I82"/>
      <c r="J82"/>
      <c r="K82"/>
      <c r="L82"/>
      <c r="M82"/>
      <c r="N82"/>
      <c r="O82"/>
      <c r="P82"/>
      <c r="Q82" s="316"/>
      <c r="R82" s="316"/>
    </row>
    <row r="83" spans="1:18">
      <c r="A83"/>
      <c r="B83"/>
      <c r="C83"/>
      <c r="D83"/>
      <c r="E83"/>
      <c r="F83"/>
      <c r="G83"/>
      <c r="H83"/>
      <c r="I83"/>
      <c r="J83"/>
      <c r="K83"/>
      <c r="L83"/>
      <c r="M83"/>
      <c r="N83"/>
      <c r="O83"/>
      <c r="P83"/>
      <c r="Q83" s="316"/>
      <c r="R83" s="316"/>
    </row>
    <row r="84" spans="1:18">
      <c r="A84"/>
      <c r="B84"/>
      <c r="C84"/>
      <c r="D84"/>
      <c r="E84"/>
      <c r="F84"/>
      <c r="G84"/>
      <c r="H84"/>
      <c r="I84"/>
      <c r="J84"/>
      <c r="K84"/>
      <c r="L84"/>
      <c r="M84"/>
      <c r="N84"/>
      <c r="O84"/>
      <c r="P84"/>
      <c r="Q84" s="316"/>
      <c r="R84" s="316"/>
    </row>
    <row r="85" spans="1:18">
      <c r="A85"/>
      <c r="B85"/>
      <c r="C85"/>
      <c r="D85"/>
      <c r="E85"/>
      <c r="F85"/>
      <c r="G85"/>
      <c r="H85"/>
      <c r="I85"/>
      <c r="J85"/>
      <c r="K85"/>
      <c r="L85"/>
      <c r="M85"/>
      <c r="N85"/>
      <c r="O85"/>
      <c r="P85"/>
      <c r="Q85" s="316"/>
      <c r="R85" s="316"/>
    </row>
    <row r="86" spans="1:18">
      <c r="A86"/>
      <c r="B86"/>
      <c r="C86"/>
      <c r="D86"/>
      <c r="E86"/>
      <c r="F86"/>
      <c r="G86"/>
      <c r="H86"/>
      <c r="I86"/>
      <c r="J86"/>
      <c r="K86"/>
      <c r="L86"/>
      <c r="M86"/>
      <c r="N86"/>
      <c r="O86"/>
      <c r="P86"/>
      <c r="Q86" s="316"/>
      <c r="R86" s="316"/>
    </row>
    <row r="87" spans="1:18">
      <c r="A87"/>
      <c r="B87"/>
      <c r="C87"/>
      <c r="D87"/>
      <c r="E87"/>
      <c r="F87"/>
      <c r="G87"/>
      <c r="H87"/>
      <c r="I87"/>
      <c r="J87"/>
      <c r="K87"/>
      <c r="L87"/>
      <c r="M87"/>
      <c r="N87"/>
      <c r="O87"/>
      <c r="P87"/>
      <c r="Q87" s="316"/>
      <c r="R87" s="316"/>
    </row>
    <row r="88" spans="1:18">
      <c r="A88"/>
      <c r="B88"/>
      <c r="C88"/>
      <c r="D88"/>
      <c r="E88"/>
      <c r="F88"/>
      <c r="G88"/>
      <c r="H88"/>
      <c r="I88"/>
      <c r="J88"/>
      <c r="K88"/>
      <c r="L88"/>
      <c r="M88"/>
      <c r="N88"/>
      <c r="O88"/>
      <c r="P88"/>
      <c r="Q88" s="316"/>
      <c r="R88" s="316"/>
    </row>
    <row r="89" spans="1:18">
      <c r="A89"/>
      <c r="B89"/>
      <c r="C89"/>
      <c r="D89"/>
      <c r="E89"/>
      <c r="F89"/>
      <c r="G89"/>
      <c r="H89"/>
      <c r="I89"/>
      <c r="J89"/>
      <c r="K89"/>
      <c r="L89"/>
      <c r="M89"/>
      <c r="N89"/>
      <c r="O89"/>
      <c r="P89"/>
      <c r="Q89" s="316"/>
      <c r="R89" s="316"/>
    </row>
    <row r="90" spans="1:18">
      <c r="A90"/>
      <c r="B90"/>
      <c r="C90"/>
      <c r="D90"/>
      <c r="E90"/>
      <c r="F90"/>
      <c r="G90"/>
      <c r="H90"/>
      <c r="I90"/>
      <c r="J90"/>
      <c r="K90"/>
      <c r="L90"/>
      <c r="M90"/>
      <c r="N90"/>
      <c r="O90"/>
      <c r="P90"/>
      <c r="Q90" s="316"/>
      <c r="R90" s="316"/>
    </row>
    <row r="91" spans="1:18">
      <c r="A91"/>
      <c r="B91"/>
      <c r="C91"/>
      <c r="D91"/>
      <c r="E91"/>
      <c r="F91"/>
      <c r="G91"/>
      <c r="H91"/>
      <c r="I91"/>
      <c r="J91"/>
      <c r="K91"/>
      <c r="L91"/>
      <c r="M91"/>
      <c r="N91"/>
      <c r="O91"/>
      <c r="P91"/>
      <c r="Q91" s="316"/>
      <c r="R91" s="316"/>
    </row>
    <row r="92" spans="1:18">
      <c r="A92"/>
      <c r="B92"/>
      <c r="C92"/>
      <c r="D92"/>
      <c r="E92"/>
      <c r="F92"/>
      <c r="G92"/>
      <c r="H92"/>
      <c r="I92"/>
      <c r="J92"/>
      <c r="K92"/>
      <c r="L92"/>
      <c r="M92"/>
      <c r="N92"/>
      <c r="O92"/>
      <c r="P92"/>
      <c r="Q92" s="316"/>
      <c r="R92" s="316"/>
    </row>
    <row r="93" spans="1:18">
      <c r="A93"/>
      <c r="B93"/>
      <c r="C93"/>
      <c r="D93"/>
      <c r="E93"/>
      <c r="F93"/>
      <c r="G93"/>
      <c r="H93"/>
      <c r="I93"/>
      <c r="J93"/>
      <c r="K93"/>
      <c r="L93"/>
      <c r="M93"/>
      <c r="N93"/>
      <c r="O93"/>
      <c r="P93"/>
      <c r="Q93" s="316"/>
      <c r="R93" s="316"/>
    </row>
    <row r="94" spans="1:18">
      <c r="A94"/>
      <c r="B94"/>
      <c r="C94"/>
      <c r="D94"/>
      <c r="E94"/>
      <c r="F94"/>
      <c r="G94"/>
      <c r="H94"/>
      <c r="I94"/>
      <c r="J94"/>
      <c r="K94"/>
      <c r="L94"/>
      <c r="M94"/>
      <c r="N94"/>
      <c r="O94"/>
      <c r="P94"/>
      <c r="Q94" s="316"/>
      <c r="R94" s="316"/>
    </row>
    <row r="95" spans="1:18">
      <c r="A95"/>
      <c r="B95"/>
      <c r="C95"/>
      <c r="D95"/>
      <c r="E95"/>
      <c r="F95"/>
      <c r="G95"/>
      <c r="H95"/>
      <c r="I95"/>
      <c r="J95"/>
      <c r="K95"/>
      <c r="L95"/>
      <c r="M95"/>
      <c r="N95"/>
      <c r="O95"/>
      <c r="P95"/>
      <c r="Q95" s="316"/>
      <c r="R95" s="316"/>
    </row>
    <row r="96" spans="1:18">
      <c r="A96"/>
      <c r="B96"/>
      <c r="C96"/>
      <c r="D96"/>
      <c r="E96"/>
      <c r="F96"/>
      <c r="G96"/>
      <c r="H96"/>
      <c r="I96"/>
      <c r="J96"/>
      <c r="K96"/>
      <c r="L96"/>
      <c r="M96"/>
      <c r="N96"/>
      <c r="O96"/>
      <c r="P96"/>
      <c r="Q96" s="316"/>
      <c r="R96" s="316"/>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3"/>
  <dimension ref="A1:AA230"/>
  <sheetViews>
    <sheetView showGridLines="0" workbookViewId="0">
      <selection activeCell="K31" sqref="K31"/>
    </sheetView>
  </sheetViews>
  <sheetFormatPr defaultRowHeight="13"/>
  <cols>
    <col min="1" max="1" width="16.81640625" style="329" customWidth="1"/>
    <col min="2" max="2" width="12.26953125" style="329" bestFit="1" customWidth="1"/>
    <col min="3" max="3" width="10.1796875" style="329" customWidth="1"/>
    <col min="4" max="4" width="9.1796875" style="329"/>
    <col min="5" max="5" width="6" style="329" customWidth="1"/>
    <col min="6" max="6" width="16.7265625" style="329" customWidth="1"/>
    <col min="7" max="7" width="11.26953125" style="329" customWidth="1"/>
    <col min="8" max="8" width="10.453125" style="329" customWidth="1"/>
    <col min="9" max="9" width="9.1796875" style="329"/>
    <col min="10" max="10" width="3.54296875" style="329" customWidth="1"/>
    <col min="11" max="11" width="27.26953125" style="329" customWidth="1"/>
    <col min="12" max="12" width="11.7265625" style="329" customWidth="1"/>
    <col min="13" max="13" width="12.26953125" style="329" customWidth="1"/>
    <col min="14" max="14" width="10.453125" style="329" customWidth="1"/>
    <col min="15" max="15" width="3.81640625" style="329" customWidth="1"/>
    <col min="16" max="16" width="22.54296875" style="329" customWidth="1"/>
    <col min="17" max="17" width="11.26953125" style="329" customWidth="1"/>
    <col min="18" max="18" width="10.26953125" style="329" customWidth="1"/>
    <col min="19" max="19" width="10" style="329" customWidth="1"/>
    <col min="20" max="255" width="9.1796875" style="329"/>
    <col min="256" max="256" width="4" style="329" customWidth="1"/>
    <col min="257" max="257" width="15.1796875" style="329" customWidth="1"/>
    <col min="258" max="258" width="13.81640625" style="329" customWidth="1"/>
    <col min="259" max="259" width="10.1796875" style="329" customWidth="1"/>
    <col min="260" max="260" width="9.1796875" style="329"/>
    <col min="261" max="261" width="3.453125" style="329" customWidth="1"/>
    <col min="262" max="262" width="19.54296875" style="329" customWidth="1"/>
    <col min="263" max="263" width="12.26953125" style="329" customWidth="1"/>
    <col min="264" max="264" width="10.453125" style="329" customWidth="1"/>
    <col min="265" max="265" width="9.1796875" style="329"/>
    <col min="266" max="266" width="3.54296875" style="329" customWidth="1"/>
    <col min="267" max="267" width="16.453125" style="329" customWidth="1"/>
    <col min="268" max="268" width="11.7265625" style="329" customWidth="1"/>
    <col min="269" max="269" width="10.1796875" style="329" customWidth="1"/>
    <col min="270" max="270" width="15.81640625" style="329" customWidth="1"/>
    <col min="271" max="271" width="3.81640625" style="329" customWidth="1"/>
    <col min="272" max="272" width="16.453125" style="329" customWidth="1"/>
    <col min="273" max="273" width="11.26953125" style="329" customWidth="1"/>
    <col min="274" max="274" width="10.26953125" style="329" customWidth="1"/>
    <col min="275" max="275" width="10" style="329" customWidth="1"/>
    <col min="276" max="511" width="9.1796875" style="329"/>
    <col min="512" max="512" width="4" style="329" customWidth="1"/>
    <col min="513" max="513" width="15.1796875" style="329" customWidth="1"/>
    <col min="514" max="514" width="13.81640625" style="329" customWidth="1"/>
    <col min="515" max="515" width="10.1796875" style="329" customWidth="1"/>
    <col min="516" max="516" width="9.1796875" style="329"/>
    <col min="517" max="517" width="3.453125" style="329" customWidth="1"/>
    <col min="518" max="518" width="19.54296875" style="329" customWidth="1"/>
    <col min="519" max="519" width="12.26953125" style="329" customWidth="1"/>
    <col min="520" max="520" width="10.453125" style="329" customWidth="1"/>
    <col min="521" max="521" width="9.1796875" style="329"/>
    <col min="522" max="522" width="3.54296875" style="329" customWidth="1"/>
    <col min="523" max="523" width="16.453125" style="329" customWidth="1"/>
    <col min="524" max="524" width="11.7265625" style="329" customWidth="1"/>
    <col min="525" max="525" width="10.1796875" style="329" customWidth="1"/>
    <col min="526" max="526" width="15.81640625" style="329" customWidth="1"/>
    <col min="527" max="527" width="3.81640625" style="329" customWidth="1"/>
    <col min="528" max="528" width="16.453125" style="329" customWidth="1"/>
    <col min="529" max="529" width="11.26953125" style="329" customWidth="1"/>
    <col min="530" max="530" width="10.26953125" style="329" customWidth="1"/>
    <col min="531" max="531" width="10" style="329" customWidth="1"/>
    <col min="532" max="767" width="9.1796875" style="329"/>
    <col min="768" max="768" width="4" style="329" customWidth="1"/>
    <col min="769" max="769" width="15.1796875" style="329" customWidth="1"/>
    <col min="770" max="770" width="13.81640625" style="329" customWidth="1"/>
    <col min="771" max="771" width="10.1796875" style="329" customWidth="1"/>
    <col min="772" max="772" width="9.1796875" style="329"/>
    <col min="773" max="773" width="3.453125" style="329" customWidth="1"/>
    <col min="774" max="774" width="19.54296875" style="329" customWidth="1"/>
    <col min="775" max="775" width="12.26953125" style="329" customWidth="1"/>
    <col min="776" max="776" width="10.453125" style="329" customWidth="1"/>
    <col min="777" max="777" width="9.1796875" style="329"/>
    <col min="778" max="778" width="3.54296875" style="329" customWidth="1"/>
    <col min="779" max="779" width="16.453125" style="329" customWidth="1"/>
    <col min="780" max="780" width="11.7265625" style="329" customWidth="1"/>
    <col min="781" max="781" width="10.1796875" style="329" customWidth="1"/>
    <col min="782" max="782" width="15.81640625" style="329" customWidth="1"/>
    <col min="783" max="783" width="3.81640625" style="329" customWidth="1"/>
    <col min="784" max="784" width="16.453125" style="329" customWidth="1"/>
    <col min="785" max="785" width="11.26953125" style="329" customWidth="1"/>
    <col min="786" max="786" width="10.26953125" style="329" customWidth="1"/>
    <col min="787" max="787" width="10" style="329" customWidth="1"/>
    <col min="788" max="1023" width="9.1796875" style="329"/>
    <col min="1024" max="1024" width="4" style="329" customWidth="1"/>
    <col min="1025" max="1025" width="15.1796875" style="329" customWidth="1"/>
    <col min="1026" max="1026" width="13.81640625" style="329" customWidth="1"/>
    <col min="1027" max="1027" width="10.1796875" style="329" customWidth="1"/>
    <col min="1028" max="1028" width="9.1796875" style="329"/>
    <col min="1029" max="1029" width="3.453125" style="329" customWidth="1"/>
    <col min="1030" max="1030" width="19.54296875" style="329" customWidth="1"/>
    <col min="1031" max="1031" width="12.26953125" style="329" customWidth="1"/>
    <col min="1032" max="1032" width="10.453125" style="329" customWidth="1"/>
    <col min="1033" max="1033" width="9.1796875" style="329"/>
    <col min="1034" max="1034" width="3.54296875" style="329" customWidth="1"/>
    <col min="1035" max="1035" width="16.453125" style="329" customWidth="1"/>
    <col min="1036" max="1036" width="11.7265625" style="329" customWidth="1"/>
    <col min="1037" max="1037" width="10.1796875" style="329" customWidth="1"/>
    <col min="1038" max="1038" width="15.81640625" style="329" customWidth="1"/>
    <col min="1039" max="1039" width="3.81640625" style="329" customWidth="1"/>
    <col min="1040" max="1040" width="16.453125" style="329" customWidth="1"/>
    <col min="1041" max="1041" width="11.26953125" style="329" customWidth="1"/>
    <col min="1042" max="1042" width="10.26953125" style="329" customWidth="1"/>
    <col min="1043" max="1043" width="10" style="329" customWidth="1"/>
    <col min="1044" max="1279" width="9.1796875" style="329"/>
    <col min="1280" max="1280" width="4" style="329" customWidth="1"/>
    <col min="1281" max="1281" width="15.1796875" style="329" customWidth="1"/>
    <col min="1282" max="1282" width="13.81640625" style="329" customWidth="1"/>
    <col min="1283" max="1283" width="10.1796875" style="329" customWidth="1"/>
    <col min="1284" max="1284" width="9.1796875" style="329"/>
    <col min="1285" max="1285" width="3.453125" style="329" customWidth="1"/>
    <col min="1286" max="1286" width="19.54296875" style="329" customWidth="1"/>
    <col min="1287" max="1287" width="12.26953125" style="329" customWidth="1"/>
    <col min="1288" max="1288" width="10.453125" style="329" customWidth="1"/>
    <col min="1289" max="1289" width="9.1796875" style="329"/>
    <col min="1290" max="1290" width="3.54296875" style="329" customWidth="1"/>
    <col min="1291" max="1291" width="16.453125" style="329" customWidth="1"/>
    <col min="1292" max="1292" width="11.7265625" style="329" customWidth="1"/>
    <col min="1293" max="1293" width="10.1796875" style="329" customWidth="1"/>
    <col min="1294" max="1294" width="15.81640625" style="329" customWidth="1"/>
    <col min="1295" max="1295" width="3.81640625" style="329" customWidth="1"/>
    <col min="1296" max="1296" width="16.453125" style="329" customWidth="1"/>
    <col min="1297" max="1297" width="11.26953125" style="329" customWidth="1"/>
    <col min="1298" max="1298" width="10.26953125" style="329" customWidth="1"/>
    <col min="1299" max="1299" width="10" style="329" customWidth="1"/>
    <col min="1300" max="1535" width="9.1796875" style="329"/>
    <col min="1536" max="1536" width="4" style="329" customWidth="1"/>
    <col min="1537" max="1537" width="15.1796875" style="329" customWidth="1"/>
    <col min="1538" max="1538" width="13.81640625" style="329" customWidth="1"/>
    <col min="1539" max="1539" width="10.1796875" style="329" customWidth="1"/>
    <col min="1540" max="1540" width="9.1796875" style="329"/>
    <col min="1541" max="1541" width="3.453125" style="329" customWidth="1"/>
    <col min="1542" max="1542" width="19.54296875" style="329" customWidth="1"/>
    <col min="1543" max="1543" width="12.26953125" style="329" customWidth="1"/>
    <col min="1544" max="1544" width="10.453125" style="329" customWidth="1"/>
    <col min="1545" max="1545" width="9.1796875" style="329"/>
    <col min="1546" max="1546" width="3.54296875" style="329" customWidth="1"/>
    <col min="1547" max="1547" width="16.453125" style="329" customWidth="1"/>
    <col min="1548" max="1548" width="11.7265625" style="329" customWidth="1"/>
    <col min="1549" max="1549" width="10.1796875" style="329" customWidth="1"/>
    <col min="1550" max="1550" width="15.81640625" style="329" customWidth="1"/>
    <col min="1551" max="1551" width="3.81640625" style="329" customWidth="1"/>
    <col min="1552" max="1552" width="16.453125" style="329" customWidth="1"/>
    <col min="1553" max="1553" width="11.26953125" style="329" customWidth="1"/>
    <col min="1554" max="1554" width="10.26953125" style="329" customWidth="1"/>
    <col min="1555" max="1555" width="10" style="329" customWidth="1"/>
    <col min="1556" max="1791" width="9.1796875" style="329"/>
    <col min="1792" max="1792" width="4" style="329" customWidth="1"/>
    <col min="1793" max="1793" width="15.1796875" style="329" customWidth="1"/>
    <col min="1794" max="1794" width="13.81640625" style="329" customWidth="1"/>
    <col min="1795" max="1795" width="10.1796875" style="329" customWidth="1"/>
    <col min="1796" max="1796" width="9.1796875" style="329"/>
    <col min="1797" max="1797" width="3.453125" style="329" customWidth="1"/>
    <col min="1798" max="1798" width="19.54296875" style="329" customWidth="1"/>
    <col min="1799" max="1799" width="12.26953125" style="329" customWidth="1"/>
    <col min="1800" max="1800" width="10.453125" style="329" customWidth="1"/>
    <col min="1801" max="1801" width="9.1796875" style="329"/>
    <col min="1802" max="1802" width="3.54296875" style="329" customWidth="1"/>
    <col min="1803" max="1803" width="16.453125" style="329" customWidth="1"/>
    <col min="1804" max="1804" width="11.7265625" style="329" customWidth="1"/>
    <col min="1805" max="1805" width="10.1796875" style="329" customWidth="1"/>
    <col min="1806" max="1806" width="15.81640625" style="329" customWidth="1"/>
    <col min="1807" max="1807" width="3.81640625" style="329" customWidth="1"/>
    <col min="1808" max="1808" width="16.453125" style="329" customWidth="1"/>
    <col min="1809" max="1809" width="11.26953125" style="329" customWidth="1"/>
    <col min="1810" max="1810" width="10.26953125" style="329" customWidth="1"/>
    <col min="1811" max="1811" width="10" style="329" customWidth="1"/>
    <col min="1812" max="2047" width="9.1796875" style="329"/>
    <col min="2048" max="2048" width="4" style="329" customWidth="1"/>
    <col min="2049" max="2049" width="15.1796875" style="329" customWidth="1"/>
    <col min="2050" max="2050" width="13.81640625" style="329" customWidth="1"/>
    <col min="2051" max="2051" width="10.1796875" style="329" customWidth="1"/>
    <col min="2052" max="2052" width="9.1796875" style="329"/>
    <col min="2053" max="2053" width="3.453125" style="329" customWidth="1"/>
    <col min="2054" max="2054" width="19.54296875" style="329" customWidth="1"/>
    <col min="2055" max="2055" width="12.26953125" style="329" customWidth="1"/>
    <col min="2056" max="2056" width="10.453125" style="329" customWidth="1"/>
    <col min="2057" max="2057" width="9.1796875" style="329"/>
    <col min="2058" max="2058" width="3.54296875" style="329" customWidth="1"/>
    <col min="2059" max="2059" width="16.453125" style="329" customWidth="1"/>
    <col min="2060" max="2060" width="11.7265625" style="329" customWidth="1"/>
    <col min="2061" max="2061" width="10.1796875" style="329" customWidth="1"/>
    <col min="2062" max="2062" width="15.81640625" style="329" customWidth="1"/>
    <col min="2063" max="2063" width="3.81640625" style="329" customWidth="1"/>
    <col min="2064" max="2064" width="16.453125" style="329" customWidth="1"/>
    <col min="2065" max="2065" width="11.26953125" style="329" customWidth="1"/>
    <col min="2066" max="2066" width="10.26953125" style="329" customWidth="1"/>
    <col min="2067" max="2067" width="10" style="329" customWidth="1"/>
    <col min="2068" max="2303" width="9.1796875" style="329"/>
    <col min="2304" max="2304" width="4" style="329" customWidth="1"/>
    <col min="2305" max="2305" width="15.1796875" style="329" customWidth="1"/>
    <col min="2306" max="2306" width="13.81640625" style="329" customWidth="1"/>
    <col min="2307" max="2307" width="10.1796875" style="329" customWidth="1"/>
    <col min="2308" max="2308" width="9.1796875" style="329"/>
    <col min="2309" max="2309" width="3.453125" style="329" customWidth="1"/>
    <col min="2310" max="2310" width="19.54296875" style="329" customWidth="1"/>
    <col min="2311" max="2311" width="12.26953125" style="329" customWidth="1"/>
    <col min="2312" max="2312" width="10.453125" style="329" customWidth="1"/>
    <col min="2313" max="2313" width="9.1796875" style="329"/>
    <col min="2314" max="2314" width="3.54296875" style="329" customWidth="1"/>
    <col min="2315" max="2315" width="16.453125" style="329" customWidth="1"/>
    <col min="2316" max="2316" width="11.7265625" style="329" customWidth="1"/>
    <col min="2317" max="2317" width="10.1796875" style="329" customWidth="1"/>
    <col min="2318" max="2318" width="15.81640625" style="329" customWidth="1"/>
    <col min="2319" max="2319" width="3.81640625" style="329" customWidth="1"/>
    <col min="2320" max="2320" width="16.453125" style="329" customWidth="1"/>
    <col min="2321" max="2321" width="11.26953125" style="329" customWidth="1"/>
    <col min="2322" max="2322" width="10.26953125" style="329" customWidth="1"/>
    <col min="2323" max="2323" width="10" style="329" customWidth="1"/>
    <col min="2324" max="2559" width="9.1796875" style="329"/>
    <col min="2560" max="2560" width="4" style="329" customWidth="1"/>
    <col min="2561" max="2561" width="15.1796875" style="329" customWidth="1"/>
    <col min="2562" max="2562" width="13.81640625" style="329" customWidth="1"/>
    <col min="2563" max="2563" width="10.1796875" style="329" customWidth="1"/>
    <col min="2564" max="2564" width="9.1796875" style="329"/>
    <col min="2565" max="2565" width="3.453125" style="329" customWidth="1"/>
    <col min="2566" max="2566" width="19.54296875" style="329" customWidth="1"/>
    <col min="2567" max="2567" width="12.26953125" style="329" customWidth="1"/>
    <col min="2568" max="2568" width="10.453125" style="329" customWidth="1"/>
    <col min="2569" max="2569" width="9.1796875" style="329"/>
    <col min="2570" max="2570" width="3.54296875" style="329" customWidth="1"/>
    <col min="2571" max="2571" width="16.453125" style="329" customWidth="1"/>
    <col min="2572" max="2572" width="11.7265625" style="329" customWidth="1"/>
    <col min="2573" max="2573" width="10.1796875" style="329" customWidth="1"/>
    <col min="2574" max="2574" width="15.81640625" style="329" customWidth="1"/>
    <col min="2575" max="2575" width="3.81640625" style="329" customWidth="1"/>
    <col min="2576" max="2576" width="16.453125" style="329" customWidth="1"/>
    <col min="2577" max="2577" width="11.26953125" style="329" customWidth="1"/>
    <col min="2578" max="2578" width="10.26953125" style="329" customWidth="1"/>
    <col min="2579" max="2579" width="10" style="329" customWidth="1"/>
    <col min="2580" max="2815" width="9.1796875" style="329"/>
    <col min="2816" max="2816" width="4" style="329" customWidth="1"/>
    <col min="2817" max="2817" width="15.1796875" style="329" customWidth="1"/>
    <col min="2818" max="2818" width="13.81640625" style="329" customWidth="1"/>
    <col min="2819" max="2819" width="10.1796875" style="329" customWidth="1"/>
    <col min="2820" max="2820" width="9.1796875" style="329"/>
    <col min="2821" max="2821" width="3.453125" style="329" customWidth="1"/>
    <col min="2822" max="2822" width="19.54296875" style="329" customWidth="1"/>
    <col min="2823" max="2823" width="12.26953125" style="329" customWidth="1"/>
    <col min="2824" max="2824" width="10.453125" style="329" customWidth="1"/>
    <col min="2825" max="2825" width="9.1796875" style="329"/>
    <col min="2826" max="2826" width="3.54296875" style="329" customWidth="1"/>
    <col min="2827" max="2827" width="16.453125" style="329" customWidth="1"/>
    <col min="2828" max="2828" width="11.7265625" style="329" customWidth="1"/>
    <col min="2829" max="2829" width="10.1796875" style="329" customWidth="1"/>
    <col min="2830" max="2830" width="15.81640625" style="329" customWidth="1"/>
    <col min="2831" max="2831" width="3.81640625" style="329" customWidth="1"/>
    <col min="2832" max="2832" width="16.453125" style="329" customWidth="1"/>
    <col min="2833" max="2833" width="11.26953125" style="329" customWidth="1"/>
    <col min="2834" max="2834" width="10.26953125" style="329" customWidth="1"/>
    <col min="2835" max="2835" width="10" style="329" customWidth="1"/>
    <col min="2836" max="3071" width="9.1796875" style="329"/>
    <col min="3072" max="3072" width="4" style="329" customWidth="1"/>
    <col min="3073" max="3073" width="15.1796875" style="329" customWidth="1"/>
    <col min="3074" max="3074" width="13.81640625" style="329" customWidth="1"/>
    <col min="3075" max="3075" width="10.1796875" style="329" customWidth="1"/>
    <col min="3076" max="3076" width="9.1796875" style="329"/>
    <col min="3077" max="3077" width="3.453125" style="329" customWidth="1"/>
    <col min="3078" max="3078" width="19.54296875" style="329" customWidth="1"/>
    <col min="3079" max="3079" width="12.26953125" style="329" customWidth="1"/>
    <col min="3080" max="3080" width="10.453125" style="329" customWidth="1"/>
    <col min="3081" max="3081" width="9.1796875" style="329"/>
    <col min="3082" max="3082" width="3.54296875" style="329" customWidth="1"/>
    <col min="3083" max="3083" width="16.453125" style="329" customWidth="1"/>
    <col min="3084" max="3084" width="11.7265625" style="329" customWidth="1"/>
    <col min="3085" max="3085" width="10.1796875" style="329" customWidth="1"/>
    <col min="3086" max="3086" width="15.81640625" style="329" customWidth="1"/>
    <col min="3087" max="3087" width="3.81640625" style="329" customWidth="1"/>
    <col min="3088" max="3088" width="16.453125" style="329" customWidth="1"/>
    <col min="3089" max="3089" width="11.26953125" style="329" customWidth="1"/>
    <col min="3090" max="3090" width="10.26953125" style="329" customWidth="1"/>
    <col min="3091" max="3091" width="10" style="329" customWidth="1"/>
    <col min="3092" max="3327" width="9.1796875" style="329"/>
    <col min="3328" max="3328" width="4" style="329" customWidth="1"/>
    <col min="3329" max="3329" width="15.1796875" style="329" customWidth="1"/>
    <col min="3330" max="3330" width="13.81640625" style="329" customWidth="1"/>
    <col min="3331" max="3331" width="10.1796875" style="329" customWidth="1"/>
    <col min="3332" max="3332" width="9.1796875" style="329"/>
    <col min="3333" max="3333" width="3.453125" style="329" customWidth="1"/>
    <col min="3334" max="3334" width="19.54296875" style="329" customWidth="1"/>
    <col min="3335" max="3335" width="12.26953125" style="329" customWidth="1"/>
    <col min="3336" max="3336" width="10.453125" style="329" customWidth="1"/>
    <col min="3337" max="3337" width="9.1796875" style="329"/>
    <col min="3338" max="3338" width="3.54296875" style="329" customWidth="1"/>
    <col min="3339" max="3339" width="16.453125" style="329" customWidth="1"/>
    <col min="3340" max="3340" width="11.7265625" style="329" customWidth="1"/>
    <col min="3341" max="3341" width="10.1796875" style="329" customWidth="1"/>
    <col min="3342" max="3342" width="15.81640625" style="329" customWidth="1"/>
    <col min="3343" max="3343" width="3.81640625" style="329" customWidth="1"/>
    <col min="3344" max="3344" width="16.453125" style="329" customWidth="1"/>
    <col min="3345" max="3345" width="11.26953125" style="329" customWidth="1"/>
    <col min="3346" max="3346" width="10.26953125" style="329" customWidth="1"/>
    <col min="3347" max="3347" width="10" style="329" customWidth="1"/>
    <col min="3348" max="3583" width="9.1796875" style="329"/>
    <col min="3584" max="3584" width="4" style="329" customWidth="1"/>
    <col min="3585" max="3585" width="15.1796875" style="329" customWidth="1"/>
    <col min="3586" max="3586" width="13.81640625" style="329" customWidth="1"/>
    <col min="3587" max="3587" width="10.1796875" style="329" customWidth="1"/>
    <col min="3588" max="3588" width="9.1796875" style="329"/>
    <col min="3589" max="3589" width="3.453125" style="329" customWidth="1"/>
    <col min="3590" max="3590" width="19.54296875" style="329" customWidth="1"/>
    <col min="3591" max="3591" width="12.26953125" style="329" customWidth="1"/>
    <col min="3592" max="3592" width="10.453125" style="329" customWidth="1"/>
    <col min="3593" max="3593" width="9.1796875" style="329"/>
    <col min="3594" max="3594" width="3.54296875" style="329" customWidth="1"/>
    <col min="3595" max="3595" width="16.453125" style="329" customWidth="1"/>
    <col min="3596" max="3596" width="11.7265625" style="329" customWidth="1"/>
    <col min="3597" max="3597" width="10.1796875" style="329" customWidth="1"/>
    <col min="3598" max="3598" width="15.81640625" style="329" customWidth="1"/>
    <col min="3599" max="3599" width="3.81640625" style="329" customWidth="1"/>
    <col min="3600" max="3600" width="16.453125" style="329" customWidth="1"/>
    <col min="3601" max="3601" width="11.26953125" style="329" customWidth="1"/>
    <col min="3602" max="3602" width="10.26953125" style="329" customWidth="1"/>
    <col min="3603" max="3603" width="10" style="329" customWidth="1"/>
    <col min="3604" max="3839" width="9.1796875" style="329"/>
    <col min="3840" max="3840" width="4" style="329" customWidth="1"/>
    <col min="3841" max="3841" width="15.1796875" style="329" customWidth="1"/>
    <col min="3842" max="3842" width="13.81640625" style="329" customWidth="1"/>
    <col min="3843" max="3843" width="10.1796875" style="329" customWidth="1"/>
    <col min="3844" max="3844" width="9.1796875" style="329"/>
    <col min="3845" max="3845" width="3.453125" style="329" customWidth="1"/>
    <col min="3846" max="3846" width="19.54296875" style="329" customWidth="1"/>
    <col min="3847" max="3847" width="12.26953125" style="329" customWidth="1"/>
    <col min="3848" max="3848" width="10.453125" style="329" customWidth="1"/>
    <col min="3849" max="3849" width="9.1796875" style="329"/>
    <col min="3850" max="3850" width="3.54296875" style="329" customWidth="1"/>
    <col min="3851" max="3851" width="16.453125" style="329" customWidth="1"/>
    <col min="3852" max="3852" width="11.7265625" style="329" customWidth="1"/>
    <col min="3853" max="3853" width="10.1796875" style="329" customWidth="1"/>
    <col min="3854" max="3854" width="15.81640625" style="329" customWidth="1"/>
    <col min="3855" max="3855" width="3.81640625" style="329" customWidth="1"/>
    <col min="3856" max="3856" width="16.453125" style="329" customWidth="1"/>
    <col min="3857" max="3857" width="11.26953125" style="329" customWidth="1"/>
    <col min="3858" max="3858" width="10.26953125" style="329" customWidth="1"/>
    <col min="3859" max="3859" width="10" style="329" customWidth="1"/>
    <col min="3860" max="4095" width="9.1796875" style="329"/>
    <col min="4096" max="4096" width="4" style="329" customWidth="1"/>
    <col min="4097" max="4097" width="15.1796875" style="329" customWidth="1"/>
    <col min="4098" max="4098" width="13.81640625" style="329" customWidth="1"/>
    <col min="4099" max="4099" width="10.1796875" style="329" customWidth="1"/>
    <col min="4100" max="4100" width="9.1796875" style="329"/>
    <col min="4101" max="4101" width="3.453125" style="329" customWidth="1"/>
    <col min="4102" max="4102" width="19.54296875" style="329" customWidth="1"/>
    <col min="4103" max="4103" width="12.26953125" style="329" customWidth="1"/>
    <col min="4104" max="4104" width="10.453125" style="329" customWidth="1"/>
    <col min="4105" max="4105" width="9.1796875" style="329"/>
    <col min="4106" max="4106" width="3.54296875" style="329" customWidth="1"/>
    <col min="4107" max="4107" width="16.453125" style="329" customWidth="1"/>
    <col min="4108" max="4108" width="11.7265625" style="329" customWidth="1"/>
    <col min="4109" max="4109" width="10.1796875" style="329" customWidth="1"/>
    <col min="4110" max="4110" width="15.81640625" style="329" customWidth="1"/>
    <col min="4111" max="4111" width="3.81640625" style="329" customWidth="1"/>
    <col min="4112" max="4112" width="16.453125" style="329" customWidth="1"/>
    <col min="4113" max="4113" width="11.26953125" style="329" customWidth="1"/>
    <col min="4114" max="4114" width="10.26953125" style="329" customWidth="1"/>
    <col min="4115" max="4115" width="10" style="329" customWidth="1"/>
    <col min="4116" max="4351" width="9.1796875" style="329"/>
    <col min="4352" max="4352" width="4" style="329" customWidth="1"/>
    <col min="4353" max="4353" width="15.1796875" style="329" customWidth="1"/>
    <col min="4354" max="4354" width="13.81640625" style="329" customWidth="1"/>
    <col min="4355" max="4355" width="10.1796875" style="329" customWidth="1"/>
    <col min="4356" max="4356" width="9.1796875" style="329"/>
    <col min="4357" max="4357" width="3.453125" style="329" customWidth="1"/>
    <col min="4358" max="4358" width="19.54296875" style="329" customWidth="1"/>
    <col min="4359" max="4359" width="12.26953125" style="329" customWidth="1"/>
    <col min="4360" max="4360" width="10.453125" style="329" customWidth="1"/>
    <col min="4361" max="4361" width="9.1796875" style="329"/>
    <col min="4362" max="4362" width="3.54296875" style="329" customWidth="1"/>
    <col min="4363" max="4363" width="16.453125" style="329" customWidth="1"/>
    <col min="4364" max="4364" width="11.7265625" style="329" customWidth="1"/>
    <col min="4365" max="4365" width="10.1796875" style="329" customWidth="1"/>
    <col min="4366" max="4366" width="15.81640625" style="329" customWidth="1"/>
    <col min="4367" max="4367" width="3.81640625" style="329" customWidth="1"/>
    <col min="4368" max="4368" width="16.453125" style="329" customWidth="1"/>
    <col min="4369" max="4369" width="11.26953125" style="329" customWidth="1"/>
    <col min="4370" max="4370" width="10.26953125" style="329" customWidth="1"/>
    <col min="4371" max="4371" width="10" style="329" customWidth="1"/>
    <col min="4372" max="4607" width="9.1796875" style="329"/>
    <col min="4608" max="4608" width="4" style="329" customWidth="1"/>
    <col min="4609" max="4609" width="15.1796875" style="329" customWidth="1"/>
    <col min="4610" max="4610" width="13.81640625" style="329" customWidth="1"/>
    <col min="4611" max="4611" width="10.1796875" style="329" customWidth="1"/>
    <col min="4612" max="4612" width="9.1796875" style="329"/>
    <col min="4613" max="4613" width="3.453125" style="329" customWidth="1"/>
    <col min="4614" max="4614" width="19.54296875" style="329" customWidth="1"/>
    <col min="4615" max="4615" width="12.26953125" style="329" customWidth="1"/>
    <col min="4616" max="4616" width="10.453125" style="329" customWidth="1"/>
    <col min="4617" max="4617" width="9.1796875" style="329"/>
    <col min="4618" max="4618" width="3.54296875" style="329" customWidth="1"/>
    <col min="4619" max="4619" width="16.453125" style="329" customWidth="1"/>
    <col min="4620" max="4620" width="11.7265625" style="329" customWidth="1"/>
    <col min="4621" max="4621" width="10.1796875" style="329" customWidth="1"/>
    <col min="4622" max="4622" width="15.81640625" style="329" customWidth="1"/>
    <col min="4623" max="4623" width="3.81640625" style="329" customWidth="1"/>
    <col min="4624" max="4624" width="16.453125" style="329" customWidth="1"/>
    <col min="4625" max="4625" width="11.26953125" style="329" customWidth="1"/>
    <col min="4626" max="4626" width="10.26953125" style="329" customWidth="1"/>
    <col min="4627" max="4627" width="10" style="329" customWidth="1"/>
    <col min="4628" max="4863" width="9.1796875" style="329"/>
    <col min="4864" max="4864" width="4" style="329" customWidth="1"/>
    <col min="4865" max="4865" width="15.1796875" style="329" customWidth="1"/>
    <col min="4866" max="4866" width="13.81640625" style="329" customWidth="1"/>
    <col min="4867" max="4867" width="10.1796875" style="329" customWidth="1"/>
    <col min="4868" max="4868" width="9.1796875" style="329"/>
    <col min="4869" max="4869" width="3.453125" style="329" customWidth="1"/>
    <col min="4870" max="4870" width="19.54296875" style="329" customWidth="1"/>
    <col min="4871" max="4871" width="12.26953125" style="329" customWidth="1"/>
    <col min="4872" max="4872" width="10.453125" style="329" customWidth="1"/>
    <col min="4873" max="4873" width="9.1796875" style="329"/>
    <col min="4874" max="4874" width="3.54296875" style="329" customWidth="1"/>
    <col min="4875" max="4875" width="16.453125" style="329" customWidth="1"/>
    <col min="4876" max="4876" width="11.7265625" style="329" customWidth="1"/>
    <col min="4877" max="4877" width="10.1796875" style="329" customWidth="1"/>
    <col min="4878" max="4878" width="15.81640625" style="329" customWidth="1"/>
    <col min="4879" max="4879" width="3.81640625" style="329" customWidth="1"/>
    <col min="4880" max="4880" width="16.453125" style="329" customWidth="1"/>
    <col min="4881" max="4881" width="11.26953125" style="329" customWidth="1"/>
    <col min="4882" max="4882" width="10.26953125" style="329" customWidth="1"/>
    <col min="4883" max="4883" width="10" style="329" customWidth="1"/>
    <col min="4884" max="5119" width="9.1796875" style="329"/>
    <col min="5120" max="5120" width="4" style="329" customWidth="1"/>
    <col min="5121" max="5121" width="15.1796875" style="329" customWidth="1"/>
    <col min="5122" max="5122" width="13.81640625" style="329" customWidth="1"/>
    <col min="5123" max="5123" width="10.1796875" style="329" customWidth="1"/>
    <col min="5124" max="5124" width="9.1796875" style="329"/>
    <col min="5125" max="5125" width="3.453125" style="329" customWidth="1"/>
    <col min="5126" max="5126" width="19.54296875" style="329" customWidth="1"/>
    <col min="5127" max="5127" width="12.26953125" style="329" customWidth="1"/>
    <col min="5128" max="5128" width="10.453125" style="329" customWidth="1"/>
    <col min="5129" max="5129" width="9.1796875" style="329"/>
    <col min="5130" max="5130" width="3.54296875" style="329" customWidth="1"/>
    <col min="5131" max="5131" width="16.453125" style="329" customWidth="1"/>
    <col min="5132" max="5132" width="11.7265625" style="329" customWidth="1"/>
    <col min="5133" max="5133" width="10.1796875" style="329" customWidth="1"/>
    <col min="5134" max="5134" width="15.81640625" style="329" customWidth="1"/>
    <col min="5135" max="5135" width="3.81640625" style="329" customWidth="1"/>
    <col min="5136" max="5136" width="16.453125" style="329" customWidth="1"/>
    <col min="5137" max="5137" width="11.26953125" style="329" customWidth="1"/>
    <col min="5138" max="5138" width="10.26953125" style="329" customWidth="1"/>
    <col min="5139" max="5139" width="10" style="329" customWidth="1"/>
    <col min="5140" max="5375" width="9.1796875" style="329"/>
    <col min="5376" max="5376" width="4" style="329" customWidth="1"/>
    <col min="5377" max="5377" width="15.1796875" style="329" customWidth="1"/>
    <col min="5378" max="5378" width="13.81640625" style="329" customWidth="1"/>
    <col min="5379" max="5379" width="10.1796875" style="329" customWidth="1"/>
    <col min="5380" max="5380" width="9.1796875" style="329"/>
    <col min="5381" max="5381" width="3.453125" style="329" customWidth="1"/>
    <col min="5382" max="5382" width="19.54296875" style="329" customWidth="1"/>
    <col min="5383" max="5383" width="12.26953125" style="329" customWidth="1"/>
    <col min="5384" max="5384" width="10.453125" style="329" customWidth="1"/>
    <col min="5385" max="5385" width="9.1796875" style="329"/>
    <col min="5386" max="5386" width="3.54296875" style="329" customWidth="1"/>
    <col min="5387" max="5387" width="16.453125" style="329" customWidth="1"/>
    <col min="5388" max="5388" width="11.7265625" style="329" customWidth="1"/>
    <col min="5389" max="5389" width="10.1796875" style="329" customWidth="1"/>
    <col min="5390" max="5390" width="15.81640625" style="329" customWidth="1"/>
    <col min="5391" max="5391" width="3.81640625" style="329" customWidth="1"/>
    <col min="5392" max="5392" width="16.453125" style="329" customWidth="1"/>
    <col min="5393" max="5393" width="11.26953125" style="329" customWidth="1"/>
    <col min="5394" max="5394" width="10.26953125" style="329" customWidth="1"/>
    <col min="5395" max="5395" width="10" style="329" customWidth="1"/>
    <col min="5396" max="5631" width="9.1796875" style="329"/>
    <col min="5632" max="5632" width="4" style="329" customWidth="1"/>
    <col min="5633" max="5633" width="15.1796875" style="329" customWidth="1"/>
    <col min="5634" max="5634" width="13.81640625" style="329" customWidth="1"/>
    <col min="5635" max="5635" width="10.1796875" style="329" customWidth="1"/>
    <col min="5636" max="5636" width="9.1796875" style="329"/>
    <col min="5637" max="5637" width="3.453125" style="329" customWidth="1"/>
    <col min="5638" max="5638" width="19.54296875" style="329" customWidth="1"/>
    <col min="5639" max="5639" width="12.26953125" style="329" customWidth="1"/>
    <col min="5640" max="5640" width="10.453125" style="329" customWidth="1"/>
    <col min="5641" max="5641" width="9.1796875" style="329"/>
    <col min="5642" max="5642" width="3.54296875" style="329" customWidth="1"/>
    <col min="5643" max="5643" width="16.453125" style="329" customWidth="1"/>
    <col min="5644" max="5644" width="11.7265625" style="329" customWidth="1"/>
    <col min="5645" max="5645" width="10.1796875" style="329" customWidth="1"/>
    <col min="5646" max="5646" width="15.81640625" style="329" customWidth="1"/>
    <col min="5647" max="5647" width="3.81640625" style="329" customWidth="1"/>
    <col min="5648" max="5648" width="16.453125" style="329" customWidth="1"/>
    <col min="5649" max="5649" width="11.26953125" style="329" customWidth="1"/>
    <col min="5650" max="5650" width="10.26953125" style="329" customWidth="1"/>
    <col min="5651" max="5651" width="10" style="329" customWidth="1"/>
    <col min="5652" max="5887" width="9.1796875" style="329"/>
    <col min="5888" max="5888" width="4" style="329" customWidth="1"/>
    <col min="5889" max="5889" width="15.1796875" style="329" customWidth="1"/>
    <col min="5890" max="5890" width="13.81640625" style="329" customWidth="1"/>
    <col min="5891" max="5891" width="10.1796875" style="329" customWidth="1"/>
    <col min="5892" max="5892" width="9.1796875" style="329"/>
    <col min="5893" max="5893" width="3.453125" style="329" customWidth="1"/>
    <col min="5894" max="5894" width="19.54296875" style="329" customWidth="1"/>
    <col min="5895" max="5895" width="12.26953125" style="329" customWidth="1"/>
    <col min="5896" max="5896" width="10.453125" style="329" customWidth="1"/>
    <col min="5897" max="5897" width="9.1796875" style="329"/>
    <col min="5898" max="5898" width="3.54296875" style="329" customWidth="1"/>
    <col min="5899" max="5899" width="16.453125" style="329" customWidth="1"/>
    <col min="5900" max="5900" width="11.7265625" style="329" customWidth="1"/>
    <col min="5901" max="5901" width="10.1796875" style="329" customWidth="1"/>
    <col min="5902" max="5902" width="15.81640625" style="329" customWidth="1"/>
    <col min="5903" max="5903" width="3.81640625" style="329" customWidth="1"/>
    <col min="5904" max="5904" width="16.453125" style="329" customWidth="1"/>
    <col min="5905" max="5905" width="11.26953125" style="329" customWidth="1"/>
    <col min="5906" max="5906" width="10.26953125" style="329" customWidth="1"/>
    <col min="5907" max="5907" width="10" style="329" customWidth="1"/>
    <col min="5908" max="6143" width="9.1796875" style="329"/>
    <col min="6144" max="6144" width="4" style="329" customWidth="1"/>
    <col min="6145" max="6145" width="15.1796875" style="329" customWidth="1"/>
    <col min="6146" max="6146" width="13.81640625" style="329" customWidth="1"/>
    <col min="6147" max="6147" width="10.1796875" style="329" customWidth="1"/>
    <col min="6148" max="6148" width="9.1796875" style="329"/>
    <col min="6149" max="6149" width="3.453125" style="329" customWidth="1"/>
    <col min="6150" max="6150" width="19.54296875" style="329" customWidth="1"/>
    <col min="6151" max="6151" width="12.26953125" style="329" customWidth="1"/>
    <col min="6152" max="6152" width="10.453125" style="329" customWidth="1"/>
    <col min="6153" max="6153" width="9.1796875" style="329"/>
    <col min="6154" max="6154" width="3.54296875" style="329" customWidth="1"/>
    <col min="6155" max="6155" width="16.453125" style="329" customWidth="1"/>
    <col min="6156" max="6156" width="11.7265625" style="329" customWidth="1"/>
    <col min="6157" max="6157" width="10.1796875" style="329" customWidth="1"/>
    <col min="6158" max="6158" width="15.81640625" style="329" customWidth="1"/>
    <col min="6159" max="6159" width="3.81640625" style="329" customWidth="1"/>
    <col min="6160" max="6160" width="16.453125" style="329" customWidth="1"/>
    <col min="6161" max="6161" width="11.26953125" style="329" customWidth="1"/>
    <col min="6162" max="6162" width="10.26953125" style="329" customWidth="1"/>
    <col min="6163" max="6163" width="10" style="329" customWidth="1"/>
    <col min="6164" max="6399" width="9.1796875" style="329"/>
    <col min="6400" max="6400" width="4" style="329" customWidth="1"/>
    <col min="6401" max="6401" width="15.1796875" style="329" customWidth="1"/>
    <col min="6402" max="6402" width="13.81640625" style="329" customWidth="1"/>
    <col min="6403" max="6403" width="10.1796875" style="329" customWidth="1"/>
    <col min="6404" max="6404" width="9.1796875" style="329"/>
    <col min="6405" max="6405" width="3.453125" style="329" customWidth="1"/>
    <col min="6406" max="6406" width="19.54296875" style="329" customWidth="1"/>
    <col min="6407" max="6407" width="12.26953125" style="329" customWidth="1"/>
    <col min="6408" max="6408" width="10.453125" style="329" customWidth="1"/>
    <col min="6409" max="6409" width="9.1796875" style="329"/>
    <col min="6410" max="6410" width="3.54296875" style="329" customWidth="1"/>
    <col min="6411" max="6411" width="16.453125" style="329" customWidth="1"/>
    <col min="6412" max="6412" width="11.7265625" style="329" customWidth="1"/>
    <col min="6413" max="6413" width="10.1796875" style="329" customWidth="1"/>
    <col min="6414" max="6414" width="15.81640625" style="329" customWidth="1"/>
    <col min="6415" max="6415" width="3.81640625" style="329" customWidth="1"/>
    <col min="6416" max="6416" width="16.453125" style="329" customWidth="1"/>
    <col min="6417" max="6417" width="11.26953125" style="329" customWidth="1"/>
    <col min="6418" max="6418" width="10.26953125" style="329" customWidth="1"/>
    <col min="6419" max="6419" width="10" style="329" customWidth="1"/>
    <col min="6420" max="6655" width="9.1796875" style="329"/>
    <col min="6656" max="6656" width="4" style="329" customWidth="1"/>
    <col min="6657" max="6657" width="15.1796875" style="329" customWidth="1"/>
    <col min="6658" max="6658" width="13.81640625" style="329" customWidth="1"/>
    <col min="6659" max="6659" width="10.1796875" style="329" customWidth="1"/>
    <col min="6660" max="6660" width="9.1796875" style="329"/>
    <col min="6661" max="6661" width="3.453125" style="329" customWidth="1"/>
    <col min="6662" max="6662" width="19.54296875" style="329" customWidth="1"/>
    <col min="6663" max="6663" width="12.26953125" style="329" customWidth="1"/>
    <col min="6664" max="6664" width="10.453125" style="329" customWidth="1"/>
    <col min="6665" max="6665" width="9.1796875" style="329"/>
    <col min="6666" max="6666" width="3.54296875" style="329" customWidth="1"/>
    <col min="6667" max="6667" width="16.453125" style="329" customWidth="1"/>
    <col min="6668" max="6668" width="11.7265625" style="329" customWidth="1"/>
    <col min="6669" max="6669" width="10.1796875" style="329" customWidth="1"/>
    <col min="6670" max="6670" width="15.81640625" style="329" customWidth="1"/>
    <col min="6671" max="6671" width="3.81640625" style="329" customWidth="1"/>
    <col min="6672" max="6672" width="16.453125" style="329" customWidth="1"/>
    <col min="6673" max="6673" width="11.26953125" style="329" customWidth="1"/>
    <col min="6674" max="6674" width="10.26953125" style="329" customWidth="1"/>
    <col min="6675" max="6675" width="10" style="329" customWidth="1"/>
    <col min="6676" max="6911" width="9.1796875" style="329"/>
    <col min="6912" max="6912" width="4" style="329" customWidth="1"/>
    <col min="6913" max="6913" width="15.1796875" style="329" customWidth="1"/>
    <col min="6914" max="6914" width="13.81640625" style="329" customWidth="1"/>
    <col min="6915" max="6915" width="10.1796875" style="329" customWidth="1"/>
    <col min="6916" max="6916" width="9.1796875" style="329"/>
    <col min="6917" max="6917" width="3.453125" style="329" customWidth="1"/>
    <col min="6918" max="6918" width="19.54296875" style="329" customWidth="1"/>
    <col min="6919" max="6919" width="12.26953125" style="329" customWidth="1"/>
    <col min="6920" max="6920" width="10.453125" style="329" customWidth="1"/>
    <col min="6921" max="6921" width="9.1796875" style="329"/>
    <col min="6922" max="6922" width="3.54296875" style="329" customWidth="1"/>
    <col min="6923" max="6923" width="16.453125" style="329" customWidth="1"/>
    <col min="6924" max="6924" width="11.7265625" style="329" customWidth="1"/>
    <col min="6925" max="6925" width="10.1796875" style="329" customWidth="1"/>
    <col min="6926" max="6926" width="15.81640625" style="329" customWidth="1"/>
    <col min="6927" max="6927" width="3.81640625" style="329" customWidth="1"/>
    <col min="6928" max="6928" width="16.453125" style="329" customWidth="1"/>
    <col min="6929" max="6929" width="11.26953125" style="329" customWidth="1"/>
    <col min="6930" max="6930" width="10.26953125" style="329" customWidth="1"/>
    <col min="6931" max="6931" width="10" style="329" customWidth="1"/>
    <col min="6932" max="7167" width="9.1796875" style="329"/>
    <col min="7168" max="7168" width="4" style="329" customWidth="1"/>
    <col min="7169" max="7169" width="15.1796875" style="329" customWidth="1"/>
    <col min="7170" max="7170" width="13.81640625" style="329" customWidth="1"/>
    <col min="7171" max="7171" width="10.1796875" style="329" customWidth="1"/>
    <col min="7172" max="7172" width="9.1796875" style="329"/>
    <col min="7173" max="7173" width="3.453125" style="329" customWidth="1"/>
    <col min="7174" max="7174" width="19.54296875" style="329" customWidth="1"/>
    <col min="7175" max="7175" width="12.26953125" style="329" customWidth="1"/>
    <col min="7176" max="7176" width="10.453125" style="329" customWidth="1"/>
    <col min="7177" max="7177" width="9.1796875" style="329"/>
    <col min="7178" max="7178" width="3.54296875" style="329" customWidth="1"/>
    <col min="7179" max="7179" width="16.453125" style="329" customWidth="1"/>
    <col min="7180" max="7180" width="11.7265625" style="329" customWidth="1"/>
    <col min="7181" max="7181" width="10.1796875" style="329" customWidth="1"/>
    <col min="7182" max="7182" width="15.81640625" style="329" customWidth="1"/>
    <col min="7183" max="7183" width="3.81640625" style="329" customWidth="1"/>
    <col min="7184" max="7184" width="16.453125" style="329" customWidth="1"/>
    <col min="7185" max="7185" width="11.26953125" style="329" customWidth="1"/>
    <col min="7186" max="7186" width="10.26953125" style="329" customWidth="1"/>
    <col min="7187" max="7187" width="10" style="329" customWidth="1"/>
    <col min="7188" max="7423" width="9.1796875" style="329"/>
    <col min="7424" max="7424" width="4" style="329" customWidth="1"/>
    <col min="7425" max="7425" width="15.1796875" style="329" customWidth="1"/>
    <col min="7426" max="7426" width="13.81640625" style="329" customWidth="1"/>
    <col min="7427" max="7427" width="10.1796875" style="329" customWidth="1"/>
    <col min="7428" max="7428" width="9.1796875" style="329"/>
    <col min="7429" max="7429" width="3.453125" style="329" customWidth="1"/>
    <col min="7430" max="7430" width="19.54296875" style="329" customWidth="1"/>
    <col min="7431" max="7431" width="12.26953125" style="329" customWidth="1"/>
    <col min="7432" max="7432" width="10.453125" style="329" customWidth="1"/>
    <col min="7433" max="7433" width="9.1796875" style="329"/>
    <col min="7434" max="7434" width="3.54296875" style="329" customWidth="1"/>
    <col min="7435" max="7435" width="16.453125" style="329" customWidth="1"/>
    <col min="7436" max="7436" width="11.7265625" style="329" customWidth="1"/>
    <col min="7437" max="7437" width="10.1796875" style="329" customWidth="1"/>
    <col min="7438" max="7438" width="15.81640625" style="329" customWidth="1"/>
    <col min="7439" max="7439" width="3.81640625" style="329" customWidth="1"/>
    <col min="7440" max="7440" width="16.453125" style="329" customWidth="1"/>
    <col min="7441" max="7441" width="11.26953125" style="329" customWidth="1"/>
    <col min="7442" max="7442" width="10.26953125" style="329" customWidth="1"/>
    <col min="7443" max="7443" width="10" style="329" customWidth="1"/>
    <col min="7444" max="7679" width="9.1796875" style="329"/>
    <col min="7680" max="7680" width="4" style="329" customWidth="1"/>
    <col min="7681" max="7681" width="15.1796875" style="329" customWidth="1"/>
    <col min="7682" max="7682" width="13.81640625" style="329" customWidth="1"/>
    <col min="7683" max="7683" width="10.1796875" style="329" customWidth="1"/>
    <col min="7684" max="7684" width="9.1796875" style="329"/>
    <col min="7685" max="7685" width="3.453125" style="329" customWidth="1"/>
    <col min="7686" max="7686" width="19.54296875" style="329" customWidth="1"/>
    <col min="7687" max="7687" width="12.26953125" style="329" customWidth="1"/>
    <col min="7688" max="7688" width="10.453125" style="329" customWidth="1"/>
    <col min="7689" max="7689" width="9.1796875" style="329"/>
    <col min="7690" max="7690" width="3.54296875" style="329" customWidth="1"/>
    <col min="7691" max="7691" width="16.453125" style="329" customWidth="1"/>
    <col min="7692" max="7692" width="11.7265625" style="329" customWidth="1"/>
    <col min="7693" max="7693" width="10.1796875" style="329" customWidth="1"/>
    <col min="7694" max="7694" width="15.81640625" style="329" customWidth="1"/>
    <col min="7695" max="7695" width="3.81640625" style="329" customWidth="1"/>
    <col min="7696" max="7696" width="16.453125" style="329" customWidth="1"/>
    <col min="7697" max="7697" width="11.26953125" style="329" customWidth="1"/>
    <col min="7698" max="7698" width="10.26953125" style="329" customWidth="1"/>
    <col min="7699" max="7699" width="10" style="329" customWidth="1"/>
    <col min="7700" max="7935" width="9.1796875" style="329"/>
    <col min="7936" max="7936" width="4" style="329" customWidth="1"/>
    <col min="7937" max="7937" width="15.1796875" style="329" customWidth="1"/>
    <col min="7938" max="7938" width="13.81640625" style="329" customWidth="1"/>
    <col min="7939" max="7939" width="10.1796875" style="329" customWidth="1"/>
    <col min="7940" max="7940" width="9.1796875" style="329"/>
    <col min="7941" max="7941" width="3.453125" style="329" customWidth="1"/>
    <col min="7942" max="7942" width="19.54296875" style="329" customWidth="1"/>
    <col min="7943" max="7943" width="12.26953125" style="329" customWidth="1"/>
    <col min="7944" max="7944" width="10.453125" style="329" customWidth="1"/>
    <col min="7945" max="7945" width="9.1796875" style="329"/>
    <col min="7946" max="7946" width="3.54296875" style="329" customWidth="1"/>
    <col min="7947" max="7947" width="16.453125" style="329" customWidth="1"/>
    <col min="7948" max="7948" width="11.7265625" style="329" customWidth="1"/>
    <col min="7949" max="7949" width="10.1796875" style="329" customWidth="1"/>
    <col min="7950" max="7950" width="15.81640625" style="329" customWidth="1"/>
    <col min="7951" max="7951" width="3.81640625" style="329" customWidth="1"/>
    <col min="7952" max="7952" width="16.453125" style="329" customWidth="1"/>
    <col min="7953" max="7953" width="11.26953125" style="329" customWidth="1"/>
    <col min="7954" max="7954" width="10.26953125" style="329" customWidth="1"/>
    <col min="7955" max="7955" width="10" style="329" customWidth="1"/>
    <col min="7956" max="8191" width="9.1796875" style="329"/>
    <col min="8192" max="8192" width="4" style="329" customWidth="1"/>
    <col min="8193" max="8193" width="15.1796875" style="329" customWidth="1"/>
    <col min="8194" max="8194" width="13.81640625" style="329" customWidth="1"/>
    <col min="8195" max="8195" width="10.1796875" style="329" customWidth="1"/>
    <col min="8196" max="8196" width="9.1796875" style="329"/>
    <col min="8197" max="8197" width="3.453125" style="329" customWidth="1"/>
    <col min="8198" max="8198" width="19.54296875" style="329" customWidth="1"/>
    <col min="8199" max="8199" width="12.26953125" style="329" customWidth="1"/>
    <col min="8200" max="8200" width="10.453125" style="329" customWidth="1"/>
    <col min="8201" max="8201" width="9.1796875" style="329"/>
    <col min="8202" max="8202" width="3.54296875" style="329" customWidth="1"/>
    <col min="8203" max="8203" width="16.453125" style="329" customWidth="1"/>
    <col min="8204" max="8204" width="11.7265625" style="329" customWidth="1"/>
    <col min="8205" max="8205" width="10.1796875" style="329" customWidth="1"/>
    <col min="8206" max="8206" width="15.81640625" style="329" customWidth="1"/>
    <col min="8207" max="8207" width="3.81640625" style="329" customWidth="1"/>
    <col min="8208" max="8208" width="16.453125" style="329" customWidth="1"/>
    <col min="8209" max="8209" width="11.26953125" style="329" customWidth="1"/>
    <col min="8210" max="8210" width="10.26953125" style="329" customWidth="1"/>
    <col min="8211" max="8211" width="10" style="329" customWidth="1"/>
    <col min="8212" max="8447" width="9.1796875" style="329"/>
    <col min="8448" max="8448" width="4" style="329" customWidth="1"/>
    <col min="8449" max="8449" width="15.1796875" style="329" customWidth="1"/>
    <col min="8450" max="8450" width="13.81640625" style="329" customWidth="1"/>
    <col min="8451" max="8451" width="10.1796875" style="329" customWidth="1"/>
    <col min="8452" max="8452" width="9.1796875" style="329"/>
    <col min="8453" max="8453" width="3.453125" style="329" customWidth="1"/>
    <col min="8454" max="8454" width="19.54296875" style="329" customWidth="1"/>
    <col min="8455" max="8455" width="12.26953125" style="329" customWidth="1"/>
    <col min="8456" max="8456" width="10.453125" style="329" customWidth="1"/>
    <col min="8457" max="8457" width="9.1796875" style="329"/>
    <col min="8458" max="8458" width="3.54296875" style="329" customWidth="1"/>
    <col min="8459" max="8459" width="16.453125" style="329" customWidth="1"/>
    <col min="8460" max="8460" width="11.7265625" style="329" customWidth="1"/>
    <col min="8461" max="8461" width="10.1796875" style="329" customWidth="1"/>
    <col min="8462" max="8462" width="15.81640625" style="329" customWidth="1"/>
    <col min="8463" max="8463" width="3.81640625" style="329" customWidth="1"/>
    <col min="8464" max="8464" width="16.453125" style="329" customWidth="1"/>
    <col min="8465" max="8465" width="11.26953125" style="329" customWidth="1"/>
    <col min="8466" max="8466" width="10.26953125" style="329" customWidth="1"/>
    <col min="8467" max="8467" width="10" style="329" customWidth="1"/>
    <col min="8468" max="8703" width="9.1796875" style="329"/>
    <col min="8704" max="8704" width="4" style="329" customWidth="1"/>
    <col min="8705" max="8705" width="15.1796875" style="329" customWidth="1"/>
    <col min="8706" max="8706" width="13.81640625" style="329" customWidth="1"/>
    <col min="8707" max="8707" width="10.1796875" style="329" customWidth="1"/>
    <col min="8708" max="8708" width="9.1796875" style="329"/>
    <col min="8709" max="8709" width="3.453125" style="329" customWidth="1"/>
    <col min="8710" max="8710" width="19.54296875" style="329" customWidth="1"/>
    <col min="8711" max="8711" width="12.26953125" style="329" customWidth="1"/>
    <col min="8712" max="8712" width="10.453125" style="329" customWidth="1"/>
    <col min="8713" max="8713" width="9.1796875" style="329"/>
    <col min="8714" max="8714" width="3.54296875" style="329" customWidth="1"/>
    <col min="8715" max="8715" width="16.453125" style="329" customWidth="1"/>
    <col min="8716" max="8716" width="11.7265625" style="329" customWidth="1"/>
    <col min="8717" max="8717" width="10.1796875" style="329" customWidth="1"/>
    <col min="8718" max="8718" width="15.81640625" style="329" customWidth="1"/>
    <col min="8719" max="8719" width="3.81640625" style="329" customWidth="1"/>
    <col min="8720" max="8720" width="16.453125" style="329" customWidth="1"/>
    <col min="8721" max="8721" width="11.26953125" style="329" customWidth="1"/>
    <col min="8722" max="8722" width="10.26953125" style="329" customWidth="1"/>
    <col min="8723" max="8723" width="10" style="329" customWidth="1"/>
    <col min="8724" max="8959" width="9.1796875" style="329"/>
    <col min="8960" max="8960" width="4" style="329" customWidth="1"/>
    <col min="8961" max="8961" width="15.1796875" style="329" customWidth="1"/>
    <col min="8962" max="8962" width="13.81640625" style="329" customWidth="1"/>
    <col min="8963" max="8963" width="10.1796875" style="329" customWidth="1"/>
    <col min="8964" max="8964" width="9.1796875" style="329"/>
    <col min="8965" max="8965" width="3.453125" style="329" customWidth="1"/>
    <col min="8966" max="8966" width="19.54296875" style="329" customWidth="1"/>
    <col min="8967" max="8967" width="12.26953125" style="329" customWidth="1"/>
    <col min="8968" max="8968" width="10.453125" style="329" customWidth="1"/>
    <col min="8969" max="8969" width="9.1796875" style="329"/>
    <col min="8970" max="8970" width="3.54296875" style="329" customWidth="1"/>
    <col min="8971" max="8971" width="16.453125" style="329" customWidth="1"/>
    <col min="8972" max="8972" width="11.7265625" style="329" customWidth="1"/>
    <col min="8973" max="8973" width="10.1796875" style="329" customWidth="1"/>
    <col min="8974" max="8974" width="15.81640625" style="329" customWidth="1"/>
    <col min="8975" max="8975" width="3.81640625" style="329" customWidth="1"/>
    <col min="8976" max="8976" width="16.453125" style="329" customWidth="1"/>
    <col min="8977" max="8977" width="11.26953125" style="329" customWidth="1"/>
    <col min="8978" max="8978" width="10.26953125" style="329" customWidth="1"/>
    <col min="8979" max="8979" width="10" style="329" customWidth="1"/>
    <col min="8980" max="9215" width="9.1796875" style="329"/>
    <col min="9216" max="9216" width="4" style="329" customWidth="1"/>
    <col min="9217" max="9217" width="15.1796875" style="329" customWidth="1"/>
    <col min="9218" max="9218" width="13.81640625" style="329" customWidth="1"/>
    <col min="9219" max="9219" width="10.1796875" style="329" customWidth="1"/>
    <col min="9220" max="9220" width="9.1796875" style="329"/>
    <col min="9221" max="9221" width="3.453125" style="329" customWidth="1"/>
    <col min="9222" max="9222" width="19.54296875" style="329" customWidth="1"/>
    <col min="9223" max="9223" width="12.26953125" style="329" customWidth="1"/>
    <col min="9224" max="9224" width="10.453125" style="329" customWidth="1"/>
    <col min="9225" max="9225" width="9.1796875" style="329"/>
    <col min="9226" max="9226" width="3.54296875" style="329" customWidth="1"/>
    <col min="9227" max="9227" width="16.453125" style="329" customWidth="1"/>
    <col min="9228" max="9228" width="11.7265625" style="329" customWidth="1"/>
    <col min="9229" max="9229" width="10.1796875" style="329" customWidth="1"/>
    <col min="9230" max="9230" width="15.81640625" style="329" customWidth="1"/>
    <col min="9231" max="9231" width="3.81640625" style="329" customWidth="1"/>
    <col min="9232" max="9232" width="16.453125" style="329" customWidth="1"/>
    <col min="9233" max="9233" width="11.26953125" style="329" customWidth="1"/>
    <col min="9234" max="9234" width="10.26953125" style="329" customWidth="1"/>
    <col min="9235" max="9235" width="10" style="329" customWidth="1"/>
    <col min="9236" max="9471" width="9.1796875" style="329"/>
    <col min="9472" max="9472" width="4" style="329" customWidth="1"/>
    <col min="9473" max="9473" width="15.1796875" style="329" customWidth="1"/>
    <col min="9474" max="9474" width="13.81640625" style="329" customWidth="1"/>
    <col min="9475" max="9475" width="10.1796875" style="329" customWidth="1"/>
    <col min="9476" max="9476" width="9.1796875" style="329"/>
    <col min="9477" max="9477" width="3.453125" style="329" customWidth="1"/>
    <col min="9478" max="9478" width="19.54296875" style="329" customWidth="1"/>
    <col min="9479" max="9479" width="12.26953125" style="329" customWidth="1"/>
    <col min="9480" max="9480" width="10.453125" style="329" customWidth="1"/>
    <col min="9481" max="9481" width="9.1796875" style="329"/>
    <col min="9482" max="9482" width="3.54296875" style="329" customWidth="1"/>
    <col min="9483" max="9483" width="16.453125" style="329" customWidth="1"/>
    <col min="9484" max="9484" width="11.7265625" style="329" customWidth="1"/>
    <col min="9485" max="9485" width="10.1796875" style="329" customWidth="1"/>
    <col min="9486" max="9486" width="15.81640625" style="329" customWidth="1"/>
    <col min="9487" max="9487" width="3.81640625" style="329" customWidth="1"/>
    <col min="9488" max="9488" width="16.453125" style="329" customWidth="1"/>
    <col min="9489" max="9489" width="11.26953125" style="329" customWidth="1"/>
    <col min="9490" max="9490" width="10.26953125" style="329" customWidth="1"/>
    <col min="9491" max="9491" width="10" style="329" customWidth="1"/>
    <col min="9492" max="9727" width="9.1796875" style="329"/>
    <col min="9728" max="9728" width="4" style="329" customWidth="1"/>
    <col min="9729" max="9729" width="15.1796875" style="329" customWidth="1"/>
    <col min="9730" max="9730" width="13.81640625" style="329" customWidth="1"/>
    <col min="9731" max="9731" width="10.1796875" style="329" customWidth="1"/>
    <col min="9732" max="9732" width="9.1796875" style="329"/>
    <col min="9733" max="9733" width="3.453125" style="329" customWidth="1"/>
    <col min="9734" max="9734" width="19.54296875" style="329" customWidth="1"/>
    <col min="9735" max="9735" width="12.26953125" style="329" customWidth="1"/>
    <col min="9736" max="9736" width="10.453125" style="329" customWidth="1"/>
    <col min="9737" max="9737" width="9.1796875" style="329"/>
    <col min="9738" max="9738" width="3.54296875" style="329" customWidth="1"/>
    <col min="9739" max="9739" width="16.453125" style="329" customWidth="1"/>
    <col min="9740" max="9740" width="11.7265625" style="329" customWidth="1"/>
    <col min="9741" max="9741" width="10.1796875" style="329" customWidth="1"/>
    <col min="9742" max="9742" width="15.81640625" style="329" customWidth="1"/>
    <col min="9743" max="9743" width="3.81640625" style="329" customWidth="1"/>
    <col min="9744" max="9744" width="16.453125" style="329" customWidth="1"/>
    <col min="9745" max="9745" width="11.26953125" style="329" customWidth="1"/>
    <col min="9746" max="9746" width="10.26953125" style="329" customWidth="1"/>
    <col min="9747" max="9747" width="10" style="329" customWidth="1"/>
    <col min="9748" max="9983" width="9.1796875" style="329"/>
    <col min="9984" max="9984" width="4" style="329" customWidth="1"/>
    <col min="9985" max="9985" width="15.1796875" style="329" customWidth="1"/>
    <col min="9986" max="9986" width="13.81640625" style="329" customWidth="1"/>
    <col min="9987" max="9987" width="10.1796875" style="329" customWidth="1"/>
    <col min="9988" max="9988" width="9.1796875" style="329"/>
    <col min="9989" max="9989" width="3.453125" style="329" customWidth="1"/>
    <col min="9990" max="9990" width="19.54296875" style="329" customWidth="1"/>
    <col min="9991" max="9991" width="12.26953125" style="329" customWidth="1"/>
    <col min="9992" max="9992" width="10.453125" style="329" customWidth="1"/>
    <col min="9993" max="9993" width="9.1796875" style="329"/>
    <col min="9994" max="9994" width="3.54296875" style="329" customWidth="1"/>
    <col min="9995" max="9995" width="16.453125" style="329" customWidth="1"/>
    <col min="9996" max="9996" width="11.7265625" style="329" customWidth="1"/>
    <col min="9997" max="9997" width="10.1796875" style="329" customWidth="1"/>
    <col min="9998" max="9998" width="15.81640625" style="329" customWidth="1"/>
    <col min="9999" max="9999" width="3.81640625" style="329" customWidth="1"/>
    <col min="10000" max="10000" width="16.453125" style="329" customWidth="1"/>
    <col min="10001" max="10001" width="11.26953125" style="329" customWidth="1"/>
    <col min="10002" max="10002" width="10.26953125" style="329" customWidth="1"/>
    <col min="10003" max="10003" width="10" style="329" customWidth="1"/>
    <col min="10004" max="10239" width="9.1796875" style="329"/>
    <col min="10240" max="10240" width="4" style="329" customWidth="1"/>
    <col min="10241" max="10241" width="15.1796875" style="329" customWidth="1"/>
    <col min="10242" max="10242" width="13.81640625" style="329" customWidth="1"/>
    <col min="10243" max="10243" width="10.1796875" style="329" customWidth="1"/>
    <col min="10244" max="10244" width="9.1796875" style="329"/>
    <col min="10245" max="10245" width="3.453125" style="329" customWidth="1"/>
    <col min="10246" max="10246" width="19.54296875" style="329" customWidth="1"/>
    <col min="10247" max="10247" width="12.26953125" style="329" customWidth="1"/>
    <col min="10248" max="10248" width="10.453125" style="329" customWidth="1"/>
    <col min="10249" max="10249" width="9.1796875" style="329"/>
    <col min="10250" max="10250" width="3.54296875" style="329" customWidth="1"/>
    <col min="10251" max="10251" width="16.453125" style="329" customWidth="1"/>
    <col min="10252" max="10252" width="11.7265625" style="329" customWidth="1"/>
    <col min="10253" max="10253" width="10.1796875" style="329" customWidth="1"/>
    <col min="10254" max="10254" width="15.81640625" style="329" customWidth="1"/>
    <col min="10255" max="10255" width="3.81640625" style="329" customWidth="1"/>
    <col min="10256" max="10256" width="16.453125" style="329" customWidth="1"/>
    <col min="10257" max="10257" width="11.26953125" style="329" customWidth="1"/>
    <col min="10258" max="10258" width="10.26953125" style="329" customWidth="1"/>
    <col min="10259" max="10259" width="10" style="329" customWidth="1"/>
    <col min="10260" max="10495" width="9.1796875" style="329"/>
    <col min="10496" max="10496" width="4" style="329" customWidth="1"/>
    <col min="10497" max="10497" width="15.1796875" style="329" customWidth="1"/>
    <col min="10498" max="10498" width="13.81640625" style="329" customWidth="1"/>
    <col min="10499" max="10499" width="10.1796875" style="329" customWidth="1"/>
    <col min="10500" max="10500" width="9.1796875" style="329"/>
    <col min="10501" max="10501" width="3.453125" style="329" customWidth="1"/>
    <col min="10502" max="10502" width="19.54296875" style="329" customWidth="1"/>
    <col min="10503" max="10503" width="12.26953125" style="329" customWidth="1"/>
    <col min="10504" max="10504" width="10.453125" style="329" customWidth="1"/>
    <col min="10505" max="10505" width="9.1796875" style="329"/>
    <col min="10506" max="10506" width="3.54296875" style="329" customWidth="1"/>
    <col min="10507" max="10507" width="16.453125" style="329" customWidth="1"/>
    <col min="10508" max="10508" width="11.7265625" style="329" customWidth="1"/>
    <col min="10509" max="10509" width="10.1796875" style="329" customWidth="1"/>
    <col min="10510" max="10510" width="15.81640625" style="329" customWidth="1"/>
    <col min="10511" max="10511" width="3.81640625" style="329" customWidth="1"/>
    <col min="10512" max="10512" width="16.453125" style="329" customWidth="1"/>
    <col min="10513" max="10513" width="11.26953125" style="329" customWidth="1"/>
    <col min="10514" max="10514" width="10.26953125" style="329" customWidth="1"/>
    <col min="10515" max="10515" width="10" style="329" customWidth="1"/>
    <col min="10516" max="10751" width="9.1796875" style="329"/>
    <col min="10752" max="10752" width="4" style="329" customWidth="1"/>
    <col min="10753" max="10753" width="15.1796875" style="329" customWidth="1"/>
    <col min="10754" max="10754" width="13.81640625" style="329" customWidth="1"/>
    <col min="10755" max="10755" width="10.1796875" style="329" customWidth="1"/>
    <col min="10756" max="10756" width="9.1796875" style="329"/>
    <col min="10757" max="10757" width="3.453125" style="329" customWidth="1"/>
    <col min="10758" max="10758" width="19.54296875" style="329" customWidth="1"/>
    <col min="10759" max="10759" width="12.26953125" style="329" customWidth="1"/>
    <col min="10760" max="10760" width="10.453125" style="329" customWidth="1"/>
    <col min="10761" max="10761" width="9.1796875" style="329"/>
    <col min="10762" max="10762" width="3.54296875" style="329" customWidth="1"/>
    <col min="10763" max="10763" width="16.453125" style="329" customWidth="1"/>
    <col min="10764" max="10764" width="11.7265625" style="329" customWidth="1"/>
    <col min="10765" max="10765" width="10.1796875" style="329" customWidth="1"/>
    <col min="10766" max="10766" width="15.81640625" style="329" customWidth="1"/>
    <col min="10767" max="10767" width="3.81640625" style="329" customWidth="1"/>
    <col min="10768" max="10768" width="16.453125" style="329" customWidth="1"/>
    <col min="10769" max="10769" width="11.26953125" style="329" customWidth="1"/>
    <col min="10770" max="10770" width="10.26953125" style="329" customWidth="1"/>
    <col min="10771" max="10771" width="10" style="329" customWidth="1"/>
    <col min="10772" max="11007" width="9.1796875" style="329"/>
    <col min="11008" max="11008" width="4" style="329" customWidth="1"/>
    <col min="11009" max="11009" width="15.1796875" style="329" customWidth="1"/>
    <col min="11010" max="11010" width="13.81640625" style="329" customWidth="1"/>
    <col min="11011" max="11011" width="10.1796875" style="329" customWidth="1"/>
    <col min="11012" max="11012" width="9.1796875" style="329"/>
    <col min="11013" max="11013" width="3.453125" style="329" customWidth="1"/>
    <col min="11014" max="11014" width="19.54296875" style="329" customWidth="1"/>
    <col min="11015" max="11015" width="12.26953125" style="329" customWidth="1"/>
    <col min="11016" max="11016" width="10.453125" style="329" customWidth="1"/>
    <col min="11017" max="11017" width="9.1796875" style="329"/>
    <col min="11018" max="11018" width="3.54296875" style="329" customWidth="1"/>
    <col min="11019" max="11019" width="16.453125" style="329" customWidth="1"/>
    <col min="11020" max="11020" width="11.7265625" style="329" customWidth="1"/>
    <col min="11021" max="11021" width="10.1796875" style="329" customWidth="1"/>
    <col min="11022" max="11022" width="15.81640625" style="329" customWidth="1"/>
    <col min="11023" max="11023" width="3.81640625" style="329" customWidth="1"/>
    <col min="11024" max="11024" width="16.453125" style="329" customWidth="1"/>
    <col min="11025" max="11025" width="11.26953125" style="329" customWidth="1"/>
    <col min="11026" max="11026" width="10.26953125" style="329" customWidth="1"/>
    <col min="11027" max="11027" width="10" style="329" customWidth="1"/>
    <col min="11028" max="11263" width="9.1796875" style="329"/>
    <col min="11264" max="11264" width="4" style="329" customWidth="1"/>
    <col min="11265" max="11265" width="15.1796875" style="329" customWidth="1"/>
    <col min="11266" max="11266" width="13.81640625" style="329" customWidth="1"/>
    <col min="11267" max="11267" width="10.1796875" style="329" customWidth="1"/>
    <col min="11268" max="11268" width="9.1796875" style="329"/>
    <col min="11269" max="11269" width="3.453125" style="329" customWidth="1"/>
    <col min="11270" max="11270" width="19.54296875" style="329" customWidth="1"/>
    <col min="11271" max="11271" width="12.26953125" style="329" customWidth="1"/>
    <col min="11272" max="11272" width="10.453125" style="329" customWidth="1"/>
    <col min="11273" max="11273" width="9.1796875" style="329"/>
    <col min="11274" max="11274" width="3.54296875" style="329" customWidth="1"/>
    <col min="11275" max="11275" width="16.453125" style="329" customWidth="1"/>
    <col min="11276" max="11276" width="11.7265625" style="329" customWidth="1"/>
    <col min="11277" max="11277" width="10.1796875" style="329" customWidth="1"/>
    <col min="11278" max="11278" width="15.81640625" style="329" customWidth="1"/>
    <col min="11279" max="11279" width="3.81640625" style="329" customWidth="1"/>
    <col min="11280" max="11280" width="16.453125" style="329" customWidth="1"/>
    <col min="11281" max="11281" width="11.26953125" style="329" customWidth="1"/>
    <col min="11282" max="11282" width="10.26953125" style="329" customWidth="1"/>
    <col min="11283" max="11283" width="10" style="329" customWidth="1"/>
    <col min="11284" max="11519" width="9.1796875" style="329"/>
    <col min="11520" max="11520" width="4" style="329" customWidth="1"/>
    <col min="11521" max="11521" width="15.1796875" style="329" customWidth="1"/>
    <col min="11522" max="11522" width="13.81640625" style="329" customWidth="1"/>
    <col min="11523" max="11523" width="10.1796875" style="329" customWidth="1"/>
    <col min="11524" max="11524" width="9.1796875" style="329"/>
    <col min="11525" max="11525" width="3.453125" style="329" customWidth="1"/>
    <col min="11526" max="11526" width="19.54296875" style="329" customWidth="1"/>
    <col min="11527" max="11527" width="12.26953125" style="329" customWidth="1"/>
    <col min="11528" max="11528" width="10.453125" style="329" customWidth="1"/>
    <col min="11529" max="11529" width="9.1796875" style="329"/>
    <col min="11530" max="11530" width="3.54296875" style="329" customWidth="1"/>
    <col min="11531" max="11531" width="16.453125" style="329" customWidth="1"/>
    <col min="11532" max="11532" width="11.7265625" style="329" customWidth="1"/>
    <col min="11533" max="11533" width="10.1796875" style="329" customWidth="1"/>
    <col min="11534" max="11534" width="15.81640625" style="329" customWidth="1"/>
    <col min="11535" max="11535" width="3.81640625" style="329" customWidth="1"/>
    <col min="11536" max="11536" width="16.453125" style="329" customWidth="1"/>
    <col min="11537" max="11537" width="11.26953125" style="329" customWidth="1"/>
    <col min="11538" max="11538" width="10.26953125" style="329" customWidth="1"/>
    <col min="11539" max="11539" width="10" style="329" customWidth="1"/>
    <col min="11540" max="11775" width="9.1796875" style="329"/>
    <col min="11776" max="11776" width="4" style="329" customWidth="1"/>
    <col min="11777" max="11777" width="15.1796875" style="329" customWidth="1"/>
    <col min="11778" max="11778" width="13.81640625" style="329" customWidth="1"/>
    <col min="11779" max="11779" width="10.1796875" style="329" customWidth="1"/>
    <col min="11780" max="11780" width="9.1796875" style="329"/>
    <col min="11781" max="11781" width="3.453125" style="329" customWidth="1"/>
    <col min="11782" max="11782" width="19.54296875" style="329" customWidth="1"/>
    <col min="11783" max="11783" width="12.26953125" style="329" customWidth="1"/>
    <col min="11784" max="11784" width="10.453125" style="329" customWidth="1"/>
    <col min="11785" max="11785" width="9.1796875" style="329"/>
    <col min="11786" max="11786" width="3.54296875" style="329" customWidth="1"/>
    <col min="11787" max="11787" width="16.453125" style="329" customWidth="1"/>
    <col min="11788" max="11788" width="11.7265625" style="329" customWidth="1"/>
    <col min="11789" max="11789" width="10.1796875" style="329" customWidth="1"/>
    <col min="11790" max="11790" width="15.81640625" style="329" customWidth="1"/>
    <col min="11791" max="11791" width="3.81640625" style="329" customWidth="1"/>
    <col min="11792" max="11792" width="16.453125" style="329" customWidth="1"/>
    <col min="11793" max="11793" width="11.26953125" style="329" customWidth="1"/>
    <col min="11794" max="11794" width="10.26953125" style="329" customWidth="1"/>
    <col min="11795" max="11795" width="10" style="329" customWidth="1"/>
    <col min="11796" max="12031" width="9.1796875" style="329"/>
    <col min="12032" max="12032" width="4" style="329" customWidth="1"/>
    <col min="12033" max="12033" width="15.1796875" style="329" customWidth="1"/>
    <col min="12034" max="12034" width="13.81640625" style="329" customWidth="1"/>
    <col min="12035" max="12035" width="10.1796875" style="329" customWidth="1"/>
    <col min="12036" max="12036" width="9.1796875" style="329"/>
    <col min="12037" max="12037" width="3.453125" style="329" customWidth="1"/>
    <col min="12038" max="12038" width="19.54296875" style="329" customWidth="1"/>
    <col min="12039" max="12039" width="12.26953125" style="329" customWidth="1"/>
    <col min="12040" max="12040" width="10.453125" style="329" customWidth="1"/>
    <col min="12041" max="12041" width="9.1796875" style="329"/>
    <col min="12042" max="12042" width="3.54296875" style="329" customWidth="1"/>
    <col min="12043" max="12043" width="16.453125" style="329" customWidth="1"/>
    <col min="12044" max="12044" width="11.7265625" style="329" customWidth="1"/>
    <col min="12045" max="12045" width="10.1796875" style="329" customWidth="1"/>
    <col min="12046" max="12046" width="15.81640625" style="329" customWidth="1"/>
    <col min="12047" max="12047" width="3.81640625" style="329" customWidth="1"/>
    <col min="12048" max="12048" width="16.453125" style="329" customWidth="1"/>
    <col min="12049" max="12049" width="11.26953125" style="329" customWidth="1"/>
    <col min="12050" max="12050" width="10.26953125" style="329" customWidth="1"/>
    <col min="12051" max="12051" width="10" style="329" customWidth="1"/>
    <col min="12052" max="12287" width="9.1796875" style="329"/>
    <col min="12288" max="12288" width="4" style="329" customWidth="1"/>
    <col min="12289" max="12289" width="15.1796875" style="329" customWidth="1"/>
    <col min="12290" max="12290" width="13.81640625" style="329" customWidth="1"/>
    <col min="12291" max="12291" width="10.1796875" style="329" customWidth="1"/>
    <col min="12292" max="12292" width="9.1796875" style="329"/>
    <col min="12293" max="12293" width="3.453125" style="329" customWidth="1"/>
    <col min="12294" max="12294" width="19.54296875" style="329" customWidth="1"/>
    <col min="12295" max="12295" width="12.26953125" style="329" customWidth="1"/>
    <col min="12296" max="12296" width="10.453125" style="329" customWidth="1"/>
    <col min="12297" max="12297" width="9.1796875" style="329"/>
    <col min="12298" max="12298" width="3.54296875" style="329" customWidth="1"/>
    <col min="12299" max="12299" width="16.453125" style="329" customWidth="1"/>
    <col min="12300" max="12300" width="11.7265625" style="329" customWidth="1"/>
    <col min="12301" max="12301" width="10.1796875" style="329" customWidth="1"/>
    <col min="12302" max="12302" width="15.81640625" style="329" customWidth="1"/>
    <col min="12303" max="12303" width="3.81640625" style="329" customWidth="1"/>
    <col min="12304" max="12304" width="16.453125" style="329" customWidth="1"/>
    <col min="12305" max="12305" width="11.26953125" style="329" customWidth="1"/>
    <col min="12306" max="12306" width="10.26953125" style="329" customWidth="1"/>
    <col min="12307" max="12307" width="10" style="329" customWidth="1"/>
    <col min="12308" max="12543" width="9.1796875" style="329"/>
    <col min="12544" max="12544" width="4" style="329" customWidth="1"/>
    <col min="12545" max="12545" width="15.1796875" style="329" customWidth="1"/>
    <col min="12546" max="12546" width="13.81640625" style="329" customWidth="1"/>
    <col min="12547" max="12547" width="10.1796875" style="329" customWidth="1"/>
    <col min="12548" max="12548" width="9.1796875" style="329"/>
    <col min="12549" max="12549" width="3.453125" style="329" customWidth="1"/>
    <col min="12550" max="12550" width="19.54296875" style="329" customWidth="1"/>
    <col min="12551" max="12551" width="12.26953125" style="329" customWidth="1"/>
    <col min="12552" max="12552" width="10.453125" style="329" customWidth="1"/>
    <col min="12553" max="12553" width="9.1796875" style="329"/>
    <col min="12554" max="12554" width="3.54296875" style="329" customWidth="1"/>
    <col min="12555" max="12555" width="16.453125" style="329" customWidth="1"/>
    <col min="12556" max="12556" width="11.7265625" style="329" customWidth="1"/>
    <col min="12557" max="12557" width="10.1796875" style="329" customWidth="1"/>
    <col min="12558" max="12558" width="15.81640625" style="329" customWidth="1"/>
    <col min="12559" max="12559" width="3.81640625" style="329" customWidth="1"/>
    <col min="12560" max="12560" width="16.453125" style="329" customWidth="1"/>
    <col min="12561" max="12561" width="11.26953125" style="329" customWidth="1"/>
    <col min="12562" max="12562" width="10.26953125" style="329" customWidth="1"/>
    <col min="12563" max="12563" width="10" style="329" customWidth="1"/>
    <col min="12564" max="12799" width="9.1796875" style="329"/>
    <col min="12800" max="12800" width="4" style="329" customWidth="1"/>
    <col min="12801" max="12801" width="15.1796875" style="329" customWidth="1"/>
    <col min="12802" max="12802" width="13.81640625" style="329" customWidth="1"/>
    <col min="12803" max="12803" width="10.1796875" style="329" customWidth="1"/>
    <col min="12804" max="12804" width="9.1796875" style="329"/>
    <col min="12805" max="12805" width="3.453125" style="329" customWidth="1"/>
    <col min="12806" max="12806" width="19.54296875" style="329" customWidth="1"/>
    <col min="12807" max="12807" width="12.26953125" style="329" customWidth="1"/>
    <col min="12808" max="12808" width="10.453125" style="329" customWidth="1"/>
    <col min="12809" max="12809" width="9.1796875" style="329"/>
    <col min="12810" max="12810" width="3.54296875" style="329" customWidth="1"/>
    <col min="12811" max="12811" width="16.453125" style="329" customWidth="1"/>
    <col min="12812" max="12812" width="11.7265625" style="329" customWidth="1"/>
    <col min="12813" max="12813" width="10.1796875" style="329" customWidth="1"/>
    <col min="12814" max="12814" width="15.81640625" style="329" customWidth="1"/>
    <col min="12815" max="12815" width="3.81640625" style="329" customWidth="1"/>
    <col min="12816" max="12816" width="16.453125" style="329" customWidth="1"/>
    <col min="12817" max="12817" width="11.26953125" style="329" customWidth="1"/>
    <col min="12818" max="12818" width="10.26953125" style="329" customWidth="1"/>
    <col min="12819" max="12819" width="10" style="329" customWidth="1"/>
    <col min="12820" max="13055" width="9.1796875" style="329"/>
    <col min="13056" max="13056" width="4" style="329" customWidth="1"/>
    <col min="13057" max="13057" width="15.1796875" style="329" customWidth="1"/>
    <col min="13058" max="13058" width="13.81640625" style="329" customWidth="1"/>
    <col min="13059" max="13059" width="10.1796875" style="329" customWidth="1"/>
    <col min="13060" max="13060" width="9.1796875" style="329"/>
    <col min="13061" max="13061" width="3.453125" style="329" customWidth="1"/>
    <col min="13062" max="13062" width="19.54296875" style="329" customWidth="1"/>
    <col min="13063" max="13063" width="12.26953125" style="329" customWidth="1"/>
    <col min="13064" max="13064" width="10.453125" style="329" customWidth="1"/>
    <col min="13065" max="13065" width="9.1796875" style="329"/>
    <col min="13066" max="13066" width="3.54296875" style="329" customWidth="1"/>
    <col min="13067" max="13067" width="16.453125" style="329" customWidth="1"/>
    <col min="13068" max="13068" width="11.7265625" style="329" customWidth="1"/>
    <col min="13069" max="13069" width="10.1796875" style="329" customWidth="1"/>
    <col min="13070" max="13070" width="15.81640625" style="329" customWidth="1"/>
    <col min="13071" max="13071" width="3.81640625" style="329" customWidth="1"/>
    <col min="13072" max="13072" width="16.453125" style="329" customWidth="1"/>
    <col min="13073" max="13073" width="11.26953125" style="329" customWidth="1"/>
    <col min="13074" max="13074" width="10.26953125" style="329" customWidth="1"/>
    <col min="13075" max="13075" width="10" style="329" customWidth="1"/>
    <col min="13076" max="13311" width="9.1796875" style="329"/>
    <col min="13312" max="13312" width="4" style="329" customWidth="1"/>
    <col min="13313" max="13313" width="15.1796875" style="329" customWidth="1"/>
    <col min="13314" max="13314" width="13.81640625" style="329" customWidth="1"/>
    <col min="13315" max="13315" width="10.1796875" style="329" customWidth="1"/>
    <col min="13316" max="13316" width="9.1796875" style="329"/>
    <col min="13317" max="13317" width="3.453125" style="329" customWidth="1"/>
    <col min="13318" max="13318" width="19.54296875" style="329" customWidth="1"/>
    <col min="13319" max="13319" width="12.26953125" style="329" customWidth="1"/>
    <col min="13320" max="13320" width="10.453125" style="329" customWidth="1"/>
    <col min="13321" max="13321" width="9.1796875" style="329"/>
    <col min="13322" max="13322" width="3.54296875" style="329" customWidth="1"/>
    <col min="13323" max="13323" width="16.453125" style="329" customWidth="1"/>
    <col min="13324" max="13324" width="11.7265625" style="329" customWidth="1"/>
    <col min="13325" max="13325" width="10.1796875" style="329" customWidth="1"/>
    <col min="13326" max="13326" width="15.81640625" style="329" customWidth="1"/>
    <col min="13327" max="13327" width="3.81640625" style="329" customWidth="1"/>
    <col min="13328" max="13328" width="16.453125" style="329" customWidth="1"/>
    <col min="13329" max="13329" width="11.26953125" style="329" customWidth="1"/>
    <col min="13330" max="13330" width="10.26953125" style="329" customWidth="1"/>
    <col min="13331" max="13331" width="10" style="329" customWidth="1"/>
    <col min="13332" max="13567" width="9.1796875" style="329"/>
    <col min="13568" max="13568" width="4" style="329" customWidth="1"/>
    <col min="13569" max="13569" width="15.1796875" style="329" customWidth="1"/>
    <col min="13570" max="13570" width="13.81640625" style="329" customWidth="1"/>
    <col min="13571" max="13571" width="10.1796875" style="329" customWidth="1"/>
    <col min="13572" max="13572" width="9.1796875" style="329"/>
    <col min="13573" max="13573" width="3.453125" style="329" customWidth="1"/>
    <col min="13574" max="13574" width="19.54296875" style="329" customWidth="1"/>
    <col min="13575" max="13575" width="12.26953125" style="329" customWidth="1"/>
    <col min="13576" max="13576" width="10.453125" style="329" customWidth="1"/>
    <col min="13577" max="13577" width="9.1796875" style="329"/>
    <col min="13578" max="13578" width="3.54296875" style="329" customWidth="1"/>
    <col min="13579" max="13579" width="16.453125" style="329" customWidth="1"/>
    <col min="13580" max="13580" width="11.7265625" style="329" customWidth="1"/>
    <col min="13581" max="13581" width="10.1796875" style="329" customWidth="1"/>
    <col min="13582" max="13582" width="15.81640625" style="329" customWidth="1"/>
    <col min="13583" max="13583" width="3.81640625" style="329" customWidth="1"/>
    <col min="13584" max="13584" width="16.453125" style="329" customWidth="1"/>
    <col min="13585" max="13585" width="11.26953125" style="329" customWidth="1"/>
    <col min="13586" max="13586" width="10.26953125" style="329" customWidth="1"/>
    <col min="13587" max="13587" width="10" style="329" customWidth="1"/>
    <col min="13588" max="13823" width="9.1796875" style="329"/>
    <col min="13824" max="13824" width="4" style="329" customWidth="1"/>
    <col min="13825" max="13825" width="15.1796875" style="329" customWidth="1"/>
    <col min="13826" max="13826" width="13.81640625" style="329" customWidth="1"/>
    <col min="13827" max="13827" width="10.1796875" style="329" customWidth="1"/>
    <col min="13828" max="13828" width="9.1796875" style="329"/>
    <col min="13829" max="13829" width="3.453125" style="329" customWidth="1"/>
    <col min="13830" max="13830" width="19.54296875" style="329" customWidth="1"/>
    <col min="13831" max="13831" width="12.26953125" style="329" customWidth="1"/>
    <col min="13832" max="13832" width="10.453125" style="329" customWidth="1"/>
    <col min="13833" max="13833" width="9.1796875" style="329"/>
    <col min="13834" max="13834" width="3.54296875" style="329" customWidth="1"/>
    <col min="13835" max="13835" width="16.453125" style="329" customWidth="1"/>
    <col min="13836" max="13836" width="11.7265625" style="329" customWidth="1"/>
    <col min="13837" max="13837" width="10.1796875" style="329" customWidth="1"/>
    <col min="13838" max="13838" width="15.81640625" style="329" customWidth="1"/>
    <col min="13839" max="13839" width="3.81640625" style="329" customWidth="1"/>
    <col min="13840" max="13840" width="16.453125" style="329" customWidth="1"/>
    <col min="13841" max="13841" width="11.26953125" style="329" customWidth="1"/>
    <col min="13842" max="13842" width="10.26953125" style="329" customWidth="1"/>
    <col min="13843" max="13843" width="10" style="329" customWidth="1"/>
    <col min="13844" max="14079" width="9.1796875" style="329"/>
    <col min="14080" max="14080" width="4" style="329" customWidth="1"/>
    <col min="14081" max="14081" width="15.1796875" style="329" customWidth="1"/>
    <col min="14082" max="14082" width="13.81640625" style="329" customWidth="1"/>
    <col min="14083" max="14083" width="10.1796875" style="329" customWidth="1"/>
    <col min="14084" max="14084" width="9.1796875" style="329"/>
    <col min="14085" max="14085" width="3.453125" style="329" customWidth="1"/>
    <col min="14086" max="14086" width="19.54296875" style="329" customWidth="1"/>
    <col min="14087" max="14087" width="12.26953125" style="329" customWidth="1"/>
    <col min="14088" max="14088" width="10.453125" style="329" customWidth="1"/>
    <col min="14089" max="14089" width="9.1796875" style="329"/>
    <col min="14090" max="14090" width="3.54296875" style="329" customWidth="1"/>
    <col min="14091" max="14091" width="16.453125" style="329" customWidth="1"/>
    <col min="14092" max="14092" width="11.7265625" style="329" customWidth="1"/>
    <col min="14093" max="14093" width="10.1796875" style="329" customWidth="1"/>
    <col min="14094" max="14094" width="15.81640625" style="329" customWidth="1"/>
    <col min="14095" max="14095" width="3.81640625" style="329" customWidth="1"/>
    <col min="14096" max="14096" width="16.453125" style="329" customWidth="1"/>
    <col min="14097" max="14097" width="11.26953125" style="329" customWidth="1"/>
    <col min="14098" max="14098" width="10.26953125" style="329" customWidth="1"/>
    <col min="14099" max="14099" width="10" style="329" customWidth="1"/>
    <col min="14100" max="14335" width="9.1796875" style="329"/>
    <col min="14336" max="14336" width="4" style="329" customWidth="1"/>
    <col min="14337" max="14337" width="15.1796875" style="329" customWidth="1"/>
    <col min="14338" max="14338" width="13.81640625" style="329" customWidth="1"/>
    <col min="14339" max="14339" width="10.1796875" style="329" customWidth="1"/>
    <col min="14340" max="14340" width="9.1796875" style="329"/>
    <col min="14341" max="14341" width="3.453125" style="329" customWidth="1"/>
    <col min="14342" max="14342" width="19.54296875" style="329" customWidth="1"/>
    <col min="14343" max="14343" width="12.26953125" style="329" customWidth="1"/>
    <col min="14344" max="14344" width="10.453125" style="329" customWidth="1"/>
    <col min="14345" max="14345" width="9.1796875" style="329"/>
    <col min="14346" max="14346" width="3.54296875" style="329" customWidth="1"/>
    <col min="14347" max="14347" width="16.453125" style="329" customWidth="1"/>
    <col min="14348" max="14348" width="11.7265625" style="329" customWidth="1"/>
    <col min="14349" max="14349" width="10.1796875" style="329" customWidth="1"/>
    <col min="14350" max="14350" width="15.81640625" style="329" customWidth="1"/>
    <col min="14351" max="14351" width="3.81640625" style="329" customWidth="1"/>
    <col min="14352" max="14352" width="16.453125" style="329" customWidth="1"/>
    <col min="14353" max="14353" width="11.26953125" style="329" customWidth="1"/>
    <col min="14354" max="14354" width="10.26953125" style="329" customWidth="1"/>
    <col min="14355" max="14355" width="10" style="329" customWidth="1"/>
    <col min="14356" max="14591" width="9.1796875" style="329"/>
    <col min="14592" max="14592" width="4" style="329" customWidth="1"/>
    <col min="14593" max="14593" width="15.1796875" style="329" customWidth="1"/>
    <col min="14594" max="14594" width="13.81640625" style="329" customWidth="1"/>
    <col min="14595" max="14595" width="10.1796875" style="329" customWidth="1"/>
    <col min="14596" max="14596" width="9.1796875" style="329"/>
    <col min="14597" max="14597" width="3.453125" style="329" customWidth="1"/>
    <col min="14598" max="14598" width="19.54296875" style="329" customWidth="1"/>
    <col min="14599" max="14599" width="12.26953125" style="329" customWidth="1"/>
    <col min="14600" max="14600" width="10.453125" style="329" customWidth="1"/>
    <col min="14601" max="14601" width="9.1796875" style="329"/>
    <col min="14602" max="14602" width="3.54296875" style="329" customWidth="1"/>
    <col min="14603" max="14603" width="16.453125" style="329" customWidth="1"/>
    <col min="14604" max="14604" width="11.7265625" style="329" customWidth="1"/>
    <col min="14605" max="14605" width="10.1796875" style="329" customWidth="1"/>
    <col min="14606" max="14606" width="15.81640625" style="329" customWidth="1"/>
    <col min="14607" max="14607" width="3.81640625" style="329" customWidth="1"/>
    <col min="14608" max="14608" width="16.453125" style="329" customWidth="1"/>
    <col min="14609" max="14609" width="11.26953125" style="329" customWidth="1"/>
    <col min="14610" max="14610" width="10.26953125" style="329" customWidth="1"/>
    <col min="14611" max="14611" width="10" style="329" customWidth="1"/>
    <col min="14612" max="14847" width="9.1796875" style="329"/>
    <col min="14848" max="14848" width="4" style="329" customWidth="1"/>
    <col min="14849" max="14849" width="15.1796875" style="329" customWidth="1"/>
    <col min="14850" max="14850" width="13.81640625" style="329" customWidth="1"/>
    <col min="14851" max="14851" width="10.1796875" style="329" customWidth="1"/>
    <col min="14852" max="14852" width="9.1796875" style="329"/>
    <col min="14853" max="14853" width="3.453125" style="329" customWidth="1"/>
    <col min="14854" max="14854" width="19.54296875" style="329" customWidth="1"/>
    <col min="14855" max="14855" width="12.26953125" style="329" customWidth="1"/>
    <col min="14856" max="14856" width="10.453125" style="329" customWidth="1"/>
    <col min="14857" max="14857" width="9.1796875" style="329"/>
    <col min="14858" max="14858" width="3.54296875" style="329" customWidth="1"/>
    <col min="14859" max="14859" width="16.453125" style="329" customWidth="1"/>
    <col min="14860" max="14860" width="11.7265625" style="329" customWidth="1"/>
    <col min="14861" max="14861" width="10.1796875" style="329" customWidth="1"/>
    <col min="14862" max="14862" width="15.81640625" style="329" customWidth="1"/>
    <col min="14863" max="14863" width="3.81640625" style="329" customWidth="1"/>
    <col min="14864" max="14864" width="16.453125" style="329" customWidth="1"/>
    <col min="14865" max="14865" width="11.26953125" style="329" customWidth="1"/>
    <col min="14866" max="14866" width="10.26953125" style="329" customWidth="1"/>
    <col min="14867" max="14867" width="10" style="329" customWidth="1"/>
    <col min="14868" max="15103" width="9.1796875" style="329"/>
    <col min="15104" max="15104" width="4" style="329" customWidth="1"/>
    <col min="15105" max="15105" width="15.1796875" style="329" customWidth="1"/>
    <col min="15106" max="15106" width="13.81640625" style="329" customWidth="1"/>
    <col min="15107" max="15107" width="10.1796875" style="329" customWidth="1"/>
    <col min="15108" max="15108" width="9.1796875" style="329"/>
    <col min="15109" max="15109" width="3.453125" style="329" customWidth="1"/>
    <col min="15110" max="15110" width="19.54296875" style="329" customWidth="1"/>
    <col min="15111" max="15111" width="12.26953125" style="329" customWidth="1"/>
    <col min="15112" max="15112" width="10.453125" style="329" customWidth="1"/>
    <col min="15113" max="15113" width="9.1796875" style="329"/>
    <col min="15114" max="15114" width="3.54296875" style="329" customWidth="1"/>
    <col min="15115" max="15115" width="16.453125" style="329" customWidth="1"/>
    <col min="15116" max="15116" width="11.7265625" style="329" customWidth="1"/>
    <col min="15117" max="15117" width="10.1796875" style="329" customWidth="1"/>
    <col min="15118" max="15118" width="15.81640625" style="329" customWidth="1"/>
    <col min="15119" max="15119" width="3.81640625" style="329" customWidth="1"/>
    <col min="15120" max="15120" width="16.453125" style="329" customWidth="1"/>
    <col min="15121" max="15121" width="11.26953125" style="329" customWidth="1"/>
    <col min="15122" max="15122" width="10.26953125" style="329" customWidth="1"/>
    <col min="15123" max="15123" width="10" style="329" customWidth="1"/>
    <col min="15124" max="15359" width="9.1796875" style="329"/>
    <col min="15360" max="15360" width="4" style="329" customWidth="1"/>
    <col min="15361" max="15361" width="15.1796875" style="329" customWidth="1"/>
    <col min="15362" max="15362" width="13.81640625" style="329" customWidth="1"/>
    <col min="15363" max="15363" width="10.1796875" style="329" customWidth="1"/>
    <col min="15364" max="15364" width="9.1796875" style="329"/>
    <col min="15365" max="15365" width="3.453125" style="329" customWidth="1"/>
    <col min="15366" max="15366" width="19.54296875" style="329" customWidth="1"/>
    <col min="15367" max="15367" width="12.26953125" style="329" customWidth="1"/>
    <col min="15368" max="15368" width="10.453125" style="329" customWidth="1"/>
    <col min="15369" max="15369" width="9.1796875" style="329"/>
    <col min="15370" max="15370" width="3.54296875" style="329" customWidth="1"/>
    <col min="15371" max="15371" width="16.453125" style="329" customWidth="1"/>
    <col min="15372" max="15372" width="11.7265625" style="329" customWidth="1"/>
    <col min="15373" max="15373" width="10.1796875" style="329" customWidth="1"/>
    <col min="15374" max="15374" width="15.81640625" style="329" customWidth="1"/>
    <col min="15375" max="15375" width="3.81640625" style="329" customWidth="1"/>
    <col min="15376" max="15376" width="16.453125" style="329" customWidth="1"/>
    <col min="15377" max="15377" width="11.26953125" style="329" customWidth="1"/>
    <col min="15378" max="15378" width="10.26953125" style="329" customWidth="1"/>
    <col min="15379" max="15379" width="10" style="329" customWidth="1"/>
    <col min="15380" max="15615" width="9.1796875" style="329"/>
    <col min="15616" max="15616" width="4" style="329" customWidth="1"/>
    <col min="15617" max="15617" width="15.1796875" style="329" customWidth="1"/>
    <col min="15618" max="15618" width="13.81640625" style="329" customWidth="1"/>
    <col min="15619" max="15619" width="10.1796875" style="329" customWidth="1"/>
    <col min="15620" max="15620" width="9.1796875" style="329"/>
    <col min="15621" max="15621" width="3.453125" style="329" customWidth="1"/>
    <col min="15622" max="15622" width="19.54296875" style="329" customWidth="1"/>
    <col min="15623" max="15623" width="12.26953125" style="329" customWidth="1"/>
    <col min="15624" max="15624" width="10.453125" style="329" customWidth="1"/>
    <col min="15625" max="15625" width="9.1796875" style="329"/>
    <col min="15626" max="15626" width="3.54296875" style="329" customWidth="1"/>
    <col min="15627" max="15627" width="16.453125" style="329" customWidth="1"/>
    <col min="15628" max="15628" width="11.7265625" style="329" customWidth="1"/>
    <col min="15629" max="15629" width="10.1796875" style="329" customWidth="1"/>
    <col min="15630" max="15630" width="15.81640625" style="329" customWidth="1"/>
    <col min="15631" max="15631" width="3.81640625" style="329" customWidth="1"/>
    <col min="15632" max="15632" width="16.453125" style="329" customWidth="1"/>
    <col min="15633" max="15633" width="11.26953125" style="329" customWidth="1"/>
    <col min="15634" max="15634" width="10.26953125" style="329" customWidth="1"/>
    <col min="15635" max="15635" width="10" style="329" customWidth="1"/>
    <col min="15636" max="15871" width="9.1796875" style="329"/>
    <col min="15872" max="15872" width="4" style="329" customWidth="1"/>
    <col min="15873" max="15873" width="15.1796875" style="329" customWidth="1"/>
    <col min="15874" max="15874" width="13.81640625" style="329" customWidth="1"/>
    <col min="15875" max="15875" width="10.1796875" style="329" customWidth="1"/>
    <col min="15876" max="15876" width="9.1796875" style="329"/>
    <col min="15877" max="15877" width="3.453125" style="329" customWidth="1"/>
    <col min="15878" max="15878" width="19.54296875" style="329" customWidth="1"/>
    <col min="15879" max="15879" width="12.26953125" style="329" customWidth="1"/>
    <col min="15880" max="15880" width="10.453125" style="329" customWidth="1"/>
    <col min="15881" max="15881" width="9.1796875" style="329"/>
    <col min="15882" max="15882" width="3.54296875" style="329" customWidth="1"/>
    <col min="15883" max="15883" width="16.453125" style="329" customWidth="1"/>
    <col min="15884" max="15884" width="11.7265625" style="329" customWidth="1"/>
    <col min="15885" max="15885" width="10.1796875" style="329" customWidth="1"/>
    <col min="15886" max="15886" width="15.81640625" style="329" customWidth="1"/>
    <col min="15887" max="15887" width="3.81640625" style="329" customWidth="1"/>
    <col min="15888" max="15888" width="16.453125" style="329" customWidth="1"/>
    <col min="15889" max="15889" width="11.26953125" style="329" customWidth="1"/>
    <col min="15890" max="15890" width="10.26953125" style="329" customWidth="1"/>
    <col min="15891" max="15891" width="10" style="329" customWidth="1"/>
    <col min="15892" max="16127" width="9.1796875" style="329"/>
    <col min="16128" max="16128" width="4" style="329" customWidth="1"/>
    <col min="16129" max="16129" width="15.1796875" style="329" customWidth="1"/>
    <col min="16130" max="16130" width="13.81640625" style="329" customWidth="1"/>
    <col min="16131" max="16131" width="10.1796875" style="329" customWidth="1"/>
    <col min="16132" max="16132" width="9.1796875" style="329"/>
    <col min="16133" max="16133" width="3.453125" style="329" customWidth="1"/>
    <col min="16134" max="16134" width="19.54296875" style="329" customWidth="1"/>
    <col min="16135" max="16135" width="12.26953125" style="329" customWidth="1"/>
    <col min="16136" max="16136" width="10.453125" style="329" customWidth="1"/>
    <col min="16137" max="16137" width="9.1796875" style="329"/>
    <col min="16138" max="16138" width="3.54296875" style="329" customWidth="1"/>
    <col min="16139" max="16139" width="16.453125" style="329" customWidth="1"/>
    <col min="16140" max="16140" width="11.7265625" style="329" customWidth="1"/>
    <col min="16141" max="16141" width="10.1796875" style="329" customWidth="1"/>
    <col min="16142" max="16142" width="15.81640625" style="329" customWidth="1"/>
    <col min="16143" max="16143" width="3.81640625" style="329" customWidth="1"/>
    <col min="16144" max="16144" width="16.453125" style="329" customWidth="1"/>
    <col min="16145" max="16145" width="11.26953125" style="329" customWidth="1"/>
    <col min="16146" max="16146" width="10.26953125" style="329" customWidth="1"/>
    <col min="16147" max="16147" width="10" style="329" customWidth="1"/>
    <col min="16148" max="16384" width="9.1796875" style="329"/>
  </cols>
  <sheetData>
    <row r="1" spans="1:27" ht="18.5">
      <c r="A1" s="370"/>
    </row>
    <row r="2" spans="1:27" ht="18" customHeight="1">
      <c r="A2" s="1132" t="s">
        <v>463</v>
      </c>
      <c r="B2" s="1132"/>
      <c r="C2" s="1132"/>
      <c r="D2" s="1132"/>
      <c r="E2" s="1132"/>
      <c r="F2" s="1132"/>
      <c r="G2" s="1132"/>
      <c r="H2" s="1132"/>
      <c r="I2" s="1132"/>
      <c r="J2" s="1132"/>
      <c r="K2" s="1132"/>
      <c r="L2" s="1132"/>
      <c r="M2" s="1132"/>
      <c r="N2" s="1132"/>
      <c r="O2" s="1132"/>
      <c r="P2" s="1132"/>
      <c r="Q2" s="1132"/>
      <c r="R2" s="1132"/>
      <c r="S2" s="1132"/>
      <c r="T2" s="1132"/>
      <c r="U2" s="1132"/>
      <c r="V2" s="1132"/>
      <c r="W2" s="1132"/>
      <c r="X2" s="1132"/>
      <c r="Y2" s="1132"/>
      <c r="Z2" s="1132"/>
      <c r="AA2" s="1132"/>
    </row>
    <row r="3" spans="1:27" ht="18" customHeight="1">
      <c r="A3" s="1133" t="s">
        <v>464</v>
      </c>
      <c r="B3" s="1133"/>
      <c r="C3" s="1133"/>
      <c r="D3" s="1133"/>
      <c r="E3" s="1133"/>
      <c r="F3" s="1133"/>
      <c r="G3" s="1133"/>
      <c r="H3" s="399"/>
      <c r="I3" s="399"/>
      <c r="J3" s="399"/>
      <c r="K3" s="399"/>
      <c r="L3" s="399"/>
      <c r="M3" s="399"/>
      <c r="N3" s="399"/>
      <c r="O3" s="399"/>
      <c r="P3" s="399"/>
      <c r="Q3" s="399"/>
      <c r="R3" s="399"/>
      <c r="S3" s="399"/>
      <c r="T3" s="399"/>
      <c r="U3" s="399"/>
      <c r="V3" s="399"/>
      <c r="W3" s="399"/>
      <c r="X3" s="399"/>
      <c r="Y3" s="399"/>
      <c r="Z3" s="399"/>
      <c r="AA3" s="399"/>
    </row>
    <row r="5" spans="1:27" s="400" customFormat="1" ht="14.5">
      <c r="A5" s="373" t="s">
        <v>124</v>
      </c>
      <c r="B5" s="373" t="s">
        <v>125</v>
      </c>
      <c r="C5" s="374"/>
      <c r="D5" s="374"/>
      <c r="E5" s="374"/>
      <c r="F5" s="373" t="s">
        <v>126</v>
      </c>
      <c r="G5" s="375" t="s">
        <v>127</v>
      </c>
      <c r="H5" s="374"/>
      <c r="I5" s="374"/>
      <c r="J5" s="374"/>
      <c r="K5" s="373" t="s">
        <v>128</v>
      </c>
      <c r="L5" s="377" t="s">
        <v>129</v>
      </c>
      <c r="M5" s="374"/>
      <c r="N5" s="378"/>
      <c r="O5" s="374"/>
      <c r="P5" s="373" t="s">
        <v>130</v>
      </c>
      <c r="Q5" s="377" t="s">
        <v>131</v>
      </c>
      <c r="R5" s="374"/>
      <c r="S5" s="374"/>
    </row>
    <row r="6" spans="1:27" ht="4.5" customHeight="1" thickBot="1"/>
    <row r="7" spans="1:27" ht="29.5" thickBot="1">
      <c r="A7" s="379" t="s">
        <v>132</v>
      </c>
      <c r="B7" s="380" t="s">
        <v>133</v>
      </c>
      <c r="C7" s="381" t="s">
        <v>134</v>
      </c>
      <c r="D7" s="401" t="s">
        <v>135</v>
      </c>
      <c r="E7" s="402"/>
      <c r="F7" s="379" t="s">
        <v>132</v>
      </c>
      <c r="G7" s="380" t="s">
        <v>133</v>
      </c>
      <c r="H7" s="381" t="s">
        <v>134</v>
      </c>
      <c r="I7" s="401" t="s">
        <v>135</v>
      </c>
      <c r="K7" s="379" t="s">
        <v>132</v>
      </c>
      <c r="L7" s="380" t="s">
        <v>133</v>
      </c>
      <c r="M7" s="381" t="s">
        <v>136</v>
      </c>
      <c r="N7" s="401" t="s">
        <v>135</v>
      </c>
      <c r="P7" s="379" t="s">
        <v>132</v>
      </c>
      <c r="Q7" s="380" t="s">
        <v>133</v>
      </c>
      <c r="R7" s="381" t="s">
        <v>136</v>
      </c>
      <c r="S7" s="401" t="s">
        <v>135</v>
      </c>
    </row>
    <row r="8" spans="1:27" ht="15.5">
      <c r="A8" s="388" t="s">
        <v>152</v>
      </c>
      <c r="B8" s="389">
        <v>44575.875999999997</v>
      </c>
      <c r="C8" s="389">
        <v>46685</v>
      </c>
      <c r="D8" s="390">
        <v>2.7203782566620798</v>
      </c>
      <c r="E8" s="403"/>
      <c r="F8" s="388" t="s">
        <v>328</v>
      </c>
      <c r="G8" s="389">
        <v>6298.6170000000002</v>
      </c>
      <c r="H8" s="389">
        <v>18718</v>
      </c>
      <c r="I8" s="390">
        <v>4.4831769215165007</v>
      </c>
      <c r="K8" s="391" t="s">
        <v>140</v>
      </c>
      <c r="L8" s="392">
        <v>24459.469000000001</v>
      </c>
      <c r="M8" s="392">
        <v>5321.1329999999998</v>
      </c>
      <c r="N8" s="393">
        <v>4.5966655973455284</v>
      </c>
      <c r="P8" s="391" t="s">
        <v>142</v>
      </c>
      <c r="Q8" s="392">
        <v>7816.665</v>
      </c>
      <c r="R8" s="392">
        <v>1504.66</v>
      </c>
      <c r="S8" s="393">
        <v>5.1949709568939157</v>
      </c>
    </row>
    <row r="9" spans="1:27" ht="15.5">
      <c r="A9" s="388" t="s">
        <v>150</v>
      </c>
      <c r="B9" s="389">
        <v>36067.987999999998</v>
      </c>
      <c r="C9" s="389">
        <v>26608</v>
      </c>
      <c r="D9" s="390">
        <v>2.4378951281622334</v>
      </c>
      <c r="E9" s="404"/>
      <c r="F9" s="388" t="s">
        <v>155</v>
      </c>
      <c r="G9" s="389">
        <v>6058.2910000000002</v>
      </c>
      <c r="H9" s="389">
        <v>34356</v>
      </c>
      <c r="I9" s="390">
        <v>2.9354588626685034</v>
      </c>
      <c r="K9" s="388" t="s">
        <v>142</v>
      </c>
      <c r="L9" s="389">
        <v>10919.285</v>
      </c>
      <c r="M9" s="389">
        <v>1928.511</v>
      </c>
      <c r="N9" s="390">
        <v>5.6620288917200892</v>
      </c>
      <c r="P9" s="388" t="s">
        <v>328</v>
      </c>
      <c r="Q9" s="389">
        <v>7749.6229999999996</v>
      </c>
      <c r="R9" s="389">
        <v>1481.8109999999999</v>
      </c>
      <c r="S9" s="390">
        <v>5.2298322795552199</v>
      </c>
    </row>
    <row r="10" spans="1:27" ht="15.5">
      <c r="A10" s="388" t="s">
        <v>328</v>
      </c>
      <c r="B10" s="389">
        <v>21176.702000000001</v>
      </c>
      <c r="C10" s="389">
        <v>47776</v>
      </c>
      <c r="D10" s="390">
        <v>3.9521594786069585</v>
      </c>
      <c r="E10" s="403"/>
      <c r="F10" s="388" t="s">
        <v>137</v>
      </c>
      <c r="G10" s="389">
        <v>2089.8710000000001</v>
      </c>
      <c r="H10" s="389">
        <v>9056</v>
      </c>
      <c r="I10" s="390">
        <v>3.3114631232352303</v>
      </c>
      <c r="K10" s="388" t="s">
        <v>157</v>
      </c>
      <c r="L10" s="389">
        <v>6954.6040000000003</v>
      </c>
      <c r="M10" s="389">
        <v>1187.444</v>
      </c>
      <c r="N10" s="390">
        <v>5.856784825221232</v>
      </c>
      <c r="P10" s="388" t="s">
        <v>154</v>
      </c>
      <c r="Q10" s="389">
        <v>6833.8459999999995</v>
      </c>
      <c r="R10" s="389">
        <v>1361.454</v>
      </c>
      <c r="S10" s="390">
        <v>5.0195203069659344</v>
      </c>
    </row>
    <row r="11" spans="1:27" ht="15.5">
      <c r="A11" s="388" t="s">
        <v>155</v>
      </c>
      <c r="B11" s="389">
        <v>18890.097000000002</v>
      </c>
      <c r="C11" s="389">
        <v>49327</v>
      </c>
      <c r="D11" s="390">
        <v>2.5737247082434385</v>
      </c>
      <c r="E11" s="404"/>
      <c r="F11" s="388" t="s">
        <v>152</v>
      </c>
      <c r="G11" s="389">
        <v>1629.607</v>
      </c>
      <c r="H11" s="389">
        <v>7729</v>
      </c>
      <c r="I11" s="390">
        <v>2.9367315126012561</v>
      </c>
      <c r="K11" s="388" t="s">
        <v>328</v>
      </c>
      <c r="L11" s="389">
        <v>6021.0780000000004</v>
      </c>
      <c r="M11" s="389">
        <v>859.83699999999999</v>
      </c>
      <c r="N11" s="390">
        <v>7.0025807216949261</v>
      </c>
      <c r="P11" s="388" t="s">
        <v>140</v>
      </c>
      <c r="Q11" s="389">
        <v>6502.9269999999997</v>
      </c>
      <c r="R11" s="389">
        <v>1901.5340000000001</v>
      </c>
      <c r="S11" s="390">
        <v>3.4198320934571766</v>
      </c>
    </row>
    <row r="12" spans="1:27" ht="15.5">
      <c r="A12" s="388" t="s">
        <v>159</v>
      </c>
      <c r="B12" s="389">
        <v>17539.192999999999</v>
      </c>
      <c r="C12" s="389">
        <v>29721</v>
      </c>
      <c r="D12" s="390">
        <v>2.2461437290775019</v>
      </c>
      <c r="E12" s="404"/>
      <c r="F12" s="388" t="s">
        <v>159</v>
      </c>
      <c r="G12" s="389">
        <v>1086.9860000000001</v>
      </c>
      <c r="H12" s="389">
        <v>8665</v>
      </c>
      <c r="I12" s="390">
        <v>2.1314119658655959</v>
      </c>
      <c r="K12" s="388" t="s">
        <v>158</v>
      </c>
      <c r="L12" s="389">
        <v>4438.915</v>
      </c>
      <c r="M12" s="389">
        <v>1180.932</v>
      </c>
      <c r="N12" s="390">
        <v>3.7588235393739859</v>
      </c>
      <c r="P12" s="388" t="s">
        <v>139</v>
      </c>
      <c r="Q12" s="389">
        <v>3419.1469999999999</v>
      </c>
      <c r="R12" s="389">
        <v>577.86800000000005</v>
      </c>
      <c r="S12" s="390">
        <v>5.9168304872392996</v>
      </c>
    </row>
    <row r="13" spans="1:27" ht="15.5">
      <c r="A13" s="388" t="s">
        <v>156</v>
      </c>
      <c r="B13" s="389">
        <v>16951.991000000002</v>
      </c>
      <c r="C13" s="389">
        <v>20653</v>
      </c>
      <c r="D13" s="390">
        <v>2.5788830260208404</v>
      </c>
      <c r="E13" s="404"/>
      <c r="F13" s="388" t="s">
        <v>154</v>
      </c>
      <c r="G13" s="389">
        <v>514.98599999999999</v>
      </c>
      <c r="H13" s="389">
        <v>2381</v>
      </c>
      <c r="I13" s="390">
        <v>3.3893590975503809</v>
      </c>
      <c r="K13" s="388" t="s">
        <v>155</v>
      </c>
      <c r="L13" s="389">
        <v>3407.7040000000002</v>
      </c>
      <c r="M13" s="389">
        <v>779.77499999999998</v>
      </c>
      <c r="N13" s="390">
        <v>4.3701118912506818</v>
      </c>
      <c r="P13" s="388" t="s">
        <v>137</v>
      </c>
      <c r="Q13" s="389">
        <v>1976.0039999999999</v>
      </c>
      <c r="R13" s="389">
        <v>511.94900000000001</v>
      </c>
      <c r="S13" s="390">
        <v>3.859767281506556</v>
      </c>
    </row>
    <row r="14" spans="1:27" ht="16" thickBot="1">
      <c r="A14" s="388" t="s">
        <v>142</v>
      </c>
      <c r="B14" s="389">
        <v>15190.829</v>
      </c>
      <c r="C14" s="389">
        <v>14626</v>
      </c>
      <c r="D14" s="390">
        <v>2.561359938773518</v>
      </c>
      <c r="E14" s="404"/>
      <c r="F14" s="388" t="s">
        <v>142</v>
      </c>
      <c r="G14" s="389">
        <v>260.40499999999997</v>
      </c>
      <c r="H14" s="389">
        <v>877</v>
      </c>
      <c r="I14" s="390">
        <v>4.0935815006366623</v>
      </c>
      <c r="K14" s="388" t="s">
        <v>139</v>
      </c>
      <c r="L14" s="389">
        <v>3289.4360000000001</v>
      </c>
      <c r="M14" s="389">
        <v>712.45</v>
      </c>
      <c r="N14" s="390">
        <v>4.6170762860551617</v>
      </c>
      <c r="P14" s="388" t="s">
        <v>158</v>
      </c>
      <c r="Q14" s="389">
        <v>1663.5329999999999</v>
      </c>
      <c r="R14" s="389">
        <v>493.47800000000001</v>
      </c>
      <c r="S14" s="390">
        <v>3.3710378172887139</v>
      </c>
    </row>
    <row r="15" spans="1:27" ht="16" thickBot="1">
      <c r="A15" s="388" t="s">
        <v>140</v>
      </c>
      <c r="B15" s="389">
        <v>6293.4369999999999</v>
      </c>
      <c r="C15" s="389">
        <v>5231</v>
      </c>
      <c r="D15" s="390">
        <v>2.9118770702248971</v>
      </c>
      <c r="E15" s="404"/>
      <c r="F15" s="394" t="s">
        <v>222</v>
      </c>
      <c r="G15" s="395">
        <v>18232.07</v>
      </c>
      <c r="H15" s="395">
        <v>83071</v>
      </c>
      <c r="I15" s="396">
        <v>3.3363203704340787</v>
      </c>
      <c r="K15" s="388" t="s">
        <v>154</v>
      </c>
      <c r="L15" s="389">
        <v>2542.1010000000001</v>
      </c>
      <c r="M15" s="389">
        <v>523.23800000000006</v>
      </c>
      <c r="N15" s="390">
        <v>4.8584028682932043</v>
      </c>
      <c r="P15" s="405" t="s">
        <v>155</v>
      </c>
      <c r="Q15" s="406">
        <v>1534.3620000000001</v>
      </c>
      <c r="R15" s="406">
        <v>601.18299999999999</v>
      </c>
      <c r="S15" s="407">
        <v>2.5522378377299426</v>
      </c>
      <c r="U15" s="316"/>
      <c r="V15" s="316"/>
      <c r="W15" s="316"/>
      <c r="X15" s="316"/>
    </row>
    <row r="16" spans="1:27" ht="15.5">
      <c r="A16" s="388" t="s">
        <v>151</v>
      </c>
      <c r="B16" s="389">
        <v>4758.3019999999997</v>
      </c>
      <c r="C16" s="389">
        <v>2795</v>
      </c>
      <c r="D16" s="390">
        <v>3.6061210740071856</v>
      </c>
      <c r="E16" s="404"/>
      <c r="F16"/>
      <c r="G16"/>
      <c r="H16"/>
      <c r="I16"/>
      <c r="K16" s="388" t="s">
        <v>151</v>
      </c>
      <c r="L16" s="389">
        <v>2257.9360000000001</v>
      </c>
      <c r="M16" s="389">
        <v>318.887</v>
      </c>
      <c r="N16" s="390">
        <v>7.080677481364873</v>
      </c>
      <c r="P16" s="405" t="s">
        <v>151</v>
      </c>
      <c r="Q16" s="406">
        <v>1344.8610000000001</v>
      </c>
      <c r="R16" s="406">
        <v>360.41</v>
      </c>
      <c r="S16" s="407">
        <v>3.731475264282345</v>
      </c>
      <c r="U16" s="316"/>
      <c r="V16" s="316"/>
      <c r="W16" s="316"/>
      <c r="X16" s="316"/>
    </row>
    <row r="17" spans="1:24" ht="15.5">
      <c r="A17" s="388" t="s">
        <v>137</v>
      </c>
      <c r="B17" s="389">
        <v>4041.5610000000001</v>
      </c>
      <c r="C17" s="389">
        <v>14583</v>
      </c>
      <c r="D17" s="390">
        <v>3.587552627444297</v>
      </c>
      <c r="E17" s="403"/>
      <c r="F17"/>
      <c r="G17"/>
      <c r="H17"/>
      <c r="I17"/>
      <c r="K17" s="388" t="s">
        <v>150</v>
      </c>
      <c r="L17" s="389">
        <v>2003.8779999999999</v>
      </c>
      <c r="M17" s="389">
        <v>432.23200000000003</v>
      </c>
      <c r="N17" s="390">
        <v>4.6361167150974474</v>
      </c>
      <c r="P17" s="388" t="s">
        <v>138</v>
      </c>
      <c r="Q17" s="389">
        <v>1263.674</v>
      </c>
      <c r="R17" s="389">
        <v>423.83199999999999</v>
      </c>
      <c r="S17" s="390">
        <v>2.9815445742652749</v>
      </c>
      <c r="U17" s="316"/>
      <c r="V17" s="316"/>
      <c r="W17" s="316"/>
      <c r="X17" s="316"/>
    </row>
    <row r="18" spans="1:24" ht="15.5">
      <c r="A18" s="388" t="s">
        <v>145</v>
      </c>
      <c r="B18" s="389">
        <v>1592.07</v>
      </c>
      <c r="C18" s="389">
        <v>678</v>
      </c>
      <c r="D18" s="390">
        <v>3.6880107855673541</v>
      </c>
      <c r="E18" s="408"/>
      <c r="F18"/>
      <c r="G18"/>
      <c r="H18"/>
      <c r="I18"/>
      <c r="K18" s="405" t="s">
        <v>137</v>
      </c>
      <c r="L18" s="406">
        <v>1665.114</v>
      </c>
      <c r="M18" s="406">
        <v>479.32799999999997</v>
      </c>
      <c r="N18" s="407">
        <v>3.4738508912477473</v>
      </c>
      <c r="P18" s="388" t="s">
        <v>157</v>
      </c>
      <c r="Q18" s="389">
        <v>928.995</v>
      </c>
      <c r="R18" s="389">
        <v>170.809</v>
      </c>
      <c r="S18" s="390">
        <v>5.4387942087360734</v>
      </c>
      <c r="U18" s="316"/>
      <c r="V18" s="316"/>
      <c r="W18" s="316"/>
      <c r="X18" s="316"/>
    </row>
    <row r="19" spans="1:24" ht="15.5">
      <c r="A19" s="388" t="s">
        <v>139</v>
      </c>
      <c r="B19" s="389">
        <v>1317.6010000000001</v>
      </c>
      <c r="C19" s="389">
        <v>1813</v>
      </c>
      <c r="D19" s="390">
        <v>1.6588683796710719</v>
      </c>
      <c r="E19" s="409"/>
      <c r="K19" s="388" t="s">
        <v>451</v>
      </c>
      <c r="L19" s="389">
        <v>1305.816</v>
      </c>
      <c r="M19" s="389">
        <v>64.218999999999994</v>
      </c>
      <c r="N19" s="390">
        <v>20.333795294227567</v>
      </c>
      <c r="P19" s="388" t="s">
        <v>150</v>
      </c>
      <c r="Q19" s="389">
        <v>563.28099999999995</v>
      </c>
      <c r="R19" s="389">
        <v>109.608</v>
      </c>
      <c r="S19" s="390">
        <v>5.1390500693380039</v>
      </c>
      <c r="U19" s="316"/>
      <c r="V19" s="316"/>
      <c r="W19" s="316"/>
      <c r="X19" s="316"/>
    </row>
    <row r="20" spans="1:24" ht="15" customHeight="1">
      <c r="A20" s="388" t="s">
        <v>157</v>
      </c>
      <c r="B20" s="389">
        <v>1243.5809999999999</v>
      </c>
      <c r="C20" s="389">
        <v>2099</v>
      </c>
      <c r="D20" s="390">
        <v>3.4941080279173264</v>
      </c>
      <c r="E20" s="409"/>
      <c r="F20" s="316"/>
      <c r="G20" s="316"/>
      <c r="H20" s="316"/>
      <c r="K20" s="388" t="s">
        <v>145</v>
      </c>
      <c r="L20" s="389">
        <v>1197.2360000000001</v>
      </c>
      <c r="M20" s="389">
        <v>297.89</v>
      </c>
      <c r="N20" s="390">
        <v>4.0190540132263592</v>
      </c>
      <c r="P20" s="388" t="s">
        <v>318</v>
      </c>
      <c r="Q20" s="389">
        <v>508.57799999999997</v>
      </c>
      <c r="R20" s="389">
        <v>111.68300000000001</v>
      </c>
      <c r="S20" s="390">
        <v>4.5537637778354805</v>
      </c>
      <c r="U20" s="316"/>
      <c r="V20" s="316"/>
      <c r="W20" s="316"/>
      <c r="X20" s="316"/>
    </row>
    <row r="21" spans="1:24" ht="15.5">
      <c r="A21" s="388" t="s">
        <v>138</v>
      </c>
      <c r="B21" s="389">
        <v>608.24699999999996</v>
      </c>
      <c r="C21" s="389">
        <v>487</v>
      </c>
      <c r="D21" s="390">
        <v>2.672051064652313</v>
      </c>
      <c r="E21" s="410"/>
      <c r="F21" s="316"/>
      <c r="G21" s="316"/>
      <c r="H21" s="316"/>
      <c r="K21" s="388" t="s">
        <v>245</v>
      </c>
      <c r="L21" s="389">
        <v>775.66700000000003</v>
      </c>
      <c r="M21" s="389">
        <v>296.72500000000002</v>
      </c>
      <c r="N21" s="390">
        <v>2.6140938579492796</v>
      </c>
      <c r="P21" s="388" t="s">
        <v>146</v>
      </c>
      <c r="Q21" s="389">
        <v>498.40499999999997</v>
      </c>
      <c r="R21" s="389">
        <v>239.38800000000001</v>
      </c>
      <c r="S21" s="390">
        <v>2.0819965913078349</v>
      </c>
    </row>
    <row r="22" spans="1:24" ht="16" thickBot="1">
      <c r="A22" s="388" t="s">
        <v>154</v>
      </c>
      <c r="B22" s="389">
        <v>567.29100000000005</v>
      </c>
      <c r="C22" s="389">
        <v>2412</v>
      </c>
      <c r="D22" s="390">
        <v>3.391124235595115</v>
      </c>
      <c r="E22" s="316"/>
      <c r="F22" s="316"/>
      <c r="G22" s="316"/>
      <c r="H22" s="316"/>
      <c r="I22" s="316"/>
      <c r="J22" s="316"/>
      <c r="K22" s="388" t="s">
        <v>138</v>
      </c>
      <c r="L22" s="389">
        <v>696.37599999999998</v>
      </c>
      <c r="M22" s="389">
        <v>124.70399999999999</v>
      </c>
      <c r="N22" s="390">
        <v>5.5842314600975111</v>
      </c>
      <c r="P22" s="388" t="s">
        <v>245</v>
      </c>
      <c r="Q22" s="389">
        <v>487.72800000000001</v>
      </c>
      <c r="R22" s="389">
        <v>74.037000000000006</v>
      </c>
      <c r="S22" s="390">
        <v>6.5876251063657358</v>
      </c>
    </row>
    <row r="23" spans="1:24" ht="16" thickBot="1">
      <c r="A23" s="394" t="s">
        <v>222</v>
      </c>
      <c r="B23" s="395">
        <v>191915.215</v>
      </c>
      <c r="C23" s="395">
        <v>266857</v>
      </c>
      <c r="D23" s="396">
        <v>2.6989495112145541</v>
      </c>
      <c r="E23" s="316"/>
      <c r="F23" s="316"/>
      <c r="G23" s="316"/>
      <c r="H23" s="316"/>
      <c r="I23" s="316"/>
      <c r="J23" s="316"/>
      <c r="K23" s="388" t="s">
        <v>152</v>
      </c>
      <c r="L23" s="389">
        <v>633.41</v>
      </c>
      <c r="M23" s="389">
        <v>187.226</v>
      </c>
      <c r="N23" s="390">
        <v>3.3831305481076344</v>
      </c>
      <c r="P23" s="405" t="s">
        <v>406</v>
      </c>
      <c r="Q23" s="406">
        <v>450.73500000000001</v>
      </c>
      <c r="R23" s="406">
        <v>81.7</v>
      </c>
      <c r="S23" s="407">
        <v>5.5169522643818851</v>
      </c>
    </row>
    <row r="24" spans="1:24" ht="15.5">
      <c r="A24"/>
      <c r="B24"/>
      <c r="C24"/>
      <c r="D24"/>
      <c r="E24" s="316"/>
      <c r="F24" s="316"/>
      <c r="G24" s="316"/>
      <c r="H24" s="316"/>
      <c r="I24" s="316"/>
      <c r="J24" s="316"/>
      <c r="K24" s="388" t="s">
        <v>362</v>
      </c>
      <c r="L24" s="389">
        <v>599.28099999999995</v>
      </c>
      <c r="M24" s="389">
        <v>26.681999999999999</v>
      </c>
      <c r="N24" s="390">
        <v>22.460122929315641</v>
      </c>
      <c r="P24" s="388" t="s">
        <v>332</v>
      </c>
      <c r="Q24" s="389">
        <v>411.298</v>
      </c>
      <c r="R24" s="389">
        <v>347.279</v>
      </c>
      <c r="S24" s="390">
        <v>1.1843445759749367</v>
      </c>
    </row>
    <row r="25" spans="1:24" ht="15.5">
      <c r="A25"/>
      <c r="B25"/>
      <c r="C25"/>
      <c r="D25"/>
      <c r="E25" s="316"/>
      <c r="F25" s="316"/>
      <c r="G25" s="316"/>
      <c r="H25" s="316"/>
      <c r="I25" s="316"/>
      <c r="J25" s="316"/>
      <c r="K25" s="388" t="s">
        <v>235</v>
      </c>
      <c r="L25" s="389">
        <v>312.78899999999999</v>
      </c>
      <c r="M25" s="389">
        <v>3.8159999999999998</v>
      </c>
      <c r="N25" s="390">
        <v>81.967767295597483</v>
      </c>
      <c r="P25" s="405" t="s">
        <v>147</v>
      </c>
      <c r="Q25" s="406">
        <v>409.66399999999999</v>
      </c>
      <c r="R25" s="406">
        <v>45.607999999999997</v>
      </c>
      <c r="S25" s="407">
        <v>8.9822838098579201</v>
      </c>
    </row>
    <row r="26" spans="1:24" ht="15.5">
      <c r="A26"/>
      <c r="B26"/>
      <c r="C26"/>
      <c r="D26"/>
      <c r="E26" s="316"/>
      <c r="F26" s="316"/>
      <c r="G26" s="316"/>
      <c r="H26" s="316"/>
      <c r="I26" s="316"/>
      <c r="J26" s="316"/>
      <c r="K26" s="405" t="s">
        <v>247</v>
      </c>
      <c r="L26" s="406">
        <v>305.16300000000001</v>
      </c>
      <c r="M26" s="406">
        <v>81.399000000000001</v>
      </c>
      <c r="N26" s="407">
        <v>3.7489772601629014</v>
      </c>
      <c r="P26" s="405" t="s">
        <v>159</v>
      </c>
      <c r="Q26" s="406">
        <v>285.44299999999998</v>
      </c>
      <c r="R26" s="406">
        <v>55.469000000000001</v>
      </c>
      <c r="S26" s="407">
        <v>5.145991454686401</v>
      </c>
    </row>
    <row r="27" spans="1:24" ht="16" thickBot="1">
      <c r="E27" s="316"/>
      <c r="F27" s="316"/>
      <c r="G27" s="316"/>
      <c r="H27" s="316"/>
      <c r="I27" s="316"/>
      <c r="J27" s="316"/>
      <c r="K27" s="388" t="s">
        <v>146</v>
      </c>
      <c r="L27" s="389">
        <v>227.53399999999999</v>
      </c>
      <c r="M27" s="389">
        <v>67.307000000000002</v>
      </c>
      <c r="N27" s="390">
        <v>3.3805399141248307</v>
      </c>
      <c r="O27" s="316"/>
      <c r="P27" s="388" t="s">
        <v>462</v>
      </c>
      <c r="Q27" s="389">
        <v>184.249</v>
      </c>
      <c r="R27" s="389">
        <v>10.736000000000001</v>
      </c>
      <c r="S27" s="390">
        <v>17.16179210134128</v>
      </c>
    </row>
    <row r="28" spans="1:24" ht="16" thickBot="1">
      <c r="A28" s="316"/>
      <c r="B28" s="316"/>
      <c r="C28" s="316"/>
      <c r="D28" s="316"/>
      <c r="E28" s="316"/>
      <c r="F28" s="316"/>
      <c r="G28" s="316"/>
      <c r="H28" s="316"/>
      <c r="I28" s="316"/>
      <c r="J28" s="316"/>
      <c r="K28" s="394" t="s">
        <v>222</v>
      </c>
      <c r="L28" s="395">
        <v>74696.667000000001</v>
      </c>
      <c r="M28" s="395">
        <v>14964.701999999999</v>
      </c>
      <c r="N28" s="396">
        <v>4.9915238539330753</v>
      </c>
      <c r="O28" s="316"/>
      <c r="P28" s="394" t="s">
        <v>222</v>
      </c>
      <c r="Q28" s="395">
        <v>45208.245999999999</v>
      </c>
      <c r="R28" s="395">
        <v>10667.078</v>
      </c>
      <c r="S28" s="396">
        <v>4.2381096303973775</v>
      </c>
    </row>
    <row r="29" spans="1:24">
      <c r="A29" s="316"/>
      <c r="B29" s="316"/>
      <c r="C29" s="316"/>
      <c r="D29" s="316"/>
      <c r="E29" s="316"/>
      <c r="F29" s="316"/>
      <c r="G29" s="316"/>
      <c r="H29" s="316"/>
      <c r="I29" s="316"/>
      <c r="J29" s="316"/>
      <c r="K29"/>
      <c r="L29"/>
      <c r="M29"/>
      <c r="N29"/>
      <c r="O29" s="316"/>
      <c r="P29"/>
      <c r="Q29"/>
      <c r="R29"/>
      <c r="S29"/>
    </row>
    <row r="30" spans="1:24">
      <c r="A30"/>
      <c r="B30"/>
      <c r="C30"/>
      <c r="D30"/>
      <c r="E30"/>
      <c r="F30"/>
      <c r="G30"/>
      <c r="H30"/>
      <c r="I30"/>
      <c r="J30"/>
      <c r="K30"/>
      <c r="L30"/>
      <c r="M30"/>
      <c r="N30"/>
      <c r="O30" s="316"/>
      <c r="P30"/>
      <c r="Q30"/>
      <c r="R30"/>
      <c r="S30"/>
    </row>
    <row r="31" spans="1:24">
      <c r="A31"/>
      <c r="B31"/>
      <c r="C31"/>
      <c r="D31"/>
      <c r="E31"/>
      <c r="F31"/>
      <c r="G31"/>
      <c r="H31"/>
      <c r="I31"/>
      <c r="J31"/>
      <c r="K31"/>
      <c r="L31"/>
      <c r="M31"/>
      <c r="N31"/>
      <c r="O31" s="316"/>
      <c r="P31"/>
      <c r="Q31"/>
      <c r="R31"/>
      <c r="S31"/>
    </row>
    <row r="32" spans="1:24">
      <c r="A32"/>
      <c r="B32"/>
      <c r="C32"/>
      <c r="D32"/>
      <c r="E32"/>
      <c r="F32"/>
      <c r="G32"/>
      <c r="H32"/>
      <c r="I32"/>
      <c r="J32"/>
      <c r="K32"/>
      <c r="L32"/>
      <c r="M32"/>
      <c r="N32"/>
      <c r="O32" s="316"/>
      <c r="P32"/>
      <c r="Q32"/>
      <c r="R32"/>
      <c r="S32"/>
    </row>
    <row r="33" spans="1:19">
      <c r="A33"/>
      <c r="B33"/>
      <c r="C33"/>
      <c r="D33"/>
      <c r="E33"/>
      <c r="F33"/>
      <c r="G33"/>
      <c r="H33"/>
      <c r="I33"/>
      <c r="J33"/>
      <c r="K33"/>
      <c r="L33"/>
      <c r="M33"/>
      <c r="N33"/>
      <c r="O33" s="316"/>
      <c r="P33"/>
      <c r="Q33"/>
      <c r="R33"/>
      <c r="S33"/>
    </row>
    <row r="34" spans="1:19">
      <c r="A34"/>
      <c r="B34"/>
      <c r="C34"/>
      <c r="D34"/>
      <c r="E34"/>
      <c r="F34"/>
      <c r="G34"/>
      <c r="H34"/>
      <c r="I34"/>
      <c r="J34"/>
      <c r="K34"/>
      <c r="L34"/>
      <c r="M34"/>
      <c r="N34"/>
      <c r="O34" s="316"/>
      <c r="P34"/>
      <c r="Q34"/>
      <c r="R34"/>
      <c r="S34"/>
    </row>
    <row r="35" spans="1:19">
      <c r="A35"/>
      <c r="B35"/>
      <c r="C35"/>
      <c r="D35"/>
      <c r="E35"/>
      <c r="F35"/>
      <c r="G35"/>
      <c r="H35"/>
      <c r="I35"/>
      <c r="J35"/>
      <c r="K35"/>
      <c r="L35"/>
      <c r="M35"/>
      <c r="N35"/>
      <c r="O35" s="316"/>
      <c r="P35"/>
      <c r="Q35"/>
      <c r="R35"/>
      <c r="S35"/>
    </row>
    <row r="36" spans="1:19">
      <c r="A36"/>
      <c r="B36"/>
      <c r="C36"/>
      <c r="D36"/>
      <c r="E36"/>
      <c r="F36"/>
      <c r="G36"/>
      <c r="H36"/>
      <c r="I36"/>
      <c r="J36"/>
      <c r="K36"/>
      <c r="L36"/>
      <c r="M36"/>
      <c r="N36"/>
      <c r="O36" s="316"/>
    </row>
    <row r="37" spans="1:19">
      <c r="A37"/>
      <c r="B37"/>
      <c r="C37"/>
      <c r="D37"/>
      <c r="E37"/>
      <c r="F37"/>
      <c r="G37"/>
      <c r="H37"/>
      <c r="I37"/>
      <c r="J37"/>
      <c r="K37"/>
      <c r="L37"/>
      <c r="M37"/>
      <c r="N37"/>
      <c r="O37" s="316"/>
    </row>
    <row r="38" spans="1:19">
      <c r="A38"/>
      <c r="B38"/>
      <c r="C38"/>
      <c r="D38"/>
      <c r="E38"/>
      <c r="F38"/>
      <c r="G38"/>
      <c r="H38"/>
      <c r="I38"/>
      <c r="J38"/>
      <c r="K38"/>
      <c r="L38"/>
      <c r="M38"/>
      <c r="N38"/>
      <c r="O38" s="316"/>
    </row>
    <row r="39" spans="1:19">
      <c r="A39"/>
      <c r="B39"/>
      <c r="C39"/>
      <c r="D39"/>
      <c r="E39"/>
      <c r="F39"/>
      <c r="G39"/>
      <c r="H39"/>
      <c r="I39"/>
      <c r="J39"/>
      <c r="K39"/>
      <c r="L39"/>
      <c r="M39"/>
      <c r="N39"/>
      <c r="O39" s="316"/>
    </row>
    <row r="40" spans="1:19">
      <c r="A40"/>
      <c r="B40"/>
      <c r="C40"/>
      <c r="D40"/>
      <c r="E40"/>
      <c r="F40"/>
      <c r="G40"/>
      <c r="H40"/>
      <c r="I40"/>
      <c r="J40"/>
      <c r="K40"/>
    </row>
    <row r="41" spans="1:19">
      <c r="A41"/>
      <c r="B41"/>
      <c r="C41"/>
      <c r="D41"/>
      <c r="E41"/>
      <c r="F41"/>
      <c r="G41"/>
      <c r="H41"/>
      <c r="I41"/>
      <c r="J41"/>
      <c r="K41"/>
      <c r="L41" s="316"/>
    </row>
    <row r="42" spans="1:19">
      <c r="A42"/>
      <c r="B42"/>
      <c r="C42"/>
      <c r="D42"/>
      <c r="E42"/>
      <c r="F42"/>
      <c r="G42"/>
      <c r="H42"/>
      <c r="I42"/>
      <c r="J42"/>
      <c r="K42"/>
      <c r="L42" s="316"/>
    </row>
    <row r="43" spans="1:19">
      <c r="A43"/>
      <c r="B43"/>
      <c r="C43"/>
      <c r="D43"/>
      <c r="E43"/>
      <c r="F43"/>
      <c r="G43"/>
      <c r="H43"/>
      <c r="I43"/>
      <c r="J43"/>
      <c r="K43"/>
      <c r="L43" s="316"/>
    </row>
    <row r="44" spans="1:19">
      <c r="A44"/>
      <c r="B44"/>
      <c r="C44"/>
      <c r="D44"/>
      <c r="E44"/>
      <c r="F44"/>
      <c r="G44"/>
      <c r="H44"/>
      <c r="I44"/>
      <c r="J44"/>
      <c r="K44"/>
      <c r="L44" s="316"/>
    </row>
    <row r="45" spans="1:19">
      <c r="A45"/>
      <c r="B45"/>
      <c r="C45"/>
      <c r="D45"/>
      <c r="E45"/>
      <c r="F45"/>
      <c r="G45"/>
      <c r="H45"/>
      <c r="I45"/>
      <c r="J45"/>
      <c r="K45"/>
      <c r="L45" s="316"/>
    </row>
    <row r="46" spans="1:19">
      <c r="A46"/>
      <c r="B46"/>
      <c r="C46"/>
      <c r="D46"/>
      <c r="E46"/>
      <c r="F46"/>
      <c r="G46"/>
      <c r="H46"/>
      <c r="I46"/>
      <c r="J46"/>
      <c r="K46"/>
      <c r="L46" s="316"/>
    </row>
    <row r="47" spans="1:19">
      <c r="A47"/>
      <c r="B47"/>
      <c r="C47"/>
      <c r="D47"/>
      <c r="E47"/>
      <c r="F47"/>
      <c r="G47"/>
      <c r="H47"/>
      <c r="I47"/>
      <c r="J47"/>
      <c r="K47"/>
      <c r="L47" s="316"/>
    </row>
    <row r="48" spans="1:19">
      <c r="A48"/>
      <c r="B48"/>
      <c r="C48"/>
      <c r="D48"/>
      <c r="E48"/>
      <c r="F48"/>
      <c r="G48"/>
      <c r="H48"/>
      <c r="I48"/>
      <c r="J48"/>
      <c r="K48"/>
      <c r="L48" s="316"/>
    </row>
    <row r="49" spans="1:12">
      <c r="A49"/>
      <c r="B49"/>
      <c r="C49"/>
      <c r="D49"/>
      <c r="E49"/>
      <c r="F49"/>
      <c r="G49"/>
      <c r="H49"/>
      <c r="I49"/>
      <c r="J49"/>
      <c r="K49"/>
      <c r="L49" s="316"/>
    </row>
    <row r="50" spans="1:12">
      <c r="A50"/>
      <c r="B50"/>
      <c r="C50"/>
      <c r="D50"/>
      <c r="E50"/>
      <c r="F50"/>
      <c r="G50"/>
      <c r="H50"/>
      <c r="I50"/>
      <c r="J50"/>
      <c r="K50"/>
      <c r="L50" s="316"/>
    </row>
    <row r="51" spans="1:12">
      <c r="A51"/>
      <c r="B51"/>
      <c r="C51"/>
      <c r="D51"/>
      <c r="E51"/>
      <c r="F51"/>
      <c r="G51"/>
      <c r="H51"/>
      <c r="I51"/>
      <c r="J51"/>
      <c r="K51"/>
      <c r="L51" s="316"/>
    </row>
    <row r="52" spans="1:12">
      <c r="A52"/>
      <c r="B52"/>
      <c r="C52"/>
      <c r="D52"/>
      <c r="E52"/>
      <c r="F52"/>
      <c r="G52"/>
      <c r="H52"/>
      <c r="I52"/>
      <c r="J52"/>
      <c r="K52"/>
      <c r="L52" s="316"/>
    </row>
    <row r="53" spans="1:12">
      <c r="A53"/>
      <c r="B53"/>
      <c r="C53"/>
      <c r="D53"/>
      <c r="E53"/>
      <c r="F53"/>
      <c r="G53"/>
      <c r="H53"/>
      <c r="I53"/>
      <c r="J53"/>
      <c r="K53"/>
      <c r="L53" s="316"/>
    </row>
    <row r="54" spans="1:12">
      <c r="A54"/>
      <c r="B54"/>
      <c r="C54"/>
      <c r="D54"/>
      <c r="E54"/>
      <c r="F54"/>
      <c r="G54"/>
      <c r="H54"/>
      <c r="I54"/>
      <c r="J54"/>
      <c r="K54"/>
      <c r="L54" s="316"/>
    </row>
    <row r="55" spans="1:12">
      <c r="A55"/>
      <c r="B55"/>
      <c r="C55"/>
      <c r="D55"/>
      <c r="E55"/>
      <c r="F55"/>
      <c r="G55"/>
      <c r="H55"/>
      <c r="I55"/>
      <c r="J55"/>
      <c r="K55"/>
      <c r="L55" s="316"/>
    </row>
    <row r="56" spans="1:12">
      <c r="A56"/>
      <c r="B56"/>
      <c r="C56"/>
      <c r="D56"/>
      <c r="E56"/>
      <c r="F56"/>
      <c r="G56"/>
      <c r="H56"/>
      <c r="I56"/>
      <c r="J56"/>
      <c r="K56"/>
      <c r="L56" s="316"/>
    </row>
    <row r="57" spans="1:12">
      <c r="A57"/>
      <c r="B57"/>
      <c r="C57"/>
      <c r="D57"/>
      <c r="E57"/>
      <c r="F57"/>
      <c r="G57"/>
      <c r="H57"/>
      <c r="I57"/>
      <c r="J57"/>
      <c r="K57"/>
      <c r="L57" s="316"/>
    </row>
    <row r="58" spans="1:12">
      <c r="A58"/>
      <c r="B58"/>
      <c r="C58"/>
      <c r="D58"/>
      <c r="E58"/>
      <c r="F58"/>
      <c r="G58"/>
      <c r="H58"/>
      <c r="I58"/>
      <c r="J58"/>
      <c r="K58"/>
      <c r="L58" s="316"/>
    </row>
    <row r="59" spans="1:12">
      <c r="A59"/>
      <c r="B59"/>
      <c r="C59"/>
      <c r="D59"/>
      <c r="E59"/>
      <c r="F59"/>
      <c r="G59"/>
      <c r="H59"/>
      <c r="I59"/>
      <c r="J59"/>
      <c r="K59"/>
      <c r="L59" s="316"/>
    </row>
    <row r="60" spans="1:12">
      <c r="A60"/>
      <c r="B60"/>
      <c r="C60"/>
      <c r="D60"/>
      <c r="E60"/>
      <c r="F60"/>
      <c r="G60"/>
      <c r="H60"/>
      <c r="I60"/>
      <c r="J60"/>
      <c r="K60"/>
      <c r="L60" s="316"/>
    </row>
    <row r="61" spans="1:12">
      <c r="A61"/>
      <c r="B61"/>
      <c r="C61"/>
      <c r="D61"/>
      <c r="E61"/>
      <c r="F61"/>
      <c r="G61"/>
      <c r="H61"/>
      <c r="I61"/>
      <c r="J61"/>
      <c r="K61"/>
      <c r="L61" s="316"/>
    </row>
    <row r="62" spans="1:12">
      <c r="A62"/>
      <c r="B62"/>
      <c r="C62"/>
      <c r="D62"/>
      <c r="E62"/>
      <c r="F62"/>
      <c r="G62"/>
      <c r="H62"/>
      <c r="I62"/>
      <c r="J62"/>
      <c r="K62"/>
      <c r="L62" s="316"/>
    </row>
    <row r="63" spans="1:12">
      <c r="A63"/>
      <c r="B63"/>
      <c r="C63"/>
      <c r="D63"/>
      <c r="E63"/>
      <c r="F63"/>
      <c r="G63"/>
      <c r="H63"/>
      <c r="I63"/>
      <c r="J63"/>
      <c r="K63"/>
      <c r="L63" s="316"/>
    </row>
    <row r="64" spans="1:12">
      <c r="A64"/>
      <c r="B64"/>
      <c r="C64"/>
      <c r="D64"/>
      <c r="E64"/>
      <c r="F64"/>
      <c r="G64"/>
      <c r="H64"/>
      <c r="I64"/>
      <c r="J64"/>
      <c r="K64"/>
      <c r="L64" s="316"/>
    </row>
    <row r="65" spans="1:12">
      <c r="A65"/>
      <c r="B65"/>
      <c r="C65"/>
      <c r="D65"/>
      <c r="E65"/>
      <c r="F65"/>
      <c r="G65"/>
      <c r="H65"/>
      <c r="I65"/>
      <c r="J65"/>
      <c r="K65"/>
      <c r="L65" s="316"/>
    </row>
    <row r="66" spans="1:12">
      <c r="A66"/>
      <c r="B66"/>
      <c r="C66"/>
      <c r="D66"/>
      <c r="E66"/>
      <c r="F66"/>
      <c r="G66"/>
      <c r="H66"/>
      <c r="I66"/>
      <c r="J66"/>
      <c r="K66"/>
      <c r="L66" s="316"/>
    </row>
    <row r="67" spans="1:12">
      <c r="A67"/>
      <c r="B67"/>
      <c r="C67"/>
      <c r="D67"/>
      <c r="E67"/>
      <c r="F67"/>
      <c r="G67"/>
      <c r="H67"/>
      <c r="I67"/>
      <c r="J67"/>
      <c r="K67"/>
      <c r="L67" s="316"/>
    </row>
    <row r="68" spans="1:12">
      <c r="A68"/>
      <c r="B68"/>
      <c r="C68"/>
      <c r="D68"/>
      <c r="E68"/>
      <c r="F68"/>
      <c r="G68"/>
      <c r="H68"/>
      <c r="I68"/>
      <c r="J68"/>
      <c r="K68"/>
      <c r="L68" s="316"/>
    </row>
    <row r="69" spans="1:12">
      <c r="A69"/>
      <c r="B69"/>
      <c r="C69"/>
      <c r="D69"/>
      <c r="E69"/>
      <c r="F69"/>
      <c r="G69"/>
      <c r="H69"/>
      <c r="I69"/>
      <c r="J69"/>
      <c r="K69"/>
      <c r="L69" s="316"/>
    </row>
    <row r="70" spans="1:12">
      <c r="A70"/>
      <c r="B70"/>
      <c r="C70"/>
      <c r="D70"/>
      <c r="E70"/>
      <c r="F70"/>
      <c r="G70"/>
      <c r="H70"/>
      <c r="I70"/>
      <c r="J70"/>
      <c r="K70"/>
      <c r="L70" s="316"/>
    </row>
    <row r="71" spans="1:12">
      <c r="A71"/>
      <c r="B71"/>
      <c r="C71"/>
      <c r="D71"/>
      <c r="E71"/>
      <c r="F71"/>
      <c r="G71"/>
      <c r="H71"/>
      <c r="I71"/>
      <c r="J71"/>
      <c r="K71"/>
      <c r="L71" s="316"/>
    </row>
    <row r="72" spans="1:12">
      <c r="A72"/>
      <c r="B72"/>
      <c r="C72"/>
      <c r="D72"/>
      <c r="E72"/>
      <c r="F72"/>
      <c r="G72"/>
      <c r="H72"/>
      <c r="I72"/>
      <c r="J72"/>
      <c r="K72"/>
      <c r="L72" s="316"/>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316"/>
      <c r="B152" s="316"/>
      <c r="C152" s="316"/>
      <c r="D152" s="316"/>
      <c r="E152" s="316"/>
      <c r="F152" s="316"/>
      <c r="G152" s="316"/>
      <c r="H152" s="316"/>
      <c r="I152" s="316"/>
      <c r="J152" s="316"/>
      <c r="K152" s="316"/>
    </row>
    <row r="153" spans="1:11">
      <c r="A153" s="316"/>
      <c r="B153" s="316"/>
      <c r="C153" s="316"/>
      <c r="D153" s="316"/>
      <c r="E153" s="316"/>
      <c r="F153" s="316"/>
      <c r="G153" s="316"/>
      <c r="H153" s="316"/>
      <c r="I153" s="316"/>
      <c r="J153" s="316"/>
      <c r="K153" s="316"/>
    </row>
    <row r="154" spans="1:11">
      <c r="A154" s="316"/>
      <c r="B154" s="316"/>
      <c r="C154" s="316"/>
      <c r="D154" s="316"/>
      <c r="E154" s="316"/>
      <c r="F154" s="316"/>
      <c r="G154" s="316"/>
      <c r="H154" s="316"/>
      <c r="I154" s="316"/>
      <c r="J154" s="316"/>
      <c r="K154" s="316"/>
    </row>
    <row r="155" spans="1:11">
      <c r="A155" s="316"/>
      <c r="B155" s="316"/>
      <c r="C155" s="316"/>
      <c r="D155" s="316"/>
      <c r="E155" s="316"/>
      <c r="F155" s="316"/>
      <c r="G155" s="316"/>
      <c r="H155" s="316"/>
      <c r="I155" s="316"/>
      <c r="J155" s="316"/>
      <c r="K155" s="316"/>
    </row>
    <row r="156" spans="1:11">
      <c r="A156" s="316"/>
      <c r="B156" s="316"/>
      <c r="C156" s="316"/>
      <c r="D156" s="316"/>
      <c r="E156" s="316"/>
      <c r="F156" s="316"/>
      <c r="G156" s="316"/>
      <c r="H156" s="316"/>
      <c r="I156" s="316"/>
      <c r="J156" s="316"/>
      <c r="K156" s="316"/>
    </row>
    <row r="157" spans="1:11">
      <c r="A157" s="316"/>
      <c r="B157" s="316"/>
      <c r="C157" s="316"/>
      <c r="D157" s="316"/>
      <c r="E157" s="316"/>
      <c r="F157" s="316"/>
      <c r="G157" s="316"/>
      <c r="H157" s="316"/>
      <c r="I157" s="316"/>
      <c r="J157" s="316"/>
      <c r="K157" s="316"/>
    </row>
    <row r="158" spans="1:11">
      <c r="A158" s="316"/>
      <c r="B158" s="316"/>
      <c r="C158" s="316"/>
      <c r="D158" s="316"/>
      <c r="E158" s="316"/>
      <c r="F158" s="316"/>
      <c r="G158" s="316"/>
      <c r="H158" s="316"/>
      <c r="I158" s="316"/>
      <c r="J158" s="316"/>
      <c r="K158" s="316"/>
    </row>
    <row r="159" spans="1:11">
      <c r="A159" s="316"/>
      <c r="B159" s="316"/>
      <c r="C159" s="316"/>
      <c r="D159" s="316"/>
      <c r="E159" s="316"/>
      <c r="F159" s="316"/>
      <c r="G159" s="316"/>
      <c r="H159" s="316"/>
      <c r="I159" s="316"/>
      <c r="J159" s="316"/>
      <c r="K159" s="316"/>
    </row>
    <row r="160" spans="1:11">
      <c r="A160" s="316"/>
      <c r="B160" s="316"/>
      <c r="C160" s="316"/>
      <c r="D160" s="316"/>
      <c r="E160" s="316"/>
      <c r="F160" s="316"/>
      <c r="G160" s="316"/>
      <c r="H160" s="316"/>
      <c r="I160" s="316"/>
      <c r="J160" s="316"/>
      <c r="K160" s="316"/>
    </row>
    <row r="161" spans="1:11">
      <c r="A161" s="316"/>
      <c r="B161" s="316"/>
      <c r="C161" s="316"/>
      <c r="D161" s="316"/>
      <c r="E161" s="316"/>
      <c r="F161" s="316"/>
      <c r="G161" s="316"/>
      <c r="H161" s="316"/>
      <c r="I161" s="316"/>
      <c r="J161" s="316"/>
      <c r="K161" s="316"/>
    </row>
    <row r="162" spans="1:11">
      <c r="A162" s="316"/>
      <c r="B162" s="316"/>
      <c r="C162" s="316"/>
      <c r="D162" s="316"/>
      <c r="E162" s="316"/>
      <c r="F162" s="316"/>
      <c r="G162" s="316"/>
      <c r="H162" s="316"/>
      <c r="I162" s="316"/>
      <c r="J162" s="316"/>
      <c r="K162" s="316"/>
    </row>
    <row r="163" spans="1:11">
      <c r="A163" s="316"/>
      <c r="B163" s="316"/>
      <c r="C163" s="316"/>
      <c r="D163" s="316"/>
      <c r="E163" s="316"/>
      <c r="F163" s="316"/>
      <c r="G163" s="316"/>
      <c r="H163" s="316"/>
      <c r="I163" s="316"/>
      <c r="J163" s="316"/>
      <c r="K163" s="316"/>
    </row>
    <row r="164" spans="1:11">
      <c r="A164" s="316"/>
      <c r="B164" s="316"/>
      <c r="C164" s="316"/>
      <c r="D164" s="316"/>
      <c r="E164" s="316"/>
      <c r="F164" s="316"/>
      <c r="G164" s="316"/>
      <c r="H164" s="316"/>
      <c r="I164" s="316"/>
      <c r="J164" s="316"/>
      <c r="K164" s="316"/>
    </row>
    <row r="165" spans="1:11">
      <c r="A165" s="316"/>
      <c r="B165" s="316"/>
      <c r="C165" s="316"/>
      <c r="D165" s="316"/>
      <c r="E165" s="316"/>
      <c r="F165" s="316"/>
      <c r="G165" s="316"/>
      <c r="H165" s="316"/>
      <c r="I165" s="316"/>
      <c r="J165" s="316"/>
      <c r="K165" s="316"/>
    </row>
    <row r="166" spans="1:11">
      <c r="A166" s="316"/>
      <c r="B166" s="316"/>
      <c r="C166" s="316"/>
      <c r="D166" s="316"/>
      <c r="E166" s="316"/>
      <c r="F166" s="316"/>
      <c r="G166" s="316"/>
      <c r="H166" s="316"/>
      <c r="I166" s="316"/>
      <c r="J166" s="316"/>
      <c r="K166" s="316"/>
    </row>
    <row r="167" spans="1:11">
      <c r="A167" s="316"/>
      <c r="B167" s="316"/>
      <c r="C167" s="316"/>
      <c r="D167" s="316"/>
      <c r="E167" s="316"/>
      <c r="F167" s="316"/>
      <c r="G167" s="316"/>
      <c r="H167" s="316"/>
      <c r="I167" s="316"/>
      <c r="J167" s="316"/>
      <c r="K167" s="316"/>
    </row>
    <row r="168" spans="1:11">
      <c r="A168" s="316"/>
      <c r="B168" s="316"/>
      <c r="C168" s="316"/>
      <c r="D168" s="316"/>
      <c r="E168" s="316"/>
      <c r="F168" s="316"/>
      <c r="G168" s="316"/>
      <c r="H168" s="316"/>
      <c r="I168" s="316"/>
      <c r="J168" s="316"/>
      <c r="K168" s="316"/>
    </row>
    <row r="169" spans="1:11">
      <c r="A169" s="316"/>
      <c r="B169" s="316"/>
      <c r="C169" s="316"/>
      <c r="D169" s="316"/>
      <c r="E169" s="316"/>
      <c r="F169" s="316"/>
      <c r="G169" s="316"/>
      <c r="H169" s="316"/>
      <c r="I169" s="316"/>
      <c r="J169" s="316"/>
      <c r="K169" s="316"/>
    </row>
    <row r="170" spans="1:11">
      <c r="A170" s="316"/>
      <c r="B170" s="316"/>
      <c r="C170" s="316"/>
      <c r="D170" s="316"/>
      <c r="E170" s="316"/>
      <c r="F170" s="316"/>
      <c r="G170" s="316"/>
      <c r="H170" s="316"/>
      <c r="I170" s="316"/>
      <c r="J170" s="316"/>
      <c r="K170" s="316"/>
    </row>
    <row r="171" spans="1:11">
      <c r="A171" s="316"/>
      <c r="B171" s="316"/>
      <c r="C171" s="316"/>
      <c r="D171" s="316"/>
      <c r="E171" s="316"/>
      <c r="F171" s="316"/>
      <c r="G171" s="316"/>
      <c r="H171" s="316"/>
      <c r="I171" s="316"/>
      <c r="J171" s="316"/>
      <c r="K171" s="316"/>
    </row>
    <row r="172" spans="1:11">
      <c r="A172" s="316"/>
      <c r="B172" s="316"/>
      <c r="C172" s="316"/>
      <c r="D172" s="316"/>
      <c r="E172" s="316"/>
      <c r="F172" s="316"/>
      <c r="G172" s="316"/>
      <c r="H172" s="316"/>
      <c r="I172" s="316"/>
      <c r="J172" s="316"/>
      <c r="K172" s="316"/>
    </row>
    <row r="173" spans="1:11">
      <c r="A173" s="316"/>
      <c r="B173" s="316"/>
      <c r="C173" s="316"/>
      <c r="D173" s="316"/>
      <c r="E173" s="316"/>
      <c r="F173" s="316"/>
      <c r="G173" s="316"/>
      <c r="H173" s="316"/>
      <c r="I173" s="316"/>
      <c r="J173" s="316"/>
      <c r="K173" s="316"/>
    </row>
    <row r="174" spans="1:11">
      <c r="A174" s="316"/>
      <c r="B174" s="316"/>
      <c r="C174" s="316"/>
      <c r="D174" s="316"/>
      <c r="E174" s="316"/>
      <c r="F174" s="316"/>
      <c r="G174" s="316"/>
      <c r="H174" s="316"/>
      <c r="I174" s="316"/>
      <c r="J174" s="316"/>
      <c r="K174" s="316"/>
    </row>
    <row r="175" spans="1:11">
      <c r="A175" s="316"/>
      <c r="B175" s="316"/>
      <c r="C175" s="316"/>
      <c r="D175" s="316"/>
      <c r="E175" s="316"/>
      <c r="F175" s="316"/>
      <c r="G175" s="316"/>
      <c r="H175" s="316"/>
      <c r="I175" s="316"/>
      <c r="J175" s="316"/>
      <c r="K175" s="316"/>
    </row>
    <row r="176" spans="1:11">
      <c r="A176" s="316"/>
      <c r="B176" s="316"/>
      <c r="C176" s="316"/>
      <c r="D176" s="316"/>
      <c r="E176" s="316"/>
      <c r="F176" s="316"/>
      <c r="G176" s="316"/>
      <c r="H176" s="316"/>
      <c r="I176" s="316"/>
      <c r="J176" s="316"/>
      <c r="K176" s="316"/>
    </row>
    <row r="177" spans="1:11">
      <c r="A177" s="316"/>
      <c r="B177" s="316"/>
      <c r="C177" s="316"/>
      <c r="D177" s="316"/>
      <c r="E177" s="316"/>
      <c r="F177" s="316"/>
      <c r="G177" s="316"/>
      <c r="H177" s="316"/>
      <c r="I177" s="316"/>
      <c r="J177" s="316"/>
      <c r="K177" s="316"/>
    </row>
    <row r="178" spans="1:11">
      <c r="A178" s="316"/>
      <c r="B178" s="316"/>
      <c r="C178" s="316"/>
      <c r="D178" s="316"/>
      <c r="E178" s="316"/>
      <c r="F178" s="316"/>
      <c r="G178" s="316"/>
      <c r="H178" s="316"/>
      <c r="I178" s="316"/>
      <c r="J178" s="316"/>
      <c r="K178" s="316"/>
    </row>
    <row r="179" spans="1:11">
      <c r="A179" s="316"/>
      <c r="B179" s="316"/>
      <c r="C179" s="316"/>
      <c r="D179" s="316"/>
      <c r="E179" s="316"/>
      <c r="F179" s="316"/>
      <c r="G179" s="316"/>
      <c r="H179" s="316"/>
      <c r="I179" s="316"/>
      <c r="J179" s="316"/>
      <c r="K179" s="316"/>
    </row>
    <row r="180" spans="1:11">
      <c r="A180" s="316"/>
      <c r="B180" s="316"/>
      <c r="C180" s="316"/>
      <c r="D180" s="316"/>
      <c r="E180" s="316"/>
      <c r="F180" s="316"/>
      <c r="G180" s="316"/>
      <c r="H180" s="316"/>
      <c r="I180" s="316"/>
      <c r="J180" s="316"/>
      <c r="K180" s="316"/>
    </row>
    <row r="181" spans="1:11">
      <c r="A181" s="316"/>
      <c r="B181" s="316"/>
      <c r="C181" s="316"/>
      <c r="D181" s="316"/>
      <c r="E181" s="316"/>
      <c r="F181" s="316"/>
      <c r="G181" s="316"/>
      <c r="H181" s="316"/>
      <c r="I181" s="316"/>
      <c r="J181" s="316"/>
      <c r="K181" s="316"/>
    </row>
    <row r="182" spans="1:11">
      <c r="A182" s="316"/>
      <c r="B182" s="316"/>
      <c r="C182" s="316"/>
      <c r="D182" s="316"/>
      <c r="E182" s="316"/>
      <c r="F182" s="316"/>
      <c r="G182" s="316"/>
      <c r="H182" s="316"/>
      <c r="I182" s="316"/>
      <c r="J182" s="316"/>
      <c r="K182" s="316"/>
    </row>
    <row r="183" spans="1:11">
      <c r="A183" s="316"/>
      <c r="B183" s="316"/>
      <c r="C183" s="316"/>
      <c r="D183" s="316"/>
      <c r="E183" s="316"/>
      <c r="F183" s="316"/>
      <c r="G183" s="316"/>
      <c r="H183" s="316"/>
      <c r="I183" s="316"/>
      <c r="J183" s="316"/>
      <c r="K183" s="316"/>
    </row>
    <row r="184" spans="1:11">
      <c r="A184" s="316"/>
      <c r="B184" s="316"/>
      <c r="C184" s="316"/>
      <c r="D184" s="316"/>
      <c r="E184" s="316"/>
      <c r="F184" s="316"/>
      <c r="G184" s="316"/>
      <c r="H184" s="316"/>
      <c r="I184" s="316"/>
      <c r="J184" s="316"/>
      <c r="K184" s="316"/>
    </row>
    <row r="185" spans="1:11">
      <c r="A185" s="316"/>
      <c r="B185" s="316"/>
      <c r="C185" s="316"/>
      <c r="D185" s="316"/>
      <c r="E185" s="316"/>
      <c r="F185" s="316"/>
      <c r="G185" s="316"/>
      <c r="H185" s="316"/>
      <c r="I185" s="316"/>
      <c r="J185" s="316"/>
      <c r="K185" s="316"/>
    </row>
    <row r="186" spans="1:11">
      <c r="A186" s="316"/>
      <c r="B186" s="316"/>
      <c r="C186" s="316"/>
      <c r="D186" s="316"/>
      <c r="E186" s="316"/>
      <c r="F186" s="316"/>
      <c r="G186" s="316"/>
      <c r="H186" s="316"/>
      <c r="I186" s="316"/>
      <c r="J186" s="316"/>
      <c r="K186" s="316"/>
    </row>
    <row r="187" spans="1:11">
      <c r="A187" s="316"/>
      <c r="B187" s="316"/>
      <c r="C187" s="316"/>
      <c r="D187" s="316"/>
      <c r="E187" s="316"/>
      <c r="F187" s="316"/>
      <c r="G187" s="316"/>
      <c r="H187" s="316"/>
      <c r="I187" s="316"/>
      <c r="J187" s="316"/>
      <c r="K187" s="316"/>
    </row>
    <row r="188" spans="1:11">
      <c r="A188" s="316"/>
      <c r="B188" s="316"/>
      <c r="C188" s="316"/>
      <c r="D188" s="316"/>
      <c r="E188" s="316"/>
      <c r="F188" s="316"/>
      <c r="G188" s="316"/>
      <c r="H188" s="316"/>
      <c r="I188" s="316"/>
      <c r="J188" s="316"/>
      <c r="K188" s="316"/>
    </row>
    <row r="189" spans="1:11">
      <c r="A189" s="316"/>
      <c r="B189" s="316"/>
      <c r="C189" s="316"/>
      <c r="D189" s="316"/>
      <c r="E189" s="316"/>
      <c r="F189" s="316"/>
      <c r="G189" s="316"/>
      <c r="H189" s="316"/>
      <c r="I189" s="316"/>
      <c r="J189" s="316"/>
      <c r="K189" s="316"/>
    </row>
    <row r="190" spans="1:11">
      <c r="A190" s="316"/>
      <c r="B190" s="316"/>
      <c r="C190" s="316"/>
      <c r="D190" s="316"/>
      <c r="E190" s="316"/>
      <c r="F190" s="316"/>
      <c r="G190" s="316"/>
      <c r="H190" s="316"/>
      <c r="I190" s="316"/>
      <c r="J190" s="316"/>
      <c r="K190" s="316"/>
    </row>
    <row r="191" spans="1:11">
      <c r="A191" s="316"/>
      <c r="B191" s="316"/>
      <c r="C191" s="316"/>
      <c r="D191" s="316"/>
      <c r="E191" s="316"/>
      <c r="F191" s="316"/>
      <c r="G191" s="316"/>
      <c r="H191" s="316"/>
      <c r="I191" s="316"/>
      <c r="J191" s="316"/>
      <c r="K191" s="316"/>
    </row>
    <row r="192" spans="1:11">
      <c r="A192" s="316"/>
      <c r="B192" s="316"/>
      <c r="C192" s="316"/>
      <c r="D192" s="316"/>
      <c r="E192" s="316"/>
      <c r="F192" s="316"/>
      <c r="G192" s="316"/>
      <c r="H192" s="316"/>
      <c r="I192" s="316"/>
      <c r="J192" s="316"/>
      <c r="K192" s="316"/>
    </row>
    <row r="193" spans="1:11">
      <c r="A193" s="316"/>
      <c r="B193" s="316"/>
      <c r="C193" s="316"/>
      <c r="D193" s="316"/>
      <c r="E193" s="316"/>
      <c r="F193" s="316"/>
      <c r="G193" s="316"/>
      <c r="H193" s="316"/>
      <c r="I193" s="316"/>
      <c r="J193" s="316"/>
      <c r="K193" s="316"/>
    </row>
    <row r="194" spans="1:11">
      <c r="A194" s="316"/>
      <c r="B194" s="316"/>
      <c r="C194" s="316"/>
      <c r="D194" s="316"/>
      <c r="E194" s="316"/>
      <c r="F194" s="316"/>
      <c r="G194" s="316"/>
      <c r="H194" s="316"/>
      <c r="I194" s="316"/>
      <c r="J194" s="316"/>
      <c r="K194" s="316"/>
    </row>
    <row r="195" spans="1:11">
      <c r="A195" s="316"/>
      <c r="B195" s="316"/>
      <c r="C195" s="316"/>
      <c r="D195" s="316"/>
      <c r="E195" s="316"/>
      <c r="F195" s="316"/>
      <c r="G195" s="316"/>
      <c r="H195" s="316"/>
      <c r="I195" s="316"/>
      <c r="J195" s="316"/>
      <c r="K195" s="316"/>
    </row>
    <row r="196" spans="1:11">
      <c r="A196" s="316"/>
      <c r="B196" s="316"/>
      <c r="C196" s="316"/>
      <c r="D196" s="316"/>
      <c r="E196" s="316"/>
      <c r="F196" s="316"/>
      <c r="G196" s="316"/>
      <c r="H196" s="316"/>
      <c r="I196" s="316"/>
      <c r="J196" s="316"/>
      <c r="K196" s="316"/>
    </row>
    <row r="197" spans="1:11">
      <c r="A197" s="316"/>
      <c r="B197" s="316"/>
      <c r="C197" s="316"/>
      <c r="D197" s="316"/>
      <c r="E197" s="316"/>
      <c r="F197" s="316"/>
      <c r="G197" s="316"/>
      <c r="H197" s="316"/>
      <c r="I197" s="316"/>
      <c r="J197" s="316"/>
      <c r="K197" s="316"/>
    </row>
    <row r="198" spans="1:11">
      <c r="A198" s="316"/>
      <c r="B198" s="316"/>
      <c r="C198" s="316"/>
      <c r="D198" s="316"/>
      <c r="E198" s="316"/>
      <c r="F198" s="316"/>
      <c r="G198" s="316"/>
      <c r="H198" s="316"/>
      <c r="I198" s="316"/>
      <c r="J198" s="316"/>
      <c r="K198" s="316"/>
    </row>
    <row r="199" spans="1:11">
      <c r="A199" s="316"/>
      <c r="B199" s="316"/>
      <c r="C199" s="316"/>
      <c r="D199" s="316"/>
      <c r="E199" s="316"/>
      <c r="F199" s="316"/>
      <c r="G199" s="316"/>
      <c r="H199" s="316"/>
      <c r="I199" s="316"/>
      <c r="J199" s="316"/>
      <c r="K199" s="316"/>
    </row>
    <row r="200" spans="1:11">
      <c r="A200" s="316"/>
      <c r="B200" s="316"/>
      <c r="C200" s="316"/>
      <c r="D200" s="316"/>
      <c r="E200" s="316"/>
      <c r="F200" s="316"/>
      <c r="G200" s="316"/>
      <c r="H200" s="316"/>
      <c r="I200" s="316"/>
      <c r="J200" s="316"/>
      <c r="K200" s="316"/>
    </row>
    <row r="201" spans="1:11">
      <c r="A201" s="316"/>
      <c r="B201" s="316"/>
      <c r="C201" s="316"/>
      <c r="D201" s="316"/>
      <c r="E201" s="316"/>
      <c r="F201" s="316"/>
      <c r="G201" s="316"/>
      <c r="H201" s="316"/>
      <c r="I201" s="316"/>
      <c r="J201" s="316"/>
      <c r="K201" s="316"/>
    </row>
    <row r="202" spans="1:11">
      <c r="A202" s="316"/>
      <c r="B202" s="316"/>
      <c r="C202" s="316"/>
      <c r="D202" s="316"/>
      <c r="E202" s="316"/>
      <c r="F202" s="316"/>
      <c r="G202" s="316"/>
      <c r="H202" s="316"/>
      <c r="I202" s="316"/>
      <c r="J202" s="316"/>
      <c r="K202" s="316"/>
    </row>
    <row r="203" spans="1:11">
      <c r="A203" s="316"/>
      <c r="B203" s="316"/>
      <c r="C203" s="316"/>
      <c r="D203" s="316"/>
      <c r="E203" s="316"/>
      <c r="F203" s="316"/>
      <c r="G203" s="316"/>
      <c r="H203" s="316"/>
      <c r="I203" s="316"/>
      <c r="J203" s="316"/>
      <c r="K203" s="316"/>
    </row>
    <row r="204" spans="1:11">
      <c r="A204" s="316"/>
      <c r="B204" s="316"/>
      <c r="C204" s="316"/>
      <c r="D204" s="316"/>
      <c r="E204" s="316"/>
      <c r="F204" s="316"/>
      <c r="G204" s="316"/>
      <c r="H204" s="316"/>
      <c r="I204" s="316"/>
      <c r="J204" s="316"/>
      <c r="K204" s="316"/>
    </row>
    <row r="205" spans="1:11">
      <c r="A205" s="316"/>
      <c r="B205" s="316"/>
      <c r="C205" s="316"/>
      <c r="D205" s="316"/>
      <c r="E205" s="316"/>
      <c r="F205" s="316"/>
      <c r="G205" s="316"/>
      <c r="H205" s="316"/>
      <c r="I205" s="316"/>
      <c r="J205" s="316"/>
      <c r="K205" s="316"/>
    </row>
    <row r="206" spans="1:11">
      <c r="A206" s="316"/>
      <c r="B206" s="316"/>
      <c r="C206" s="316"/>
      <c r="D206" s="316"/>
      <c r="E206" s="316"/>
      <c r="F206" s="316"/>
      <c r="G206" s="316"/>
      <c r="H206" s="316"/>
      <c r="I206" s="316"/>
      <c r="J206" s="316"/>
      <c r="K206" s="316"/>
    </row>
    <row r="207" spans="1:11">
      <c r="A207" s="316"/>
      <c r="B207" s="316"/>
      <c r="C207" s="316"/>
      <c r="D207" s="316"/>
      <c r="E207" s="316"/>
      <c r="F207" s="316"/>
      <c r="G207" s="316"/>
      <c r="H207" s="316"/>
      <c r="I207" s="316"/>
      <c r="J207" s="316"/>
      <c r="K207" s="316"/>
    </row>
    <row r="208" spans="1:11">
      <c r="A208" s="316"/>
      <c r="B208" s="316"/>
      <c r="C208" s="316"/>
      <c r="D208" s="316"/>
      <c r="E208" s="316"/>
      <c r="F208" s="316"/>
      <c r="G208" s="316"/>
      <c r="H208" s="316"/>
      <c r="I208" s="316"/>
      <c r="J208" s="316"/>
      <c r="K208" s="316"/>
    </row>
    <row r="209" spans="1:11">
      <c r="A209" s="316"/>
      <c r="B209" s="316"/>
      <c r="C209" s="316"/>
      <c r="D209" s="316"/>
      <c r="E209" s="316"/>
      <c r="F209" s="316"/>
      <c r="G209" s="316"/>
      <c r="H209" s="316"/>
      <c r="I209" s="316"/>
      <c r="J209" s="316"/>
      <c r="K209" s="316"/>
    </row>
    <row r="210" spans="1:11">
      <c r="A210" s="316"/>
      <c r="B210" s="316"/>
      <c r="C210" s="316"/>
      <c r="D210" s="316"/>
      <c r="E210" s="316"/>
      <c r="F210" s="316"/>
      <c r="G210" s="316"/>
      <c r="H210" s="316"/>
      <c r="I210" s="316"/>
      <c r="J210" s="316"/>
      <c r="K210" s="316"/>
    </row>
    <row r="211" spans="1:11">
      <c r="A211" s="316"/>
      <c r="B211" s="316"/>
      <c r="C211" s="316"/>
      <c r="D211" s="316"/>
      <c r="E211" s="316"/>
      <c r="F211" s="316"/>
      <c r="G211" s="316"/>
      <c r="H211" s="316"/>
      <c r="I211" s="316"/>
      <c r="J211" s="316"/>
      <c r="K211" s="316"/>
    </row>
    <row r="212" spans="1:11">
      <c r="A212" s="316"/>
      <c r="B212" s="316"/>
      <c r="C212" s="316"/>
      <c r="D212" s="316"/>
      <c r="E212" s="316"/>
      <c r="F212" s="316"/>
      <c r="G212" s="316"/>
      <c r="H212" s="316"/>
      <c r="I212" s="316"/>
      <c r="J212" s="316"/>
      <c r="K212" s="316"/>
    </row>
    <row r="213" spans="1:11">
      <c r="A213" s="316"/>
      <c r="B213" s="316"/>
      <c r="C213" s="316"/>
      <c r="D213" s="316"/>
      <c r="E213" s="316"/>
      <c r="F213" s="316"/>
      <c r="G213" s="316"/>
      <c r="H213" s="316"/>
      <c r="I213" s="316"/>
      <c r="J213" s="316"/>
      <c r="K213" s="316"/>
    </row>
    <row r="214" spans="1:11">
      <c r="A214" s="316"/>
      <c r="B214" s="316"/>
      <c r="C214" s="316"/>
      <c r="D214" s="316"/>
      <c r="E214" s="316"/>
      <c r="F214" s="316"/>
      <c r="G214" s="316"/>
      <c r="H214" s="316"/>
      <c r="I214" s="316"/>
      <c r="J214" s="316"/>
      <c r="K214" s="316"/>
    </row>
    <row r="215" spans="1:11">
      <c r="A215" s="316"/>
      <c r="B215" s="316"/>
      <c r="C215" s="316"/>
      <c r="D215" s="316"/>
      <c r="E215" s="316"/>
      <c r="F215" s="316"/>
      <c r="G215" s="316"/>
      <c r="H215" s="316"/>
      <c r="I215" s="316"/>
      <c r="J215" s="316"/>
      <c r="K215" s="316"/>
    </row>
    <row r="216" spans="1:11">
      <c r="A216" s="316"/>
      <c r="B216" s="316"/>
      <c r="C216" s="316"/>
      <c r="D216" s="316"/>
      <c r="E216" s="316"/>
      <c r="F216" s="316"/>
      <c r="G216" s="316"/>
      <c r="H216" s="316"/>
    </row>
    <row r="217" spans="1:11">
      <c r="A217" s="316"/>
      <c r="B217" s="316"/>
      <c r="C217" s="316"/>
      <c r="D217" s="316"/>
      <c r="E217" s="316"/>
      <c r="F217" s="316"/>
      <c r="G217" s="316"/>
      <c r="H217" s="316"/>
    </row>
    <row r="218" spans="1:11">
      <c r="A218" s="316"/>
      <c r="B218" s="316"/>
      <c r="C218" s="316"/>
      <c r="D218" s="316"/>
      <c r="E218" s="316"/>
      <c r="F218" s="316"/>
      <c r="G218" s="316"/>
      <c r="H218" s="316"/>
    </row>
    <row r="219" spans="1:11">
      <c r="A219" s="316"/>
      <c r="B219" s="316"/>
      <c r="C219" s="316"/>
      <c r="D219" s="316"/>
      <c r="E219" s="316"/>
      <c r="F219" s="316"/>
      <c r="G219" s="316"/>
      <c r="H219" s="316"/>
    </row>
    <row r="220" spans="1:11">
      <c r="A220" s="316"/>
      <c r="B220" s="316"/>
      <c r="C220" s="316"/>
      <c r="D220" s="316"/>
      <c r="E220" s="316"/>
      <c r="F220" s="316"/>
      <c r="G220" s="316"/>
      <c r="H220" s="316"/>
    </row>
    <row r="221" spans="1:11">
      <c r="A221" s="316"/>
      <c r="B221" s="316"/>
      <c r="C221" s="316"/>
      <c r="D221" s="316"/>
      <c r="E221" s="316"/>
      <c r="F221" s="316"/>
      <c r="G221" s="316"/>
      <c r="H221" s="316"/>
    </row>
    <row r="222" spans="1:11">
      <c r="A222" s="316"/>
      <c r="B222" s="316"/>
      <c r="C222" s="316"/>
      <c r="D222" s="316"/>
      <c r="E222" s="316"/>
      <c r="F222" s="316"/>
      <c r="G222" s="316"/>
      <c r="H222" s="316"/>
    </row>
    <row r="223" spans="1:11">
      <c r="A223" s="316"/>
      <c r="B223" s="316"/>
      <c r="C223" s="316"/>
      <c r="D223" s="316"/>
      <c r="E223" s="316"/>
      <c r="F223" s="316"/>
      <c r="G223" s="316"/>
      <c r="H223" s="316"/>
    </row>
    <row r="224" spans="1:11">
      <c r="A224" s="316"/>
      <c r="B224" s="316"/>
      <c r="C224" s="316"/>
      <c r="D224" s="316"/>
      <c r="E224" s="316"/>
      <c r="F224" s="316"/>
      <c r="G224" s="316"/>
      <c r="H224" s="316"/>
    </row>
    <row r="225" spans="1:8">
      <c r="A225" s="316"/>
      <c r="B225" s="316"/>
      <c r="C225" s="316"/>
      <c r="D225" s="316"/>
      <c r="E225" s="316"/>
      <c r="F225" s="316"/>
      <c r="G225" s="316"/>
      <c r="H225" s="316"/>
    </row>
    <row r="226" spans="1:8">
      <c r="A226" s="316"/>
      <c r="B226" s="316"/>
      <c r="C226" s="316"/>
      <c r="D226" s="316"/>
      <c r="E226" s="316"/>
      <c r="F226" s="316"/>
      <c r="G226" s="316"/>
      <c r="H226" s="316"/>
    </row>
    <row r="227" spans="1:8">
      <c r="A227" s="316"/>
      <c r="B227" s="316"/>
      <c r="C227" s="316"/>
      <c r="D227" s="316"/>
      <c r="E227" s="316"/>
      <c r="F227" s="316"/>
      <c r="G227" s="316"/>
      <c r="H227" s="316"/>
    </row>
    <row r="228" spans="1:8">
      <c r="A228" s="316"/>
      <c r="B228" s="316"/>
      <c r="C228" s="316"/>
      <c r="D228" s="316"/>
      <c r="E228" s="316"/>
      <c r="F228" s="316"/>
      <c r="G228" s="316"/>
      <c r="H228" s="316"/>
    </row>
    <row r="229" spans="1:8">
      <c r="A229" s="316"/>
      <c r="B229" s="316"/>
      <c r="C229" s="316"/>
      <c r="D229" s="316"/>
      <c r="E229" s="316"/>
      <c r="F229" s="316"/>
      <c r="G229" s="316"/>
      <c r="H229" s="316"/>
    </row>
    <row r="230" spans="1:8">
      <c r="A230" s="316"/>
      <c r="B230" s="316"/>
      <c r="C230" s="316"/>
      <c r="D230" s="316"/>
      <c r="E230" s="316"/>
      <c r="F230" s="316"/>
      <c r="G230" s="316"/>
      <c r="H230" s="316"/>
    </row>
  </sheetData>
  <sortState xmlns:xlrd2="http://schemas.microsoft.com/office/spreadsheetml/2017/richdata2" ref="P8:S35">
    <sortCondition descending="1" ref="Q8:Q35"/>
  </sortState>
  <mergeCells count="2">
    <mergeCell ref="A2:AA2"/>
    <mergeCell ref="A3:G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24"/>
  <dimension ref="A1:T45"/>
  <sheetViews>
    <sheetView showGridLines="0" topLeftCell="A16" workbookViewId="0">
      <selection activeCell="G46" sqref="G46"/>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t="s">
        <v>212</v>
      </c>
    </row>
    <row r="2" spans="1:20" ht="26.25" customHeight="1">
      <c r="A2" s="17" t="s">
        <v>213</v>
      </c>
    </row>
    <row r="5" spans="1:20" ht="38.25" customHeight="1" thickBot="1">
      <c r="A5" s="1147" t="s">
        <v>408</v>
      </c>
      <c r="B5" s="1147"/>
      <c r="C5" s="1147"/>
      <c r="D5" s="1147"/>
      <c r="E5" s="1147"/>
      <c r="F5" s="1147"/>
      <c r="H5" s="61" t="s">
        <v>228</v>
      </c>
    </row>
    <row r="6" spans="1:20" ht="15.75" customHeight="1" thickBot="1">
      <c r="A6" s="1148" t="s">
        <v>115</v>
      </c>
      <c r="B6" s="1140" t="s">
        <v>409</v>
      </c>
      <c r="C6" s="1141"/>
      <c r="D6" s="1142"/>
      <c r="E6" s="1143" t="s">
        <v>410</v>
      </c>
      <c r="F6" s="1145" t="s">
        <v>411</v>
      </c>
    </row>
    <row r="7" spans="1:20" ht="21" customHeight="1" thickBot="1">
      <c r="A7" s="1149"/>
      <c r="B7" s="198" t="s">
        <v>218</v>
      </c>
      <c r="C7" s="198" t="s">
        <v>220</v>
      </c>
      <c r="D7" s="198" t="s">
        <v>221</v>
      </c>
      <c r="E7" s="1150"/>
      <c r="F7" s="1151"/>
    </row>
    <row r="8" spans="1:20" ht="17.25" customHeight="1" thickBot="1">
      <c r="A8" s="96" t="s">
        <v>116</v>
      </c>
      <c r="B8" s="204">
        <v>14377.906000000001</v>
      </c>
      <c r="C8" s="199">
        <v>5387.8370000000004</v>
      </c>
      <c r="D8" s="102">
        <f t="shared" ref="D8:D13" si="0">(C8/B8)*100</f>
        <v>37.473029800027909</v>
      </c>
      <c r="E8" s="199">
        <v>16711.374</v>
      </c>
      <c r="F8" s="102">
        <f t="shared" ref="F8:F13" si="1">((B8-E8)/E8)*100</f>
        <v>-13.963352145670363</v>
      </c>
      <c r="H8" s="65" t="s">
        <v>117</v>
      </c>
    </row>
    <row r="9" spans="1:20" ht="18" customHeight="1" thickBot="1">
      <c r="A9" s="96" t="s">
        <v>118</v>
      </c>
      <c r="B9" s="205">
        <v>53806</v>
      </c>
      <c r="C9" s="75">
        <v>12599</v>
      </c>
      <c r="D9" s="102">
        <f t="shared" si="0"/>
        <v>23.41560420770918</v>
      </c>
      <c r="E9" s="75">
        <v>49272</v>
      </c>
      <c r="F9" s="102">
        <f t="shared" si="1"/>
        <v>9.201980841045625</v>
      </c>
      <c r="H9" s="60">
        <f>B9-E9</f>
        <v>4534</v>
      </c>
      <c r="O9"/>
      <c r="P9"/>
      <c r="Q9"/>
      <c r="R9"/>
      <c r="S9"/>
      <c r="T9"/>
    </row>
    <row r="10" spans="1:20" ht="15" customHeight="1" thickBot="1">
      <c r="A10" s="97" t="s">
        <v>214</v>
      </c>
      <c r="B10" s="205">
        <v>12049</v>
      </c>
      <c r="C10" s="77">
        <v>0</v>
      </c>
      <c r="D10" s="103">
        <f t="shared" si="0"/>
        <v>0</v>
      </c>
      <c r="E10" s="77">
        <v>14811</v>
      </c>
      <c r="F10" s="103">
        <f t="shared" si="1"/>
        <v>-18.648301937748972</v>
      </c>
      <c r="O10"/>
      <c r="P10"/>
      <c r="Q10"/>
      <c r="R10"/>
      <c r="S10"/>
      <c r="T10"/>
    </row>
    <row r="11" spans="1:20" ht="17.25" customHeight="1" thickBot="1">
      <c r="A11" s="96" t="s">
        <v>119</v>
      </c>
      <c r="B11" s="205">
        <v>265525.49599999998</v>
      </c>
      <c r="C11" s="78">
        <v>25193.42</v>
      </c>
      <c r="D11" s="102">
        <f t="shared" si="0"/>
        <v>9.488135934034748</v>
      </c>
      <c r="E11" s="78">
        <v>275999.39399999997</v>
      </c>
      <c r="F11" s="102">
        <f t="shared" si="1"/>
        <v>-3.7948989119881862</v>
      </c>
      <c r="J11" s="93"/>
      <c r="K11"/>
      <c r="L11"/>
      <c r="M11"/>
      <c r="N11"/>
      <c r="O11"/>
      <c r="P11"/>
      <c r="Q11"/>
      <c r="R11"/>
      <c r="S11"/>
      <c r="T11"/>
    </row>
    <row r="12" spans="1:20" ht="15" customHeight="1" thickBot="1">
      <c r="A12" s="95" t="s">
        <v>120</v>
      </c>
      <c r="B12" s="205">
        <v>106086.693</v>
      </c>
      <c r="C12" s="74">
        <v>29831.151999999998</v>
      </c>
      <c r="D12" s="102">
        <f t="shared" si="0"/>
        <v>28.119598374133503</v>
      </c>
      <c r="E12" s="74">
        <v>104636.947</v>
      </c>
      <c r="F12" s="102">
        <f t="shared" si="1"/>
        <v>1.385501050599268</v>
      </c>
      <c r="K12"/>
      <c r="L12"/>
      <c r="M12"/>
      <c r="N12"/>
      <c r="O12"/>
      <c r="P12"/>
      <c r="Q12"/>
      <c r="R12"/>
      <c r="S12"/>
      <c r="T12"/>
    </row>
    <row r="13" spans="1:20" ht="15" customHeight="1" thickBot="1">
      <c r="A13" s="95" t="s">
        <v>121</v>
      </c>
      <c r="B13" s="205">
        <f>B11+B12</f>
        <v>371612.18900000001</v>
      </c>
      <c r="C13" s="74">
        <f>C11+C12</f>
        <v>55024.572</v>
      </c>
      <c r="D13" s="104">
        <f t="shared" si="0"/>
        <v>14.806987937631938</v>
      </c>
      <c r="E13" s="74">
        <f>E11+E12</f>
        <v>380636.34099999996</v>
      </c>
      <c r="F13" s="104">
        <f t="shared" si="1"/>
        <v>-2.3708067328232185</v>
      </c>
      <c r="K13"/>
      <c r="L13"/>
      <c r="M13"/>
      <c r="N13"/>
      <c r="O13"/>
      <c r="P13"/>
      <c r="Q13"/>
      <c r="R13"/>
      <c r="S13"/>
      <c r="T13"/>
    </row>
    <row r="14" spans="1:20">
      <c r="E14" s="131"/>
      <c r="K14"/>
      <c r="L14"/>
      <c r="M14"/>
      <c r="N14"/>
      <c r="O14"/>
      <c r="P14"/>
      <c r="Q14"/>
      <c r="R14"/>
      <c r="S14"/>
      <c r="T14"/>
    </row>
    <row r="15" spans="1:20">
      <c r="K15"/>
      <c r="L15"/>
      <c r="M15"/>
      <c r="N15"/>
      <c r="O15"/>
      <c r="P15"/>
      <c r="Q15"/>
      <c r="R15"/>
      <c r="S15"/>
      <c r="T15"/>
    </row>
    <row r="16" spans="1:20" ht="15">
      <c r="A16" s="20" t="s">
        <v>215</v>
      </c>
      <c r="L16"/>
      <c r="M16"/>
      <c r="O16"/>
      <c r="P16"/>
      <c r="Q16"/>
      <c r="R16"/>
      <c r="S16"/>
      <c r="T16"/>
    </row>
    <row r="17" spans="1:20">
      <c r="L17"/>
      <c r="M17"/>
      <c r="O17"/>
      <c r="P17"/>
      <c r="Q17"/>
      <c r="R17"/>
      <c r="S17"/>
      <c r="T17"/>
    </row>
    <row r="18" spans="1:20" ht="33" customHeight="1" thickBot="1">
      <c r="A18" s="1147" t="s">
        <v>414</v>
      </c>
      <c r="B18" s="1147"/>
      <c r="C18" s="1147"/>
      <c r="D18" s="1147"/>
      <c r="E18" s="1147"/>
      <c r="F18" s="1147"/>
      <c r="K18"/>
      <c r="L18"/>
      <c r="M18"/>
      <c r="O18"/>
      <c r="P18"/>
      <c r="Q18"/>
      <c r="R18"/>
      <c r="S18"/>
      <c r="T18"/>
    </row>
    <row r="19" spans="1:20" ht="16.5" customHeight="1" thickBot="1">
      <c r="A19" s="1138" t="s">
        <v>122</v>
      </c>
      <c r="B19" s="1140" t="s">
        <v>409</v>
      </c>
      <c r="C19" s="1141"/>
      <c r="D19" s="1142"/>
      <c r="E19" s="1143" t="s">
        <v>410</v>
      </c>
      <c r="F19" s="1145" t="s">
        <v>411</v>
      </c>
      <c r="K19"/>
      <c r="L19"/>
      <c r="M19"/>
      <c r="O19"/>
      <c r="P19"/>
      <c r="Q19"/>
      <c r="R19"/>
      <c r="S19"/>
      <c r="T19"/>
    </row>
    <row r="20" spans="1:20" ht="21" customHeight="1" thickBot="1">
      <c r="A20" s="1139"/>
      <c r="B20" s="94" t="s">
        <v>218</v>
      </c>
      <c r="C20" s="94" t="s">
        <v>323</v>
      </c>
      <c r="D20" s="94" t="s">
        <v>324</v>
      </c>
      <c r="E20" s="1144"/>
      <c r="F20" s="1146"/>
      <c r="K20"/>
      <c r="L20"/>
      <c r="M20"/>
      <c r="O20"/>
      <c r="P20"/>
      <c r="Q20"/>
      <c r="R20"/>
      <c r="S20"/>
      <c r="T20"/>
    </row>
    <row r="21" spans="1:20" ht="14.5" thickBot="1">
      <c r="A21" s="18" t="s">
        <v>116</v>
      </c>
      <c r="B21" s="205">
        <v>41721.821000000004</v>
      </c>
      <c r="C21" s="201">
        <v>0</v>
      </c>
      <c r="D21" s="101">
        <f t="shared" ref="D21:D26" si="2">(C21/B21)*100</f>
        <v>0</v>
      </c>
      <c r="E21" s="74">
        <v>29790.733</v>
      </c>
      <c r="F21" s="101">
        <f t="shared" ref="F21:F26" si="3">((B21-E21)/E21)*100</f>
        <v>40.04966242354628</v>
      </c>
      <c r="H21" s="65" t="s">
        <v>123</v>
      </c>
      <c r="K21"/>
      <c r="L21"/>
      <c r="M21"/>
      <c r="O21"/>
      <c r="P21"/>
      <c r="Q21"/>
      <c r="R21"/>
      <c r="S21"/>
      <c r="T21"/>
    </row>
    <row r="22" spans="1:20" ht="14.5" thickBot="1">
      <c r="A22" s="18" t="s">
        <v>118</v>
      </c>
      <c r="B22" s="205">
        <v>162785</v>
      </c>
      <c r="C22" s="201">
        <v>0</v>
      </c>
      <c r="D22" s="102">
        <f t="shared" si="2"/>
        <v>0</v>
      </c>
      <c r="E22" s="74">
        <v>121202</v>
      </c>
      <c r="F22" s="102">
        <f t="shared" si="3"/>
        <v>34.308839788122306</v>
      </c>
      <c r="H22" s="60">
        <f>B22-E22</f>
        <v>41583</v>
      </c>
      <c r="K22"/>
      <c r="L22"/>
      <c r="M22"/>
      <c r="O22"/>
      <c r="P22"/>
      <c r="Q22"/>
      <c r="R22"/>
      <c r="S22"/>
      <c r="T22"/>
    </row>
    <row r="23" spans="1:20" ht="14.5" thickBot="1">
      <c r="A23" s="19" t="s">
        <v>214</v>
      </c>
      <c r="B23" s="205">
        <v>40226</v>
      </c>
      <c r="C23" s="202">
        <v>0</v>
      </c>
      <c r="D23" s="102">
        <f t="shared" si="2"/>
        <v>0</v>
      </c>
      <c r="E23" s="77">
        <v>32923</v>
      </c>
      <c r="F23" s="102">
        <f t="shared" si="3"/>
        <v>22.182061173040125</v>
      </c>
      <c r="O23"/>
      <c r="P23"/>
      <c r="Q23"/>
      <c r="R23"/>
      <c r="S23"/>
      <c r="T23"/>
    </row>
    <row r="24" spans="1:20" ht="14.5" thickBot="1">
      <c r="A24" s="18" t="s">
        <v>119</v>
      </c>
      <c r="B24" s="205">
        <v>12359.263999999999</v>
      </c>
      <c r="C24" s="203">
        <v>667.33399999999995</v>
      </c>
      <c r="D24" s="103">
        <f t="shared" si="2"/>
        <v>5.3994639162979281</v>
      </c>
      <c r="E24" s="74">
        <v>15139.212</v>
      </c>
      <c r="F24" s="103">
        <f t="shared" si="3"/>
        <v>-18.362567351590034</v>
      </c>
      <c r="O24"/>
      <c r="P24"/>
      <c r="Q24"/>
      <c r="R24"/>
      <c r="S24"/>
      <c r="T24"/>
    </row>
    <row r="25" spans="1:20" ht="14.5" thickBot="1">
      <c r="A25" s="18" t="s">
        <v>120</v>
      </c>
      <c r="B25" s="205">
        <v>7481.7489999999998</v>
      </c>
      <c r="C25" s="203">
        <v>396.25599999999997</v>
      </c>
      <c r="D25" s="102">
        <f t="shared" si="2"/>
        <v>5.2963017069939129</v>
      </c>
      <c r="E25" s="74">
        <v>5850.241</v>
      </c>
      <c r="F25" s="102">
        <f t="shared" si="3"/>
        <v>27.887876755846463</v>
      </c>
      <c r="O25"/>
      <c r="P25"/>
      <c r="Q25"/>
      <c r="R25"/>
      <c r="S25"/>
      <c r="T25"/>
    </row>
    <row r="26" spans="1:20" ht="14.5" thickBot="1">
      <c r="A26" s="18" t="s">
        <v>121</v>
      </c>
      <c r="B26" s="205">
        <f>B24+B25</f>
        <v>19841.012999999999</v>
      </c>
      <c r="C26" s="74">
        <f>C24+C25</f>
        <v>1063.5899999999999</v>
      </c>
      <c r="D26" s="104">
        <f t="shared" si="2"/>
        <v>5.3605629914158115</v>
      </c>
      <c r="E26" s="74">
        <v>20989.453000000001</v>
      </c>
      <c r="F26" s="104">
        <f t="shared" si="3"/>
        <v>-5.4715099054749174</v>
      </c>
      <c r="O26"/>
      <c r="P26"/>
      <c r="Q26"/>
      <c r="R26"/>
      <c r="S26"/>
      <c r="T26"/>
    </row>
    <row r="27" spans="1:20" ht="13">
      <c r="A27" s="143" t="s">
        <v>326</v>
      </c>
      <c r="B27" s="26"/>
      <c r="C27" s="27"/>
      <c r="D27" s="27"/>
      <c r="E27" s="27"/>
      <c r="F27" s="25"/>
      <c r="H27"/>
      <c r="I27"/>
      <c r="J27"/>
      <c r="K27"/>
      <c r="L27"/>
      <c r="M27"/>
      <c r="N27"/>
      <c r="O27"/>
      <c r="P27"/>
      <c r="Q27"/>
      <c r="R27"/>
      <c r="S27"/>
      <c r="T27"/>
    </row>
    <row r="28" spans="1:20" ht="13">
      <c r="A28" s="23"/>
      <c r="B28" s="30"/>
      <c r="E28"/>
      <c r="F28"/>
      <c r="G28"/>
      <c r="H28"/>
      <c r="I28"/>
      <c r="J28"/>
      <c r="K28"/>
      <c r="L28"/>
      <c r="M28"/>
      <c r="N28"/>
      <c r="O28"/>
      <c r="P28"/>
      <c r="Q28"/>
      <c r="R28"/>
      <c r="S28"/>
      <c r="T28"/>
    </row>
    <row r="29" spans="1:20" ht="13">
      <c r="A29" s="23"/>
      <c r="B29" s="31"/>
      <c r="E29"/>
      <c r="F29"/>
      <c r="G29"/>
      <c r="H29"/>
      <c r="I29"/>
      <c r="J29"/>
      <c r="K29"/>
      <c r="L29"/>
      <c r="M29"/>
      <c r="N29"/>
      <c r="O29"/>
      <c r="P29"/>
      <c r="Q29"/>
      <c r="R29"/>
      <c r="S29"/>
      <c r="T29"/>
    </row>
    <row r="30" spans="1:20" ht="13">
      <c r="A30" s="26"/>
      <c r="C30" s="1137"/>
      <c r="D30" s="1137"/>
      <c r="E30"/>
      <c r="F30"/>
      <c r="G30"/>
      <c r="H30"/>
      <c r="I30"/>
      <c r="J30"/>
      <c r="K30"/>
      <c r="L30"/>
      <c r="M30"/>
      <c r="N30"/>
      <c r="O30"/>
      <c r="P30"/>
      <c r="Q30"/>
      <c r="R30"/>
      <c r="S30"/>
      <c r="T30"/>
    </row>
    <row r="31" spans="1:20">
      <c r="E31"/>
      <c r="F31"/>
      <c r="G31"/>
      <c r="H31"/>
      <c r="I31"/>
      <c r="J31"/>
      <c r="K31"/>
      <c r="L31"/>
      <c r="M31"/>
      <c r="N31"/>
      <c r="O31"/>
      <c r="P31"/>
      <c r="Q31"/>
      <c r="R31"/>
      <c r="S31"/>
      <c r="T31"/>
    </row>
    <row r="32" spans="1:20" ht="15.5">
      <c r="A32" s="28"/>
      <c r="C32" s="29"/>
      <c r="D32"/>
      <c r="E32"/>
      <c r="F32"/>
      <c r="G32"/>
      <c r="H32"/>
      <c r="I32"/>
      <c r="J32"/>
      <c r="K32"/>
      <c r="L32"/>
      <c r="M32"/>
      <c r="N32"/>
      <c r="O32"/>
      <c r="P32"/>
      <c r="Q32"/>
      <c r="R32"/>
      <c r="S32"/>
      <c r="T32"/>
    </row>
    <row r="33" spans="1:20">
      <c r="B33" s="33"/>
      <c r="D33"/>
      <c r="E33"/>
      <c r="F33"/>
      <c r="G33"/>
      <c r="H33"/>
      <c r="I33"/>
      <c r="J33"/>
      <c r="K33"/>
      <c r="L33"/>
      <c r="M33"/>
      <c r="N33"/>
      <c r="O33"/>
      <c r="P33"/>
      <c r="Q33"/>
      <c r="R33"/>
      <c r="S33"/>
      <c r="T33"/>
    </row>
    <row r="34" spans="1:20" ht="13">
      <c r="A34" s="22"/>
      <c r="B34" s="33"/>
      <c r="D34"/>
      <c r="E34"/>
      <c r="F34"/>
      <c r="G34"/>
      <c r="H34"/>
      <c r="I34"/>
      <c r="J34"/>
      <c r="K34"/>
      <c r="L34"/>
      <c r="M34"/>
      <c r="N34"/>
      <c r="O34"/>
      <c r="P34"/>
      <c r="Q34"/>
      <c r="R34"/>
      <c r="S34"/>
      <c r="T34"/>
    </row>
    <row r="35" spans="1:20" ht="13">
      <c r="A35" s="22"/>
      <c r="D35"/>
      <c r="E35"/>
      <c r="H35"/>
      <c r="I35"/>
      <c r="J35"/>
      <c r="K35"/>
      <c r="L35"/>
      <c r="M35"/>
      <c r="N35"/>
      <c r="O35"/>
      <c r="P35"/>
      <c r="Q35"/>
      <c r="R35"/>
      <c r="S35"/>
      <c r="T35"/>
    </row>
    <row r="36" spans="1:20">
      <c r="A36" s="23"/>
      <c r="B36" s="24"/>
      <c r="C36" s="24"/>
      <c r="D36"/>
      <c r="E36"/>
      <c r="F36" s="25"/>
      <c r="H36"/>
      <c r="I36"/>
      <c r="J36"/>
      <c r="K36"/>
      <c r="L36"/>
      <c r="M36"/>
      <c r="N36"/>
      <c r="O36"/>
      <c r="P36"/>
      <c r="Q36"/>
      <c r="R36"/>
    </row>
    <row r="37" spans="1:20">
      <c r="A37" s="23"/>
      <c r="B37" s="24"/>
      <c r="C37" s="24"/>
      <c r="D37"/>
      <c r="E37"/>
      <c r="F37" s="25"/>
      <c r="H37"/>
      <c r="I37"/>
      <c r="J37"/>
      <c r="K37"/>
      <c r="L37"/>
      <c r="M37"/>
      <c r="N37"/>
      <c r="O37"/>
      <c r="P37"/>
      <c r="Q37"/>
      <c r="R37"/>
    </row>
    <row r="38" spans="1:20" ht="13">
      <c r="A38" s="26"/>
      <c r="B38" s="27"/>
      <c r="C38" s="27"/>
      <c r="D38"/>
      <c r="E38"/>
      <c r="F38" s="25"/>
      <c r="H38"/>
      <c r="I38"/>
      <c r="J38"/>
      <c r="K38"/>
      <c r="L38"/>
      <c r="M38"/>
      <c r="N38"/>
      <c r="O38"/>
      <c r="P38"/>
      <c r="Q38"/>
      <c r="R38"/>
    </row>
    <row r="39" spans="1:20" ht="13">
      <c r="A39" s="30"/>
      <c r="D39"/>
      <c r="E39"/>
      <c r="H39"/>
      <c r="I39"/>
      <c r="J39"/>
      <c r="K39"/>
      <c r="L39"/>
      <c r="M39"/>
      <c r="N39"/>
      <c r="O39"/>
      <c r="P39"/>
      <c r="Q39"/>
      <c r="R39"/>
    </row>
    <row r="40" spans="1:20" ht="13">
      <c r="A40" s="31"/>
      <c r="D40"/>
      <c r="E40"/>
    </row>
    <row r="41" spans="1:20">
      <c r="B41" s="1137"/>
      <c r="C41" s="1137"/>
    </row>
    <row r="43" spans="1:20">
      <c r="B43" s="29"/>
    </row>
    <row r="44" spans="1:20">
      <c r="A44" s="33"/>
    </row>
    <row r="45" spans="1:20">
      <c r="A45" s="33"/>
      <c r="D45" s="29"/>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5"/>
  <dimension ref="A1:X117"/>
  <sheetViews>
    <sheetView showGridLines="0" topLeftCell="A7" zoomScaleNormal="100" workbookViewId="0">
      <selection activeCell="T42" sqref="T42"/>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19.8164062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152" t="s">
        <v>412</v>
      </c>
      <c r="B2" s="1152"/>
      <c r="C2" s="1152"/>
      <c r="D2" s="1152"/>
      <c r="E2" s="1152"/>
      <c r="F2" s="1152"/>
      <c r="G2" s="1152"/>
      <c r="H2" s="1152"/>
      <c r="I2" s="1152"/>
      <c r="J2" s="1152"/>
      <c r="K2" s="1152"/>
      <c r="L2" s="1152"/>
      <c r="M2" s="1152"/>
      <c r="N2" s="1152"/>
      <c r="O2" s="1152"/>
      <c r="P2" s="1152"/>
      <c r="Q2" s="1152"/>
      <c r="R2" s="1152"/>
      <c r="S2" s="1152"/>
      <c r="T2" s="1152"/>
      <c r="U2" s="1152"/>
      <c r="V2" s="1152"/>
      <c r="W2" s="1152"/>
      <c r="X2" s="1152"/>
    </row>
    <row r="3" spans="1:24" ht="15.75" customHeight="1">
      <c r="A3" s="1153" t="s">
        <v>413</v>
      </c>
      <c r="B3" s="1153"/>
      <c r="C3" s="1153"/>
      <c r="D3" s="1153"/>
      <c r="E3" s="1153"/>
      <c r="F3" s="1153"/>
      <c r="P3" s="36"/>
    </row>
    <row r="4" spans="1:24" ht="4.5" customHeight="1">
      <c r="A4" s="37"/>
      <c r="B4" s="37"/>
      <c r="C4" s="35"/>
      <c r="D4" s="35"/>
    </row>
    <row r="5" spans="1:24" ht="14.5" thickBot="1">
      <c r="A5" s="38" t="s">
        <v>124</v>
      </c>
      <c r="B5" s="1154" t="s">
        <v>125</v>
      </c>
      <c r="C5" s="1154"/>
      <c r="D5" s="39"/>
      <c r="E5" s="39"/>
      <c r="F5" s="38" t="s">
        <v>126</v>
      </c>
      <c r="G5" s="40" t="s">
        <v>127</v>
      </c>
      <c r="H5" s="107"/>
      <c r="I5" s="39"/>
      <c r="J5" s="39"/>
      <c r="K5" s="38" t="s">
        <v>128</v>
      </c>
      <c r="L5" s="41" t="s">
        <v>129</v>
      </c>
      <c r="M5" s="39"/>
      <c r="N5" s="42"/>
      <c r="O5" s="39"/>
      <c r="P5" s="38" t="s">
        <v>130</v>
      </c>
      <c r="Q5" s="41" t="s">
        <v>131</v>
      </c>
      <c r="R5" s="39"/>
    </row>
    <row r="6" spans="1:24" ht="28.5" thickBot="1">
      <c r="A6" s="43" t="s">
        <v>132</v>
      </c>
      <c r="B6" s="44" t="s">
        <v>133</v>
      </c>
      <c r="C6" s="45" t="s">
        <v>134</v>
      </c>
      <c r="D6" s="59" t="s">
        <v>135</v>
      </c>
      <c r="F6" s="43" t="s">
        <v>132</v>
      </c>
      <c r="G6" s="44" t="s">
        <v>133</v>
      </c>
      <c r="H6" s="108" t="s">
        <v>134</v>
      </c>
      <c r="I6" s="59" t="s">
        <v>135</v>
      </c>
      <c r="K6" s="43" t="s">
        <v>132</v>
      </c>
      <c r="L6" s="44" t="s">
        <v>133</v>
      </c>
      <c r="M6" s="45" t="s">
        <v>136</v>
      </c>
      <c r="N6" s="59" t="s">
        <v>135</v>
      </c>
      <c r="P6" s="47" t="s">
        <v>132</v>
      </c>
      <c r="Q6" s="48" t="s">
        <v>133</v>
      </c>
      <c r="R6" s="49" t="s">
        <v>136</v>
      </c>
      <c r="S6" s="64" t="s">
        <v>135</v>
      </c>
    </row>
    <row r="7" spans="1:24" ht="15.5">
      <c r="A7" s="51" t="s">
        <v>327</v>
      </c>
      <c r="B7" s="52">
        <v>12764.870999999999</v>
      </c>
      <c r="C7" s="52">
        <v>5612</v>
      </c>
      <c r="D7" s="62">
        <v>5.181519830422749</v>
      </c>
      <c r="F7" s="83" t="s">
        <v>137</v>
      </c>
      <c r="G7" s="50">
        <v>1455.41</v>
      </c>
      <c r="H7" s="50">
        <v>5823</v>
      </c>
      <c r="I7" s="73">
        <v>3.4078318246315664</v>
      </c>
      <c r="K7" s="83" t="s">
        <v>137</v>
      </c>
      <c r="L7" s="50">
        <v>318153.875</v>
      </c>
      <c r="M7" s="50">
        <v>70243.894</v>
      </c>
      <c r="N7" s="73">
        <v>4.5292744590725569</v>
      </c>
      <c r="P7" s="83" t="s">
        <v>138</v>
      </c>
      <c r="Q7" s="50">
        <v>66392.930999999997</v>
      </c>
      <c r="R7" s="50">
        <v>15917.191000000001</v>
      </c>
      <c r="S7" s="73">
        <v>4.1711462154346197</v>
      </c>
    </row>
    <row r="8" spans="1:24" ht="15.5">
      <c r="A8" s="51" t="s">
        <v>137</v>
      </c>
      <c r="B8" s="52">
        <v>9330.991</v>
      </c>
      <c r="C8" s="52">
        <v>15736</v>
      </c>
      <c r="D8" s="62">
        <v>2.7244175022752164</v>
      </c>
      <c r="F8" s="51" t="s">
        <v>139</v>
      </c>
      <c r="G8" s="52">
        <v>788.78599999999994</v>
      </c>
      <c r="H8" s="52">
        <v>4022</v>
      </c>
      <c r="I8" s="62">
        <v>2.626012903913121</v>
      </c>
      <c r="K8" s="51" t="s">
        <v>140</v>
      </c>
      <c r="L8" s="52">
        <v>234632.231</v>
      </c>
      <c r="M8" s="52">
        <v>56751.27</v>
      </c>
      <c r="N8" s="62">
        <v>4.1343961289324449</v>
      </c>
      <c r="P8" s="51" t="s">
        <v>140</v>
      </c>
      <c r="Q8" s="52">
        <v>43122.139000000003</v>
      </c>
      <c r="R8" s="52">
        <v>12378.531999999999</v>
      </c>
      <c r="S8" s="62">
        <v>3.4836230176566985</v>
      </c>
    </row>
    <row r="9" spans="1:24" ht="16" thickBot="1">
      <c r="A9" s="51" t="s">
        <v>147</v>
      </c>
      <c r="B9" s="52">
        <v>6715.223</v>
      </c>
      <c r="C9" s="52">
        <v>4693</v>
      </c>
      <c r="D9" s="62">
        <v>2.4048566104859725</v>
      </c>
      <c r="F9" s="51" t="s">
        <v>158</v>
      </c>
      <c r="G9" s="52">
        <v>374.964</v>
      </c>
      <c r="H9" s="52">
        <v>2127</v>
      </c>
      <c r="I9" s="62">
        <v>2.4644850046336768</v>
      </c>
      <c r="K9" s="51" t="s">
        <v>328</v>
      </c>
      <c r="L9" s="52">
        <v>89199.725999999995</v>
      </c>
      <c r="M9" s="52">
        <v>27224.6</v>
      </c>
      <c r="N9" s="62">
        <v>3.2764384417034593</v>
      </c>
      <c r="P9" s="51" t="s">
        <v>144</v>
      </c>
      <c r="Q9" s="52">
        <v>37761.107000000004</v>
      </c>
      <c r="R9" s="52">
        <v>6430.549</v>
      </c>
      <c r="S9" s="62">
        <v>5.8721435759217453</v>
      </c>
    </row>
    <row r="10" spans="1:24" ht="16" thickBot="1">
      <c r="A10" s="51" t="s">
        <v>266</v>
      </c>
      <c r="B10" s="52">
        <v>5770.88</v>
      </c>
      <c r="C10" s="52">
        <v>3003</v>
      </c>
      <c r="D10" s="62">
        <v>3.5643001757790547</v>
      </c>
      <c r="F10" s="110" t="s">
        <v>222</v>
      </c>
      <c r="G10" s="54">
        <v>2629.2159999999999</v>
      </c>
      <c r="H10" s="54">
        <v>12049</v>
      </c>
      <c r="I10" s="72">
        <v>2.976081245210533</v>
      </c>
      <c r="K10" s="51" t="s">
        <v>146</v>
      </c>
      <c r="L10" s="52">
        <v>82641.486999999994</v>
      </c>
      <c r="M10" s="52">
        <v>14451.057000000001</v>
      </c>
      <c r="N10" s="62">
        <v>5.7187157313129404</v>
      </c>
      <c r="P10" s="51" t="s">
        <v>235</v>
      </c>
      <c r="Q10" s="52">
        <v>36513.987999999998</v>
      </c>
      <c r="R10" s="52">
        <v>9243.99</v>
      </c>
      <c r="S10" s="62">
        <v>3.9500246105848231</v>
      </c>
    </row>
    <row r="11" spans="1:24" ht="15.5">
      <c r="A11" s="51" t="s">
        <v>332</v>
      </c>
      <c r="B11" s="52">
        <v>2584.4059999999999</v>
      </c>
      <c r="C11" s="52">
        <v>1254</v>
      </c>
      <c r="D11" s="62">
        <v>4.3921110771217844</v>
      </c>
      <c r="K11" s="51" t="s">
        <v>139</v>
      </c>
      <c r="L11" s="52">
        <v>79597.448000000004</v>
      </c>
      <c r="M11" s="52">
        <v>15402.348</v>
      </c>
      <c r="N11" s="62">
        <v>5.1678775210117314</v>
      </c>
      <c r="P11" s="51" t="s">
        <v>139</v>
      </c>
      <c r="Q11" s="52">
        <v>33687.514000000003</v>
      </c>
      <c r="R11" s="52">
        <v>8490.777</v>
      </c>
      <c r="S11" s="62">
        <v>3.9675419575852722</v>
      </c>
    </row>
    <row r="12" spans="1:24" ht="15.5">
      <c r="A12" s="51" t="s">
        <v>359</v>
      </c>
      <c r="B12" s="52">
        <v>1547.4659999999999</v>
      </c>
      <c r="C12" s="52">
        <v>662</v>
      </c>
      <c r="D12" s="62">
        <v>6.3582038039123843</v>
      </c>
      <c r="H12" s="21"/>
      <c r="K12" s="51" t="s">
        <v>142</v>
      </c>
      <c r="L12" s="52">
        <v>46152.970999999998</v>
      </c>
      <c r="M12" s="52">
        <v>10092.267</v>
      </c>
      <c r="N12" s="62">
        <v>4.5731024555731628</v>
      </c>
      <c r="P12" s="51" t="s">
        <v>141</v>
      </c>
      <c r="Q12" s="52">
        <v>31969.839</v>
      </c>
      <c r="R12" s="52">
        <v>6690.6710000000003</v>
      </c>
      <c r="S12" s="62">
        <v>4.7782709686367779</v>
      </c>
    </row>
    <row r="13" spans="1:24" ht="15.5">
      <c r="A13" s="51" t="s">
        <v>155</v>
      </c>
      <c r="B13" s="52">
        <v>1337.047</v>
      </c>
      <c r="C13" s="52">
        <v>1223</v>
      </c>
      <c r="D13" s="62">
        <v>2.9037454175860451</v>
      </c>
      <c r="H13" s="21"/>
      <c r="K13" s="51" t="s">
        <v>144</v>
      </c>
      <c r="L13" s="52">
        <v>41676.572</v>
      </c>
      <c r="M13" s="52">
        <v>6107.1679999999997</v>
      </c>
      <c r="N13" s="62">
        <v>6.8242059167195013</v>
      </c>
      <c r="P13" s="51" t="s">
        <v>328</v>
      </c>
      <c r="Q13" s="52">
        <v>19148.632000000001</v>
      </c>
      <c r="R13" s="52">
        <v>5627.1750000000002</v>
      </c>
      <c r="S13" s="62">
        <v>3.4028854620657794</v>
      </c>
    </row>
    <row r="14" spans="1:24" ht="15.5">
      <c r="A14" s="51" t="s">
        <v>145</v>
      </c>
      <c r="B14" s="52">
        <v>1292.4680000000001</v>
      </c>
      <c r="C14" s="52">
        <v>1601</v>
      </c>
      <c r="D14" s="62">
        <v>2.8113203853507551</v>
      </c>
      <c r="K14" s="51" t="s">
        <v>138</v>
      </c>
      <c r="L14" s="52">
        <v>38932.305</v>
      </c>
      <c r="M14" s="52">
        <v>7672.598</v>
      </c>
      <c r="N14" s="62">
        <v>5.0742010724398696</v>
      </c>
      <c r="P14" s="51" t="s">
        <v>146</v>
      </c>
      <c r="Q14" s="52">
        <v>18519.957999999999</v>
      </c>
      <c r="R14" s="52">
        <v>4383.1030000000001</v>
      </c>
      <c r="S14" s="62">
        <v>4.2253075047517701</v>
      </c>
    </row>
    <row r="15" spans="1:24" ht="15.5">
      <c r="A15" s="51" t="s">
        <v>139</v>
      </c>
      <c r="B15" s="52">
        <v>1242.48</v>
      </c>
      <c r="C15" s="52">
        <v>4774</v>
      </c>
      <c r="D15" s="62">
        <v>2.4527311131729079</v>
      </c>
      <c r="E15" s="86"/>
      <c r="K15" s="51" t="s">
        <v>147</v>
      </c>
      <c r="L15" s="52">
        <v>36205.123</v>
      </c>
      <c r="M15" s="52">
        <v>8486.4390000000003</v>
      </c>
      <c r="N15" s="62">
        <v>4.2662326330278226</v>
      </c>
      <c r="P15" s="51" t="s">
        <v>137</v>
      </c>
      <c r="Q15" s="52">
        <v>13962.519</v>
      </c>
      <c r="R15" s="52">
        <v>3689.15</v>
      </c>
      <c r="S15" s="62">
        <v>3.7847523142187223</v>
      </c>
    </row>
    <row r="16" spans="1:24" ht="15.5">
      <c r="A16" s="51" t="s">
        <v>150</v>
      </c>
      <c r="B16" s="52">
        <v>1153.27</v>
      </c>
      <c r="C16" s="52">
        <v>845</v>
      </c>
      <c r="D16" s="62">
        <v>2.2400943222144742</v>
      </c>
      <c r="K16" s="51" t="s">
        <v>246</v>
      </c>
      <c r="L16" s="52">
        <v>31240.478999999999</v>
      </c>
      <c r="M16" s="52">
        <v>4755.7839999999997</v>
      </c>
      <c r="N16" s="62">
        <v>6.5689440479214367</v>
      </c>
      <c r="P16" s="51" t="s">
        <v>148</v>
      </c>
      <c r="Q16" s="52">
        <v>13488.458000000001</v>
      </c>
      <c r="R16" s="52">
        <v>3761.4560000000001</v>
      </c>
      <c r="S16" s="62">
        <v>3.5859672424720639</v>
      </c>
    </row>
    <row r="17" spans="1:19" ht="15.5">
      <c r="A17" s="51" t="s">
        <v>140</v>
      </c>
      <c r="B17" s="52">
        <v>873.06</v>
      </c>
      <c r="C17" s="52">
        <v>9428</v>
      </c>
      <c r="D17" s="62">
        <v>2.2078693880854057</v>
      </c>
      <c r="K17" s="51" t="s">
        <v>154</v>
      </c>
      <c r="L17" s="52">
        <v>29902.694</v>
      </c>
      <c r="M17" s="52">
        <v>8396.759</v>
      </c>
      <c r="N17" s="62">
        <v>3.5612185606375029</v>
      </c>
      <c r="P17" s="51" t="s">
        <v>153</v>
      </c>
      <c r="Q17" s="52">
        <v>11002.72</v>
      </c>
      <c r="R17" s="52">
        <v>3300.5149999999999</v>
      </c>
      <c r="S17" s="62">
        <v>3.3336373262960475</v>
      </c>
    </row>
    <row r="18" spans="1:19" ht="15.5">
      <c r="A18" s="51" t="s">
        <v>143</v>
      </c>
      <c r="B18" s="52">
        <v>498.14100000000002</v>
      </c>
      <c r="C18" s="52">
        <v>1480</v>
      </c>
      <c r="D18" s="62">
        <v>2.5549623018925991</v>
      </c>
      <c r="K18" s="51" t="s">
        <v>151</v>
      </c>
      <c r="L18" s="52">
        <v>24107.833999999999</v>
      </c>
      <c r="M18" s="52">
        <v>5229.2290000000003</v>
      </c>
      <c r="N18" s="62">
        <v>4.6102081205470249</v>
      </c>
      <c r="P18" s="51" t="s">
        <v>147</v>
      </c>
      <c r="Q18" s="52">
        <v>7794.64</v>
      </c>
      <c r="R18" s="52">
        <v>1907.7270000000001</v>
      </c>
      <c r="S18" s="62">
        <v>4.0858256972826821</v>
      </c>
    </row>
    <row r="19" spans="1:19" ht="15.5">
      <c r="A19" s="51" t="s">
        <v>407</v>
      </c>
      <c r="B19" s="52">
        <v>402.94</v>
      </c>
      <c r="C19" s="52">
        <v>194</v>
      </c>
      <c r="D19" s="62">
        <v>6.6164203612479477</v>
      </c>
      <c r="K19" s="51" t="s">
        <v>145</v>
      </c>
      <c r="L19" s="52">
        <v>17021.973000000002</v>
      </c>
      <c r="M19" s="52">
        <v>4990.8130000000001</v>
      </c>
      <c r="N19" s="62">
        <v>3.4106613491629525</v>
      </c>
      <c r="P19" s="51" t="s">
        <v>155</v>
      </c>
      <c r="Q19" s="52">
        <v>7338.9129999999996</v>
      </c>
      <c r="R19" s="52">
        <v>1873.7349999999999</v>
      </c>
      <c r="S19" s="62">
        <v>3.9167294201154377</v>
      </c>
    </row>
    <row r="20" spans="1:19" ht="16" thickBot="1">
      <c r="A20" s="51" t="s">
        <v>158</v>
      </c>
      <c r="B20" s="52">
        <v>374.964</v>
      </c>
      <c r="C20" s="52">
        <v>2127</v>
      </c>
      <c r="D20" s="62">
        <v>2.4644850046336768</v>
      </c>
      <c r="K20" s="51" t="s">
        <v>152</v>
      </c>
      <c r="L20" s="52">
        <v>16277.888000000001</v>
      </c>
      <c r="M20" s="52">
        <v>3756.4670000000001</v>
      </c>
      <c r="N20" s="62">
        <v>4.3332972178379316</v>
      </c>
      <c r="P20" s="51" t="s">
        <v>157</v>
      </c>
      <c r="Q20" s="52">
        <v>6899.5839999999998</v>
      </c>
      <c r="R20" s="52">
        <v>2183.0650000000001</v>
      </c>
      <c r="S20" s="62">
        <v>3.160503237420782</v>
      </c>
    </row>
    <row r="21" spans="1:19" ht="16" thickBot="1">
      <c r="A21" s="110" t="s">
        <v>222</v>
      </c>
      <c r="B21" s="54">
        <v>47266.828999999998</v>
      </c>
      <c r="C21" s="54">
        <v>53806</v>
      </c>
      <c r="D21" s="72">
        <v>3.2874626527673776</v>
      </c>
      <c r="K21" s="51" t="s">
        <v>245</v>
      </c>
      <c r="L21" s="52">
        <v>15312.203</v>
      </c>
      <c r="M21" s="52">
        <v>3857.431</v>
      </c>
      <c r="N21" s="62">
        <v>3.9695338685254513</v>
      </c>
      <c r="P21" s="51" t="s">
        <v>151</v>
      </c>
      <c r="Q21" s="52">
        <v>6765.6120000000001</v>
      </c>
      <c r="R21" s="52">
        <v>1714.8530000000001</v>
      </c>
      <c r="S21" s="62">
        <v>3.9453014340004651</v>
      </c>
    </row>
    <row r="22" spans="1:19" ht="15.5">
      <c r="A22"/>
      <c r="B22"/>
      <c r="C22"/>
      <c r="D22"/>
      <c r="H22" s="21"/>
      <c r="K22" s="51" t="s">
        <v>141</v>
      </c>
      <c r="L22" s="52">
        <v>11321.203</v>
      </c>
      <c r="M22" s="52">
        <v>2230.8829999999998</v>
      </c>
      <c r="N22" s="62">
        <v>5.0747632215584595</v>
      </c>
      <c r="P22" s="51" t="s">
        <v>158</v>
      </c>
      <c r="Q22" s="52">
        <v>6038.2039999999997</v>
      </c>
      <c r="R22" s="52">
        <v>2042.2180000000001</v>
      </c>
      <c r="S22" s="62">
        <v>2.9566892466915871</v>
      </c>
    </row>
    <row r="23" spans="1:19" ht="15.5">
      <c r="A23"/>
      <c r="B23"/>
      <c r="C23"/>
      <c r="D23"/>
      <c r="H23" s="21"/>
      <c r="K23" s="51" t="s">
        <v>247</v>
      </c>
      <c r="L23" s="52">
        <v>10656.054</v>
      </c>
      <c r="M23" s="52">
        <v>2939.1790000000001</v>
      </c>
      <c r="N23" s="62">
        <v>3.6255205960576067</v>
      </c>
      <c r="P23" s="51" t="s">
        <v>245</v>
      </c>
      <c r="Q23" s="52">
        <v>5844.6350000000002</v>
      </c>
      <c r="R23" s="52">
        <v>1451.365</v>
      </c>
      <c r="S23" s="62">
        <v>4.0269918318272797</v>
      </c>
    </row>
    <row r="24" spans="1:19" ht="15.5">
      <c r="A24"/>
      <c r="B24"/>
      <c r="C24"/>
      <c r="D24"/>
      <c r="H24" s="21"/>
      <c r="K24" s="51" t="s">
        <v>155</v>
      </c>
      <c r="L24" s="52">
        <v>10384.951999999999</v>
      </c>
      <c r="M24" s="52">
        <v>3717.1129999999998</v>
      </c>
      <c r="N24" s="62">
        <v>2.7938219795846937</v>
      </c>
      <c r="P24" s="51" t="s">
        <v>156</v>
      </c>
      <c r="Q24" s="52">
        <v>5586.4849999999997</v>
      </c>
      <c r="R24" s="52">
        <v>1605.3420000000001</v>
      </c>
      <c r="S24" s="62">
        <v>3.4799344937091283</v>
      </c>
    </row>
    <row r="25" spans="1:19" ht="15.5">
      <c r="A25"/>
      <c r="B25"/>
      <c r="C25"/>
      <c r="D25"/>
      <c r="H25" s="21"/>
      <c r="K25" s="51" t="s">
        <v>150</v>
      </c>
      <c r="L25" s="52">
        <v>7653.44</v>
      </c>
      <c r="M25" s="52">
        <v>1683.6030000000001</v>
      </c>
      <c r="N25" s="62">
        <v>4.545869780464872</v>
      </c>
      <c r="P25" s="51" t="s">
        <v>142</v>
      </c>
      <c r="Q25" s="52">
        <v>5552.1019999999999</v>
      </c>
      <c r="R25" s="52">
        <v>1620.3920000000001</v>
      </c>
      <c r="S25" s="62">
        <v>3.4263943539587949</v>
      </c>
    </row>
    <row r="26" spans="1:19" ht="15.5">
      <c r="H26" s="21"/>
      <c r="K26" s="51" t="s">
        <v>143</v>
      </c>
      <c r="L26" s="52">
        <v>5582.1760000000004</v>
      </c>
      <c r="M26" s="52">
        <v>2062.0419999999999</v>
      </c>
      <c r="N26" s="62">
        <v>2.7071107184043779</v>
      </c>
      <c r="P26" s="51" t="s">
        <v>246</v>
      </c>
      <c r="Q26" s="52">
        <v>4240.6530000000002</v>
      </c>
      <c r="R26" s="52">
        <v>882.73199999999997</v>
      </c>
      <c r="S26" s="62">
        <v>4.8040095974769246</v>
      </c>
    </row>
    <row r="27" spans="1:19" ht="15.5">
      <c r="A27"/>
      <c r="B27"/>
      <c r="C27"/>
      <c r="D27"/>
      <c r="H27" s="21"/>
      <c r="K27" s="51" t="s">
        <v>360</v>
      </c>
      <c r="L27" s="52">
        <v>4476.7370000000001</v>
      </c>
      <c r="M27" s="52">
        <v>1358.8879999999999</v>
      </c>
      <c r="N27" s="62">
        <v>3.2944120486750936</v>
      </c>
      <c r="P27" s="51" t="s">
        <v>360</v>
      </c>
      <c r="Q27" s="52">
        <v>3876.59</v>
      </c>
      <c r="R27" s="52">
        <v>1319.875</v>
      </c>
      <c r="S27" s="62">
        <v>2.9370887394639644</v>
      </c>
    </row>
    <row r="28" spans="1:19" ht="15.5">
      <c r="H28" s="21"/>
      <c r="K28" s="51" t="s">
        <v>158</v>
      </c>
      <c r="L28" s="52">
        <v>3916.3270000000002</v>
      </c>
      <c r="M28" s="52">
        <v>1482.672</v>
      </c>
      <c r="N28" s="62">
        <v>2.641398097488858</v>
      </c>
      <c r="P28" s="51" t="s">
        <v>154</v>
      </c>
      <c r="Q28" s="52">
        <v>3632.654</v>
      </c>
      <c r="R28" s="52">
        <v>1163.057</v>
      </c>
      <c r="S28" s="62">
        <v>3.1233671264606979</v>
      </c>
    </row>
    <row r="29" spans="1:19" ht="15.5">
      <c r="H29" s="21"/>
      <c r="K29" s="51" t="s">
        <v>159</v>
      </c>
      <c r="L29" s="52">
        <v>3339.4459999999999</v>
      </c>
      <c r="M29" s="52">
        <v>546.89</v>
      </c>
      <c r="N29" s="62">
        <v>6.1062480571961455</v>
      </c>
      <c r="P29" s="51" t="s">
        <v>152</v>
      </c>
      <c r="Q29" s="52">
        <v>3341.1759999999999</v>
      </c>
      <c r="R29" s="52">
        <v>1049.8510000000001</v>
      </c>
      <c r="S29" s="62">
        <v>3.1825239962623262</v>
      </c>
    </row>
    <row r="30" spans="1:19" ht="15.5">
      <c r="A30"/>
      <c r="B30"/>
      <c r="C30"/>
      <c r="D30"/>
      <c r="E30"/>
      <c r="F30"/>
      <c r="G30"/>
      <c r="H30"/>
      <c r="I30"/>
      <c r="J30"/>
      <c r="K30" s="51" t="s">
        <v>368</v>
      </c>
      <c r="L30" s="52">
        <v>2370.4639999999999</v>
      </c>
      <c r="M30" s="52">
        <v>275.10700000000003</v>
      </c>
      <c r="N30" s="62">
        <v>8.6165164826776479</v>
      </c>
      <c r="P30" s="51" t="s">
        <v>361</v>
      </c>
      <c r="Q30" s="52">
        <v>3202.386</v>
      </c>
      <c r="R30" s="52">
        <v>1249.675</v>
      </c>
      <c r="S30" s="62">
        <v>2.5625750695180747</v>
      </c>
    </row>
    <row r="31" spans="1:19" ht="15.5">
      <c r="A31"/>
      <c r="B31"/>
      <c r="C31"/>
      <c r="D31"/>
      <c r="E31"/>
      <c r="F31"/>
      <c r="G31"/>
      <c r="H31"/>
      <c r="I31"/>
      <c r="J31"/>
      <c r="K31" s="51" t="s">
        <v>157</v>
      </c>
      <c r="L31" s="52">
        <v>2095.5320000000002</v>
      </c>
      <c r="M31" s="52">
        <v>353.702</v>
      </c>
      <c r="N31" s="62">
        <v>5.9245692701765895</v>
      </c>
      <c r="P31" s="51" t="s">
        <v>150</v>
      </c>
      <c r="Q31" s="52">
        <v>3016.83</v>
      </c>
      <c r="R31" s="52">
        <v>974.88199999999995</v>
      </c>
      <c r="S31" s="62">
        <v>3.0945591363877885</v>
      </c>
    </row>
    <row r="32" spans="1:19" ht="15.5">
      <c r="A32"/>
      <c r="B32"/>
      <c r="C32"/>
      <c r="D32"/>
      <c r="E32"/>
      <c r="F32"/>
      <c r="G32"/>
      <c r="H32"/>
      <c r="I32"/>
      <c r="J32"/>
      <c r="K32" s="51" t="s">
        <v>366</v>
      </c>
      <c r="L32" s="52">
        <v>2081.6590000000001</v>
      </c>
      <c r="M32" s="52">
        <v>725.04300000000001</v>
      </c>
      <c r="N32" s="62">
        <v>2.871083508150551</v>
      </c>
      <c r="O32"/>
      <c r="P32" s="51" t="s">
        <v>359</v>
      </c>
      <c r="Q32" s="52">
        <v>2059.4250000000002</v>
      </c>
      <c r="R32" s="52">
        <v>861</v>
      </c>
      <c r="S32" s="62">
        <v>2.3918989547038332</v>
      </c>
    </row>
    <row r="33" spans="1:19" ht="16" thickBot="1">
      <c r="A33" s="1" t="s">
        <v>326</v>
      </c>
      <c r="B33" s="1"/>
      <c r="C33"/>
      <c r="D33"/>
      <c r="E33"/>
      <c r="F33"/>
      <c r="G33"/>
      <c r="H33"/>
      <c r="I33"/>
      <c r="J33"/>
      <c r="K33" s="114" t="s">
        <v>332</v>
      </c>
      <c r="L33" s="109">
        <v>1213.9670000000001</v>
      </c>
      <c r="M33" s="109">
        <v>103.95</v>
      </c>
      <c r="N33" s="115">
        <v>11.67837421837422</v>
      </c>
      <c r="O33"/>
      <c r="P33" s="51" t="s">
        <v>367</v>
      </c>
      <c r="Q33" s="52">
        <v>1888.9829999999999</v>
      </c>
      <c r="R33" s="52">
        <v>471.70499999999998</v>
      </c>
      <c r="S33" s="62">
        <v>4.0045854930518017</v>
      </c>
    </row>
    <row r="34" spans="1:19" ht="16" thickBot="1">
      <c r="A34" s="143"/>
      <c r="C34"/>
      <c r="D34"/>
      <c r="E34"/>
      <c r="F34"/>
      <c r="G34"/>
      <c r="H34"/>
      <c r="I34"/>
      <c r="J34"/>
      <c r="K34" s="110" t="s">
        <v>222</v>
      </c>
      <c r="L34" s="54">
        <v>1168610.246</v>
      </c>
      <c r="M34" s="54">
        <v>265525.49599999998</v>
      </c>
      <c r="N34" s="72">
        <v>4.4011225422962781</v>
      </c>
      <c r="O34"/>
      <c r="P34" s="51" t="s">
        <v>369</v>
      </c>
      <c r="Q34" s="52">
        <v>1484.4359999999999</v>
      </c>
      <c r="R34" s="52">
        <v>308.36099999999999</v>
      </c>
      <c r="S34" s="62">
        <v>4.813955072139473</v>
      </c>
    </row>
    <row r="35" spans="1:19" ht="15.5">
      <c r="A35"/>
      <c r="B35"/>
      <c r="C35"/>
      <c r="D35"/>
      <c r="E35"/>
      <c r="F35"/>
      <c r="G35"/>
      <c r="H35"/>
      <c r="I35"/>
      <c r="J35"/>
      <c r="K35"/>
      <c r="L35"/>
      <c r="M35"/>
      <c r="N35"/>
      <c r="O35"/>
      <c r="P35" s="51" t="s">
        <v>247</v>
      </c>
      <c r="Q35" s="52">
        <v>1346.011</v>
      </c>
      <c r="R35" s="52">
        <v>307.959</v>
      </c>
      <c r="S35" s="62">
        <v>4.3707474046869876</v>
      </c>
    </row>
    <row r="36" spans="1:19" ht="16" thickBot="1">
      <c r="A36"/>
      <c r="B36"/>
      <c r="C36"/>
      <c r="D36"/>
      <c r="E36"/>
      <c r="F36"/>
      <c r="G36"/>
      <c r="H36"/>
      <c r="I36"/>
      <c r="J36"/>
      <c r="K36"/>
      <c r="L36"/>
      <c r="M36"/>
      <c r="N36"/>
      <c r="P36" s="114" t="s">
        <v>365</v>
      </c>
      <c r="Q36" s="109">
        <v>1137.3699999999999</v>
      </c>
      <c r="R36" s="109">
        <v>257.99700000000001</v>
      </c>
      <c r="S36" s="115">
        <v>4.4084621139005487</v>
      </c>
    </row>
    <row r="37" spans="1:19" ht="17.25" customHeight="1" thickBot="1">
      <c r="A37"/>
      <c r="B37"/>
      <c r="C37"/>
      <c r="D37"/>
      <c r="E37"/>
      <c r="F37"/>
      <c r="G37"/>
      <c r="H37"/>
      <c r="I37"/>
      <c r="J37"/>
      <c r="K37"/>
      <c r="L37"/>
      <c r="M37"/>
      <c r="N37"/>
      <c r="P37" s="110" t="s">
        <v>222</v>
      </c>
      <c r="Q37" s="54">
        <v>414669.924</v>
      </c>
      <c r="R37" s="54">
        <v>106086.693</v>
      </c>
      <c r="S37" s="72">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423</v>
      </c>
      <c r="B48">
        <v>10150</v>
      </c>
      <c r="C48">
        <v>6500</v>
      </c>
      <c r="D48"/>
      <c r="E48"/>
      <c r="F48"/>
      <c r="G48"/>
      <c r="H48"/>
      <c r="I48"/>
      <c r="J48"/>
      <c r="K48"/>
      <c r="L48"/>
      <c r="M48"/>
      <c r="P48"/>
      <c r="Q48"/>
      <c r="R48"/>
      <c r="S48"/>
    </row>
    <row r="49" spans="1:19">
      <c r="A49" t="s">
        <v>361</v>
      </c>
      <c r="B49">
        <v>208490</v>
      </c>
      <c r="C49">
        <v>28980</v>
      </c>
      <c r="D49"/>
      <c r="E49"/>
      <c r="F49"/>
      <c r="G49"/>
      <c r="H49"/>
      <c r="I49"/>
      <c r="J49"/>
      <c r="K49"/>
      <c r="L49"/>
      <c r="M49"/>
      <c r="P49"/>
      <c r="Q49"/>
      <c r="R49"/>
      <c r="S49"/>
    </row>
    <row r="50" spans="1:19">
      <c r="A50" t="s">
        <v>154</v>
      </c>
      <c r="B50">
        <v>2780750</v>
      </c>
      <c r="C50">
        <v>623460</v>
      </c>
      <c r="D50"/>
      <c r="E50"/>
      <c r="F50"/>
      <c r="G50"/>
      <c r="H50"/>
      <c r="I50"/>
      <c r="J50"/>
      <c r="K50"/>
      <c r="L50"/>
      <c r="M50"/>
      <c r="P50"/>
      <c r="Q50"/>
      <c r="R50"/>
      <c r="S50"/>
    </row>
    <row r="51" spans="1:19">
      <c r="A51" t="s">
        <v>245</v>
      </c>
      <c r="B51">
        <v>1400382</v>
      </c>
      <c r="C51">
        <v>271721</v>
      </c>
      <c r="D51"/>
      <c r="E51"/>
      <c r="F51"/>
      <c r="G51"/>
      <c r="H51"/>
      <c r="I51"/>
      <c r="J51"/>
      <c r="K51"/>
      <c r="L51"/>
      <c r="M51"/>
      <c r="P51"/>
      <c r="Q51"/>
      <c r="R51"/>
      <c r="S51"/>
    </row>
    <row r="52" spans="1:19">
      <c r="A52" t="s">
        <v>143</v>
      </c>
      <c r="B52">
        <v>772159</v>
      </c>
      <c r="C52">
        <v>221844</v>
      </c>
      <c r="D52"/>
      <c r="E52"/>
      <c r="F52"/>
      <c r="G52"/>
      <c r="H52"/>
      <c r="I52"/>
      <c r="J52"/>
      <c r="K52"/>
      <c r="L52"/>
      <c r="M52"/>
      <c r="P52"/>
      <c r="Q52"/>
      <c r="R52"/>
      <c r="S52"/>
    </row>
    <row r="53" spans="1:19">
      <c r="A53" t="s">
        <v>153</v>
      </c>
      <c r="B53">
        <v>944430</v>
      </c>
      <c r="C53">
        <v>237612</v>
      </c>
      <c r="D53"/>
      <c r="E53"/>
      <c r="F53"/>
      <c r="G53"/>
      <c r="H53"/>
      <c r="I53"/>
      <c r="J53"/>
      <c r="K53"/>
      <c r="L53"/>
      <c r="M53"/>
      <c r="P53"/>
      <c r="Q53"/>
      <c r="R53"/>
      <c r="S53"/>
    </row>
    <row r="54" spans="1:19">
      <c r="A54" t="s">
        <v>145</v>
      </c>
      <c r="B54">
        <v>1363283</v>
      </c>
      <c r="C54">
        <v>343741</v>
      </c>
      <c r="D54"/>
      <c r="E54"/>
      <c r="F54"/>
      <c r="G54"/>
      <c r="H54"/>
      <c r="I54"/>
      <c r="J54"/>
      <c r="K54"/>
      <c r="L54"/>
      <c r="M54"/>
      <c r="P54"/>
      <c r="Q54"/>
      <c r="R54"/>
      <c r="S54"/>
    </row>
    <row r="55" spans="1:19">
      <c r="A55" t="s">
        <v>365</v>
      </c>
      <c r="B55">
        <v>122420</v>
      </c>
      <c r="C55">
        <v>24815</v>
      </c>
      <c r="D55"/>
      <c r="E55"/>
      <c r="F55"/>
      <c r="G55"/>
      <c r="H55"/>
      <c r="I55"/>
      <c r="J55"/>
      <c r="K55"/>
      <c r="L55"/>
      <c r="M55"/>
      <c r="P55"/>
      <c r="Q55"/>
      <c r="R55"/>
      <c r="S55"/>
    </row>
    <row r="56" spans="1:19">
      <c r="A56" t="s">
        <v>151</v>
      </c>
      <c r="B56">
        <v>2762982</v>
      </c>
      <c r="C56">
        <v>625346</v>
      </c>
      <c r="D56"/>
      <c r="E56"/>
      <c r="F56"/>
      <c r="G56"/>
      <c r="H56"/>
      <c r="I56"/>
      <c r="J56"/>
      <c r="K56"/>
      <c r="L56"/>
      <c r="M56"/>
      <c r="P56"/>
      <c r="Q56"/>
      <c r="R56"/>
      <c r="S56"/>
    </row>
    <row r="57" spans="1:19">
      <c r="A57" t="s">
        <v>156</v>
      </c>
      <c r="B57">
        <v>557538</v>
      </c>
      <c r="C57">
        <v>119543</v>
      </c>
      <c r="D57"/>
      <c r="E57"/>
      <c r="F57"/>
      <c r="G57"/>
      <c r="H57"/>
      <c r="I57"/>
      <c r="J57"/>
      <c r="K57"/>
      <c r="L57"/>
      <c r="M57"/>
      <c r="P57"/>
      <c r="Q57"/>
      <c r="R57"/>
      <c r="S57"/>
    </row>
    <row r="58" spans="1:19">
      <c r="A58" t="s">
        <v>369</v>
      </c>
      <c r="B58">
        <v>172307</v>
      </c>
      <c r="C58">
        <v>36752</v>
      </c>
      <c r="D58"/>
      <c r="E58"/>
      <c r="F58"/>
      <c r="G58"/>
      <c r="H58"/>
      <c r="I58"/>
      <c r="J58"/>
      <c r="K58"/>
      <c r="L58"/>
      <c r="M58"/>
      <c r="P58"/>
      <c r="Q58"/>
      <c r="R58"/>
      <c r="S58"/>
    </row>
    <row r="59" spans="1:19">
      <c r="A59" t="s">
        <v>138</v>
      </c>
      <c r="B59">
        <v>10026116</v>
      </c>
      <c r="C59">
        <v>2021602</v>
      </c>
      <c r="D59"/>
      <c r="E59"/>
      <c r="F59"/>
      <c r="G59"/>
      <c r="H59"/>
      <c r="I59"/>
      <c r="J59"/>
      <c r="K59"/>
      <c r="L59"/>
      <c r="M59"/>
      <c r="P59"/>
      <c r="Q59"/>
      <c r="R59"/>
      <c r="S59"/>
    </row>
    <row r="60" spans="1:19">
      <c r="A60" t="s">
        <v>424</v>
      </c>
      <c r="B60">
        <v>2319</v>
      </c>
      <c r="C60">
        <v>1958</v>
      </c>
      <c r="D60"/>
      <c r="E60"/>
      <c r="F60"/>
      <c r="G60"/>
      <c r="H60"/>
      <c r="I60"/>
      <c r="J60"/>
      <c r="K60"/>
      <c r="L60"/>
      <c r="M60"/>
      <c r="P60"/>
      <c r="Q60"/>
      <c r="R60"/>
      <c r="S60"/>
    </row>
    <row r="61" spans="1:19">
      <c r="A61" t="s">
        <v>425</v>
      </c>
      <c r="B61">
        <v>35061</v>
      </c>
      <c r="C61">
        <v>47833</v>
      </c>
      <c r="D61"/>
      <c r="E61"/>
      <c r="F61"/>
      <c r="G61"/>
      <c r="H61"/>
      <c r="I61"/>
      <c r="J61"/>
      <c r="K61"/>
      <c r="L61"/>
      <c r="M61"/>
      <c r="P61"/>
      <c r="Q61"/>
      <c r="R61"/>
      <c r="S61"/>
    </row>
    <row r="62" spans="1:19">
      <c r="A62" t="s">
        <v>147</v>
      </c>
      <c r="B62">
        <v>4338973</v>
      </c>
      <c r="C62">
        <v>826353</v>
      </c>
      <c r="D62"/>
      <c r="E62"/>
      <c r="F62"/>
      <c r="G62"/>
      <c r="H62"/>
      <c r="I62"/>
      <c r="J62"/>
      <c r="K62"/>
      <c r="L62"/>
      <c r="M62"/>
      <c r="P62"/>
      <c r="Q62"/>
      <c r="R62"/>
      <c r="S62"/>
    </row>
    <row r="63" spans="1:19">
      <c r="A63" t="s">
        <v>426</v>
      </c>
      <c r="B63">
        <v>75125</v>
      </c>
      <c r="C63">
        <v>20074</v>
      </c>
      <c r="D63"/>
      <c r="E63"/>
      <c r="F63"/>
      <c r="G63"/>
      <c r="H63"/>
      <c r="I63"/>
      <c r="J63"/>
      <c r="K63"/>
      <c r="L63"/>
      <c r="M63"/>
      <c r="P63"/>
      <c r="Q63"/>
      <c r="R63"/>
      <c r="S63"/>
    </row>
    <row r="64" spans="1:19">
      <c r="A64" t="s">
        <v>139</v>
      </c>
      <c r="B64">
        <v>6994951</v>
      </c>
      <c r="C64">
        <v>1378416</v>
      </c>
      <c r="D64"/>
      <c r="E64"/>
      <c r="F64"/>
      <c r="G64"/>
      <c r="H64"/>
      <c r="I64"/>
      <c r="J64"/>
      <c r="K64"/>
      <c r="L64"/>
      <c r="M64"/>
      <c r="P64"/>
      <c r="Q64"/>
      <c r="R64"/>
      <c r="S64"/>
    </row>
    <row r="65" spans="1:19">
      <c r="A65" t="s">
        <v>328</v>
      </c>
      <c r="B65">
        <v>8164041</v>
      </c>
      <c r="C65">
        <v>1887594</v>
      </c>
      <c r="D65"/>
      <c r="E65"/>
      <c r="F65"/>
      <c r="G65"/>
      <c r="H65"/>
      <c r="I65"/>
      <c r="J65"/>
      <c r="K65"/>
      <c r="L65"/>
      <c r="M65"/>
      <c r="P65"/>
      <c r="Q65"/>
      <c r="R65"/>
      <c r="S65"/>
    </row>
    <row r="66" spans="1:19">
      <c r="A66" t="s">
        <v>148</v>
      </c>
      <c r="B66">
        <v>430523</v>
      </c>
      <c r="C66">
        <v>92181</v>
      </c>
      <c r="D66"/>
      <c r="E66"/>
      <c r="F66"/>
      <c r="G66"/>
      <c r="H66"/>
      <c r="I66"/>
      <c r="J66"/>
      <c r="K66"/>
      <c r="L66"/>
      <c r="M66"/>
      <c r="P66"/>
      <c r="Q66"/>
      <c r="R66"/>
      <c r="S66"/>
    </row>
    <row r="67" spans="1:19">
      <c r="A67" t="s">
        <v>157</v>
      </c>
      <c r="B67">
        <v>701542</v>
      </c>
      <c r="C67">
        <v>189383</v>
      </c>
      <c r="D67"/>
      <c r="E67"/>
      <c r="F67"/>
      <c r="G67"/>
      <c r="H67"/>
      <c r="I67"/>
      <c r="J67"/>
      <c r="K67"/>
      <c r="L67"/>
      <c r="M67"/>
      <c r="P67"/>
      <c r="Q67"/>
      <c r="R67"/>
      <c r="S67"/>
    </row>
    <row r="68" spans="1:19">
      <c r="A68" t="s">
        <v>427</v>
      </c>
      <c r="B68">
        <v>31032</v>
      </c>
      <c r="C68">
        <v>8998</v>
      </c>
      <c r="D68"/>
      <c r="E68"/>
      <c r="F68"/>
      <c r="G68"/>
      <c r="H68"/>
      <c r="I68"/>
      <c r="J68"/>
      <c r="K68"/>
      <c r="L68"/>
      <c r="M68"/>
      <c r="P68"/>
      <c r="Q68"/>
      <c r="R68"/>
      <c r="S68"/>
    </row>
    <row r="69" spans="1:19">
      <c r="A69" t="s">
        <v>144</v>
      </c>
      <c r="B69">
        <v>6123731</v>
      </c>
      <c r="C69">
        <v>878896</v>
      </c>
      <c r="D69"/>
      <c r="E69"/>
      <c r="F69"/>
      <c r="G69"/>
      <c r="H69"/>
      <c r="I69"/>
      <c r="J69"/>
      <c r="K69"/>
      <c r="L69"/>
      <c r="M69"/>
      <c r="P69"/>
      <c r="Q69"/>
      <c r="R69"/>
      <c r="S69"/>
    </row>
    <row r="70" spans="1:19">
      <c r="A70" t="s">
        <v>235</v>
      </c>
      <c r="B70">
        <v>2440785</v>
      </c>
      <c r="C70">
        <v>530006</v>
      </c>
      <c r="D70"/>
      <c r="E70"/>
      <c r="F70"/>
      <c r="G70"/>
      <c r="H70"/>
      <c r="I70"/>
      <c r="J70"/>
      <c r="K70"/>
      <c r="L70"/>
      <c r="M70"/>
      <c r="P70"/>
      <c r="Q70"/>
      <c r="R70"/>
      <c r="S70"/>
    </row>
    <row r="71" spans="1:19">
      <c r="A71" t="s">
        <v>155</v>
      </c>
      <c r="B71">
        <v>1349368</v>
      </c>
      <c r="C71">
        <v>356086</v>
      </c>
      <c r="D71"/>
      <c r="E71"/>
      <c r="F71"/>
      <c r="G71"/>
      <c r="H71"/>
      <c r="I71"/>
      <c r="J71"/>
      <c r="K71"/>
      <c r="L71"/>
      <c r="M71"/>
      <c r="P71"/>
      <c r="Q71"/>
      <c r="R71"/>
      <c r="S71"/>
    </row>
    <row r="72" spans="1:19">
      <c r="A72" t="s">
        <v>159</v>
      </c>
      <c r="B72">
        <v>302521</v>
      </c>
      <c r="C72">
        <v>49498</v>
      </c>
      <c r="D72"/>
      <c r="E72"/>
      <c r="F72"/>
      <c r="G72"/>
      <c r="H72"/>
      <c r="I72"/>
      <c r="J72"/>
      <c r="K72"/>
      <c r="L72"/>
      <c r="M72"/>
      <c r="P72"/>
      <c r="Q72"/>
      <c r="R72"/>
      <c r="S72"/>
    </row>
    <row r="73" spans="1:19">
      <c r="A73" t="s">
        <v>360</v>
      </c>
      <c r="B73">
        <v>385667</v>
      </c>
      <c r="C73">
        <v>95141</v>
      </c>
      <c r="D73"/>
      <c r="E73"/>
      <c r="F73"/>
      <c r="G73"/>
      <c r="H73"/>
      <c r="I73"/>
      <c r="J73"/>
      <c r="K73"/>
      <c r="L73"/>
      <c r="M73"/>
      <c r="P73"/>
      <c r="Q73"/>
      <c r="R73"/>
      <c r="S73"/>
    </row>
    <row r="74" spans="1:19">
      <c r="A74" t="s">
        <v>367</v>
      </c>
      <c r="B74">
        <v>356058</v>
      </c>
      <c r="C74">
        <v>76379</v>
      </c>
      <c r="D74"/>
      <c r="E74"/>
      <c r="F74"/>
      <c r="G74"/>
      <c r="H74"/>
      <c r="I74"/>
      <c r="J74"/>
      <c r="K74"/>
      <c r="L74"/>
      <c r="M74"/>
    </row>
    <row r="75" spans="1:19">
      <c r="A75" t="s">
        <v>140</v>
      </c>
      <c r="B75">
        <v>22336808</v>
      </c>
      <c r="C75">
        <v>4679184</v>
      </c>
      <c r="D75"/>
      <c r="E75"/>
      <c r="F75"/>
      <c r="G75"/>
      <c r="H75"/>
      <c r="I75"/>
      <c r="J75"/>
      <c r="K75"/>
      <c r="L75"/>
      <c r="M75"/>
    </row>
    <row r="76" spans="1:19">
      <c r="A76" t="s">
        <v>428</v>
      </c>
      <c r="B76">
        <v>135539</v>
      </c>
      <c r="C76">
        <v>23126</v>
      </c>
      <c r="D76"/>
      <c r="E76"/>
      <c r="F76"/>
      <c r="G76"/>
      <c r="H76"/>
      <c r="I76"/>
      <c r="J76"/>
      <c r="K76"/>
      <c r="L76"/>
      <c r="M76"/>
    </row>
    <row r="77" spans="1:19">
      <c r="A77" t="s">
        <v>246</v>
      </c>
      <c r="B77">
        <v>2514191</v>
      </c>
      <c r="C77">
        <v>340640</v>
      </c>
      <c r="D77"/>
      <c r="E77"/>
      <c r="F77"/>
      <c r="G77"/>
      <c r="H77"/>
      <c r="I77"/>
      <c r="J77"/>
      <c r="K77"/>
      <c r="L77"/>
      <c r="M77"/>
    </row>
    <row r="78" spans="1:19">
      <c r="A78" t="s">
        <v>142</v>
      </c>
      <c r="B78">
        <v>5374540</v>
      </c>
      <c r="C78">
        <v>1052936</v>
      </c>
      <c r="D78"/>
      <c r="E78"/>
      <c r="F78"/>
      <c r="G78"/>
      <c r="H78"/>
      <c r="I78"/>
      <c r="J78"/>
      <c r="K78"/>
      <c r="L78"/>
      <c r="M78"/>
    </row>
    <row r="79" spans="1:19">
      <c r="A79" t="s">
        <v>158</v>
      </c>
      <c r="B79">
        <v>218523</v>
      </c>
      <c r="C79">
        <v>80728</v>
      </c>
      <c r="D79"/>
      <c r="E79"/>
      <c r="F79"/>
      <c r="G79"/>
      <c r="H79"/>
      <c r="I79"/>
      <c r="J79"/>
      <c r="K79"/>
      <c r="L79"/>
      <c r="M79"/>
    </row>
    <row r="80" spans="1:19">
      <c r="A80" t="s">
        <v>152</v>
      </c>
      <c r="B80">
        <v>1527341</v>
      </c>
      <c r="C80">
        <v>306661</v>
      </c>
      <c r="D80"/>
      <c r="E80"/>
      <c r="F80"/>
      <c r="G80"/>
      <c r="H80"/>
      <c r="I80"/>
      <c r="J80"/>
      <c r="K80"/>
      <c r="L80"/>
      <c r="M80"/>
    </row>
    <row r="81" spans="1:13">
      <c r="A81" t="s">
        <v>247</v>
      </c>
      <c r="B81">
        <v>950086</v>
      </c>
      <c r="C81">
        <v>221591</v>
      </c>
      <c r="D81"/>
      <c r="E81"/>
      <c r="F81"/>
      <c r="G81"/>
      <c r="H81"/>
      <c r="I81"/>
      <c r="J81"/>
      <c r="K81"/>
      <c r="L81"/>
      <c r="M81"/>
    </row>
    <row r="82" spans="1:13">
      <c r="A82" t="s">
        <v>368</v>
      </c>
      <c r="B82">
        <v>485639</v>
      </c>
      <c r="C82">
        <v>58702</v>
      </c>
      <c r="D82"/>
      <c r="E82"/>
      <c r="F82"/>
      <c r="G82"/>
      <c r="H82"/>
      <c r="I82"/>
      <c r="J82"/>
      <c r="K82"/>
      <c r="L82"/>
      <c r="M82"/>
    </row>
    <row r="83" spans="1:13">
      <c r="A83" t="s">
        <v>141</v>
      </c>
      <c r="B83">
        <v>3681918</v>
      </c>
      <c r="C83">
        <v>656166</v>
      </c>
      <c r="D83"/>
      <c r="E83"/>
      <c r="F83"/>
      <c r="G83"/>
      <c r="H83"/>
      <c r="I83"/>
      <c r="J83"/>
      <c r="K83"/>
      <c r="L83"/>
      <c r="M83"/>
    </row>
    <row r="84" spans="1:13">
      <c r="A84" t="s">
        <v>332</v>
      </c>
      <c r="B84">
        <v>406621</v>
      </c>
      <c r="C84">
        <v>93151</v>
      </c>
      <c r="D84"/>
      <c r="E84"/>
      <c r="F84"/>
      <c r="G84"/>
      <c r="H84"/>
      <c r="I84"/>
      <c r="J84"/>
      <c r="K84"/>
      <c r="L84"/>
      <c r="M84"/>
    </row>
    <row r="85" spans="1:13">
      <c r="A85" t="s">
        <v>150</v>
      </c>
      <c r="B85">
        <v>663326</v>
      </c>
      <c r="C85">
        <v>133270</v>
      </c>
      <c r="D85"/>
      <c r="E85"/>
      <c r="F85"/>
      <c r="G85"/>
      <c r="H85"/>
      <c r="I85"/>
      <c r="J85"/>
      <c r="K85"/>
      <c r="L85"/>
      <c r="M85"/>
    </row>
    <row r="86" spans="1:13">
      <c r="A86" t="s">
        <v>146</v>
      </c>
      <c r="B86">
        <v>7738288</v>
      </c>
      <c r="C86">
        <v>1248429</v>
      </c>
      <c r="D86"/>
      <c r="E86"/>
      <c r="F86"/>
      <c r="G86"/>
      <c r="H86"/>
      <c r="I86"/>
      <c r="J86"/>
      <c r="K86"/>
      <c r="L86"/>
      <c r="M86"/>
    </row>
    <row r="87" spans="1:13">
      <c r="A87" t="s">
        <v>137</v>
      </c>
      <c r="B87">
        <v>22549455</v>
      </c>
      <c r="C87">
        <v>4490483</v>
      </c>
      <c r="D87"/>
      <c r="E87"/>
      <c r="F87"/>
      <c r="G87"/>
      <c r="H87"/>
      <c r="I87"/>
      <c r="J87"/>
      <c r="K87"/>
      <c r="L87"/>
      <c r="M87"/>
    </row>
    <row r="88" spans="1:13">
      <c r="A88" t="s">
        <v>429</v>
      </c>
      <c r="B88">
        <v>30695</v>
      </c>
      <c r="C88">
        <v>8246</v>
      </c>
      <c r="D88"/>
      <c r="E88"/>
      <c r="F88"/>
      <c r="G88"/>
      <c r="H88"/>
      <c r="I88"/>
      <c r="J88"/>
      <c r="K88"/>
      <c r="L88"/>
      <c r="M88"/>
    </row>
    <row r="89" spans="1:13">
      <c r="A89" t="s">
        <v>430</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xmlns:xlrd2="http://schemas.microsoft.com/office/spreadsheetml/2017/richdata2"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26"/>
  <dimension ref="A1:AA240"/>
  <sheetViews>
    <sheetView showGridLines="0" workbookViewId="0">
      <selection activeCell="T34" sqref="T34"/>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18"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t="s">
        <v>212</v>
      </c>
    </row>
    <row r="2" spans="1:27" ht="18" customHeight="1">
      <c r="A2" s="1152" t="s">
        <v>415</v>
      </c>
      <c r="B2" s="1152"/>
      <c r="C2" s="1152"/>
      <c r="D2" s="1152"/>
      <c r="E2" s="1152"/>
      <c r="F2" s="1152"/>
      <c r="G2" s="1152"/>
      <c r="H2" s="1152"/>
      <c r="I2" s="1152"/>
      <c r="J2" s="1152"/>
      <c r="K2" s="1152"/>
      <c r="L2" s="1152"/>
      <c r="M2" s="1152"/>
      <c r="N2" s="1152"/>
      <c r="O2" s="1152"/>
      <c r="P2" s="1152"/>
      <c r="Q2" s="1152"/>
      <c r="R2" s="1152"/>
      <c r="S2" s="1152"/>
      <c r="T2" s="1152"/>
      <c r="U2" s="1152"/>
      <c r="V2" s="1152"/>
      <c r="W2" s="1152"/>
      <c r="X2" s="1152"/>
      <c r="Y2" s="1152"/>
      <c r="Z2" s="1152"/>
      <c r="AA2" s="1152"/>
    </row>
    <row r="3" spans="1:27" ht="18" customHeight="1">
      <c r="A3" s="1155" t="s">
        <v>413</v>
      </c>
      <c r="B3" s="1155"/>
      <c r="C3" s="1155"/>
      <c r="D3" s="1155"/>
      <c r="E3" s="1155"/>
      <c r="F3" s="1155"/>
      <c r="G3" s="1155"/>
      <c r="H3" s="55"/>
      <c r="I3" s="55"/>
      <c r="J3" s="55"/>
      <c r="K3" s="55"/>
      <c r="L3" s="55"/>
      <c r="M3" s="55"/>
      <c r="N3" s="55"/>
      <c r="O3" s="55"/>
      <c r="P3" s="55"/>
      <c r="Q3" s="55"/>
      <c r="R3" s="55"/>
      <c r="S3" s="55"/>
      <c r="T3" s="55"/>
      <c r="U3" s="55"/>
      <c r="V3" s="55"/>
      <c r="W3" s="55"/>
      <c r="X3" s="55"/>
      <c r="Y3" s="55"/>
      <c r="Z3" s="55"/>
      <c r="AA3" s="55"/>
    </row>
    <row r="5" spans="1:27" s="56" customFormat="1" ht="28">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8.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5">
      <c r="A8" s="51" t="s">
        <v>152</v>
      </c>
      <c r="B8" s="52">
        <v>23796.127</v>
      </c>
      <c r="C8" s="52">
        <v>30283</v>
      </c>
      <c r="D8" s="62">
        <v>2.3750713261173311</v>
      </c>
      <c r="E8" s="88"/>
      <c r="F8" s="51" t="s">
        <v>155</v>
      </c>
      <c r="G8" s="52">
        <v>3786.3380000000002</v>
      </c>
      <c r="H8" s="52">
        <v>18354</v>
      </c>
      <c r="I8" s="62">
        <v>2.7928345773098391</v>
      </c>
      <c r="K8" s="83" t="s">
        <v>140</v>
      </c>
      <c r="L8" s="50">
        <v>13186.545</v>
      </c>
      <c r="M8" s="50">
        <v>3619.7849999999999</v>
      </c>
      <c r="N8" s="73">
        <v>3.6429083495290469</v>
      </c>
      <c r="P8" s="83" t="s">
        <v>328</v>
      </c>
      <c r="Q8" s="50">
        <v>6106.3109999999997</v>
      </c>
      <c r="R8" s="50">
        <v>1478.8789999999999</v>
      </c>
      <c r="S8" s="73">
        <v>4.1290132593673992</v>
      </c>
    </row>
    <row r="9" spans="1:27" ht="15.5">
      <c r="A9" s="51" t="s">
        <v>150</v>
      </c>
      <c r="B9" s="52">
        <v>14964.474</v>
      </c>
      <c r="C9" s="52">
        <v>12616</v>
      </c>
      <c r="D9" s="62">
        <v>2.2902799642357881</v>
      </c>
      <c r="E9" s="89"/>
      <c r="F9" s="51" t="s">
        <v>328</v>
      </c>
      <c r="G9" s="52">
        <v>3552.2719999999999</v>
      </c>
      <c r="H9" s="52">
        <v>12700</v>
      </c>
      <c r="I9" s="62">
        <v>3.4715989828368374</v>
      </c>
      <c r="K9" s="51" t="s">
        <v>157</v>
      </c>
      <c r="L9" s="52">
        <v>6038.8190000000004</v>
      </c>
      <c r="M9" s="52">
        <v>1229.383</v>
      </c>
      <c r="N9" s="62">
        <v>4.9120729666832874</v>
      </c>
      <c r="P9" s="51" t="s">
        <v>142</v>
      </c>
      <c r="Q9" s="52">
        <v>4569.3230000000003</v>
      </c>
      <c r="R9" s="52">
        <v>1371.3579999999999</v>
      </c>
      <c r="S9" s="62">
        <v>3.3319694784294112</v>
      </c>
    </row>
    <row r="10" spans="1:27" ht="16" thickBot="1">
      <c r="A10" s="51" t="s">
        <v>155</v>
      </c>
      <c r="B10" s="52">
        <v>9911.4330000000009</v>
      </c>
      <c r="C10" s="52">
        <v>30590</v>
      </c>
      <c r="D10" s="62">
        <v>2.3412575766881312</v>
      </c>
      <c r="E10" s="88"/>
      <c r="F10" s="51" t="s">
        <v>159</v>
      </c>
      <c r="G10" s="52">
        <v>784.44100000000003</v>
      </c>
      <c r="H10" s="52">
        <v>6795</v>
      </c>
      <c r="I10" s="62">
        <v>1.8300268284147907</v>
      </c>
      <c r="K10" s="51" t="s">
        <v>142</v>
      </c>
      <c r="L10" s="52">
        <v>5407.5410000000002</v>
      </c>
      <c r="M10" s="52">
        <v>1421.2170000000001</v>
      </c>
      <c r="N10" s="62">
        <v>3.8048665334005993</v>
      </c>
      <c r="P10" s="51" t="s">
        <v>140</v>
      </c>
      <c r="Q10" s="52">
        <v>4349.66</v>
      </c>
      <c r="R10" s="52">
        <v>1156.058</v>
      </c>
      <c r="S10" s="62">
        <v>3.7624928853050625</v>
      </c>
    </row>
    <row r="11" spans="1:27" ht="16" thickBot="1">
      <c r="A11" s="51" t="s">
        <v>328</v>
      </c>
      <c r="B11" s="52">
        <v>9801.8870000000006</v>
      </c>
      <c r="C11" s="52">
        <v>24867</v>
      </c>
      <c r="D11" s="62">
        <v>3.1373768896656138</v>
      </c>
      <c r="E11" s="89"/>
      <c r="F11" s="110" t="s">
        <v>222</v>
      </c>
      <c r="G11" s="54">
        <v>8561.9410000000007</v>
      </c>
      <c r="H11" s="54">
        <v>40226</v>
      </c>
      <c r="I11" s="72">
        <v>2.8784393923297573</v>
      </c>
      <c r="K11" s="51" t="s">
        <v>328</v>
      </c>
      <c r="L11" s="52">
        <v>5378.4440000000004</v>
      </c>
      <c r="M11" s="52">
        <v>1002.349</v>
      </c>
      <c r="N11" s="62">
        <v>5.3658396426793464</v>
      </c>
      <c r="P11" s="51" t="s">
        <v>151</v>
      </c>
      <c r="Q11" s="52">
        <v>3290.4520000000002</v>
      </c>
      <c r="R11" s="52">
        <v>955.50599999999997</v>
      </c>
      <c r="S11" s="62">
        <v>3.4436748696502173</v>
      </c>
    </row>
    <row r="12" spans="1:27" ht="15.5">
      <c r="A12" s="51" t="s">
        <v>159</v>
      </c>
      <c r="B12" s="52">
        <v>7784.38</v>
      </c>
      <c r="C12" s="52">
        <v>18747</v>
      </c>
      <c r="D12" s="62">
        <v>1.7836471099063882</v>
      </c>
      <c r="E12" s="89"/>
      <c r="F12"/>
      <c r="G12"/>
      <c r="H12"/>
      <c r="I12"/>
      <c r="K12" s="51" t="s">
        <v>137</v>
      </c>
      <c r="L12" s="52">
        <v>3632.5369999999998</v>
      </c>
      <c r="M12" s="52">
        <v>1550.2460000000001</v>
      </c>
      <c r="N12" s="62">
        <v>2.3432003694897454</v>
      </c>
      <c r="P12" s="51" t="s">
        <v>154</v>
      </c>
      <c r="Q12" s="52">
        <v>2649.9870000000001</v>
      </c>
      <c r="R12" s="52">
        <v>609.66600000000005</v>
      </c>
      <c r="S12" s="62">
        <v>4.3466209367096083</v>
      </c>
    </row>
    <row r="13" spans="1:27" ht="15.5">
      <c r="A13" s="51" t="s">
        <v>156</v>
      </c>
      <c r="B13" s="52">
        <v>6316.6210000000001</v>
      </c>
      <c r="C13" s="52">
        <v>11175</v>
      </c>
      <c r="D13" s="62">
        <v>1.9598393437231425</v>
      </c>
      <c r="E13" s="89"/>
      <c r="F13"/>
      <c r="G13"/>
      <c r="H13"/>
      <c r="I13"/>
      <c r="K13" s="51" t="s">
        <v>155</v>
      </c>
      <c r="L13" s="52">
        <v>2258.64</v>
      </c>
      <c r="M13" s="52">
        <v>693.41200000000003</v>
      </c>
      <c r="N13" s="62">
        <v>3.2572842696694027</v>
      </c>
      <c r="P13" s="51" t="s">
        <v>139</v>
      </c>
      <c r="Q13" s="52">
        <v>2440.3719999999998</v>
      </c>
      <c r="R13" s="52">
        <v>411.46699999999998</v>
      </c>
      <c r="S13" s="62">
        <v>5.9309057591495788</v>
      </c>
    </row>
    <row r="14" spans="1:27" ht="15.5">
      <c r="A14" s="51" t="s">
        <v>140</v>
      </c>
      <c r="B14" s="52">
        <v>5214.6040000000003</v>
      </c>
      <c r="C14" s="52">
        <v>5684</v>
      </c>
      <c r="D14" s="62">
        <v>2.5157561494766929</v>
      </c>
      <c r="E14" s="89"/>
      <c r="F14"/>
      <c r="G14"/>
      <c r="H14"/>
      <c r="I14"/>
      <c r="K14" s="51" t="s">
        <v>150</v>
      </c>
      <c r="L14" s="52">
        <v>1990.1369999999999</v>
      </c>
      <c r="M14" s="52">
        <v>644.14300000000003</v>
      </c>
      <c r="N14" s="62">
        <v>3.089588802486404</v>
      </c>
      <c r="P14" s="51" t="s">
        <v>157</v>
      </c>
      <c r="Q14" s="52">
        <v>2160.83</v>
      </c>
      <c r="R14" s="52">
        <v>478.53199999999998</v>
      </c>
      <c r="S14" s="62">
        <v>4.5155391906915314</v>
      </c>
    </row>
    <row r="15" spans="1:27" ht="15.5">
      <c r="A15" s="51" t="s">
        <v>151</v>
      </c>
      <c r="B15" s="52">
        <v>5108.4849999999997</v>
      </c>
      <c r="C15" s="52">
        <v>3616</v>
      </c>
      <c r="D15" s="62">
        <v>3.0303085128280567</v>
      </c>
      <c r="E15" s="89"/>
      <c r="F15"/>
      <c r="G15"/>
      <c r="H15"/>
      <c r="I15"/>
      <c r="K15" s="51" t="s">
        <v>146</v>
      </c>
      <c r="L15" s="52">
        <v>1848.6079999999999</v>
      </c>
      <c r="M15" s="52">
        <v>615.08699999999999</v>
      </c>
      <c r="N15" s="62">
        <v>3.0054415066486531</v>
      </c>
      <c r="P15" s="51" t="s">
        <v>406</v>
      </c>
      <c r="Q15" s="52">
        <v>1296.5419999999999</v>
      </c>
      <c r="R15" s="52">
        <v>253.208</v>
      </c>
      <c r="S15" s="62">
        <v>5.120462228681558</v>
      </c>
    </row>
    <row r="16" spans="1:27" ht="15.5">
      <c r="A16" s="51" t="s">
        <v>142</v>
      </c>
      <c r="B16" s="52">
        <v>5002.1750000000002</v>
      </c>
      <c r="C16" s="52">
        <v>5447</v>
      </c>
      <c r="D16" s="62">
        <v>1.6922433889963371</v>
      </c>
      <c r="E16" s="89"/>
      <c r="F16"/>
      <c r="G16"/>
      <c r="H16"/>
      <c r="I16"/>
      <c r="K16" s="51" t="s">
        <v>154</v>
      </c>
      <c r="L16" s="52">
        <v>1774.2360000000001</v>
      </c>
      <c r="M16" s="52">
        <v>494.43200000000002</v>
      </c>
      <c r="N16" s="62">
        <v>3.5884327875218434</v>
      </c>
      <c r="P16" s="51" t="s">
        <v>150</v>
      </c>
      <c r="Q16" s="52">
        <v>527.52599999999995</v>
      </c>
      <c r="R16" s="52">
        <v>133.191</v>
      </c>
      <c r="S16" s="62">
        <v>3.9606730184471921</v>
      </c>
    </row>
    <row r="17" spans="1:19" ht="16" thickBot="1">
      <c r="A17" s="51" t="s">
        <v>137</v>
      </c>
      <c r="B17" s="52">
        <v>2871.6289999999999</v>
      </c>
      <c r="C17" s="52">
        <v>11814</v>
      </c>
      <c r="D17" s="62">
        <v>3.1062066175508205</v>
      </c>
      <c r="E17" s="88"/>
      <c r="F17"/>
      <c r="G17"/>
      <c r="H17"/>
      <c r="I17"/>
      <c r="K17" s="51" t="s">
        <v>158</v>
      </c>
      <c r="L17" s="52">
        <v>1000.981</v>
      </c>
      <c r="M17" s="52">
        <v>354.46499999999997</v>
      </c>
      <c r="N17" s="62">
        <v>2.8239205563313727</v>
      </c>
      <c r="P17" s="51" t="s">
        <v>245</v>
      </c>
      <c r="Q17" s="52">
        <v>258.41000000000003</v>
      </c>
      <c r="R17" s="52">
        <v>45.767000000000003</v>
      </c>
      <c r="S17" s="62">
        <v>5.6462079664387002</v>
      </c>
    </row>
    <row r="18" spans="1:19" ht="16" thickBot="1">
      <c r="A18" s="110" t="s">
        <v>222</v>
      </c>
      <c r="B18" s="54">
        <v>96812.407999999996</v>
      </c>
      <c r="C18" s="54">
        <v>162785</v>
      </c>
      <c r="D18" s="72">
        <v>2.3204262345116717</v>
      </c>
      <c r="E18" s="90"/>
      <c r="F18"/>
      <c r="G18"/>
      <c r="H18"/>
      <c r="K18" s="51" t="s">
        <v>139</v>
      </c>
      <c r="L18" s="52">
        <v>996.71</v>
      </c>
      <c r="M18" s="52">
        <v>186.53100000000001</v>
      </c>
      <c r="N18" s="62">
        <v>5.3434013649205765</v>
      </c>
      <c r="P18" s="51" t="s">
        <v>137</v>
      </c>
      <c r="Q18" s="52">
        <v>248.69800000000001</v>
      </c>
      <c r="R18" s="52">
        <v>78.619</v>
      </c>
      <c r="S18" s="62">
        <v>3.1633320189776009</v>
      </c>
    </row>
    <row r="19" spans="1:19" ht="15.5">
      <c r="A19"/>
      <c r="B19"/>
      <c r="C19"/>
      <c r="D19"/>
      <c r="E19" s="91"/>
      <c r="F19"/>
      <c r="G19"/>
      <c r="H19"/>
      <c r="K19" s="51" t="s">
        <v>151</v>
      </c>
      <c r="L19" s="52">
        <v>863.58799999999997</v>
      </c>
      <c r="M19" s="52">
        <v>201.55199999999999</v>
      </c>
      <c r="N19" s="62">
        <v>4.2846907993966816</v>
      </c>
      <c r="P19" s="51" t="s">
        <v>146</v>
      </c>
      <c r="Q19" s="52">
        <v>242.65</v>
      </c>
      <c r="R19" s="52">
        <v>107.066</v>
      </c>
      <c r="S19" s="62">
        <v>2.266359068238283</v>
      </c>
    </row>
    <row r="20" spans="1:19" ht="15" customHeight="1">
      <c r="A20"/>
      <c r="B20"/>
      <c r="C20"/>
      <c r="D20"/>
      <c r="E20" s="91"/>
      <c r="F20"/>
      <c r="G20"/>
      <c r="H20"/>
      <c r="K20" s="51" t="s">
        <v>138</v>
      </c>
      <c r="L20" s="52">
        <v>655.471</v>
      </c>
      <c r="M20" s="52">
        <v>115.587</v>
      </c>
      <c r="N20" s="62">
        <v>5.6708020798186647</v>
      </c>
      <c r="P20" s="51" t="s">
        <v>155</v>
      </c>
      <c r="Q20" s="52">
        <v>231.566</v>
      </c>
      <c r="R20" s="52">
        <v>173.00200000000001</v>
      </c>
      <c r="S20" s="62">
        <v>1.3385163177304309</v>
      </c>
    </row>
    <row r="21" spans="1:19" ht="16" thickBot="1">
      <c r="A21"/>
      <c r="B21"/>
      <c r="C21"/>
      <c r="D21"/>
      <c r="E21" s="92"/>
      <c r="F21"/>
      <c r="G21"/>
      <c r="H21"/>
      <c r="K21" s="114" t="s">
        <v>362</v>
      </c>
      <c r="L21" s="109">
        <v>501.49799999999999</v>
      </c>
      <c r="M21" s="109">
        <v>32.646999999999998</v>
      </c>
      <c r="N21" s="115">
        <v>15.361227677887708</v>
      </c>
      <c r="P21" s="51" t="s">
        <v>138</v>
      </c>
      <c r="Q21" s="52">
        <v>227.72200000000001</v>
      </c>
      <c r="R21" s="52">
        <v>105.32299999999999</v>
      </c>
      <c r="S21" s="62">
        <v>2.1621298291921045</v>
      </c>
    </row>
    <row r="22" spans="1:19" ht="16" thickBot="1">
      <c r="A22"/>
      <c r="B22"/>
      <c r="C22"/>
      <c r="D22"/>
      <c r="F22"/>
      <c r="G22"/>
      <c r="H22"/>
      <c r="K22" s="110" t="s">
        <v>222</v>
      </c>
      <c r="L22" s="54">
        <v>46698.260999999999</v>
      </c>
      <c r="M22" s="54">
        <v>12359.263999999999</v>
      </c>
      <c r="N22" s="72">
        <v>3.7784014485004933</v>
      </c>
      <c r="P22" s="114" t="s">
        <v>318</v>
      </c>
      <c r="Q22" s="109">
        <v>222.72499999999999</v>
      </c>
      <c r="R22" s="109">
        <v>29.5</v>
      </c>
      <c r="S22" s="115">
        <v>7.55</v>
      </c>
    </row>
    <row r="23" spans="1:19" ht="16" thickBot="1">
      <c r="A23"/>
      <c r="B23"/>
      <c r="C23"/>
      <c r="D23"/>
      <c r="F23"/>
      <c r="G23"/>
      <c r="H23"/>
      <c r="K23"/>
      <c r="L23"/>
      <c r="M23"/>
      <c r="N23"/>
      <c r="P23" s="110" t="s">
        <v>222</v>
      </c>
      <c r="Q23" s="54">
        <v>29179.749</v>
      </c>
      <c r="R23" s="54">
        <v>7481.7489999999998</v>
      </c>
      <c r="S23" s="72">
        <v>3.9001240218029234</v>
      </c>
    </row>
    <row r="24" spans="1:19">
      <c r="A24"/>
      <c r="B24"/>
      <c r="C24"/>
      <c r="D24"/>
      <c r="F24"/>
      <c r="G24"/>
      <c r="H24"/>
      <c r="K24"/>
      <c r="L24"/>
      <c r="M24"/>
      <c r="N24"/>
      <c r="P24"/>
      <c r="Q24"/>
      <c r="R24"/>
      <c r="S24"/>
    </row>
    <row r="25" spans="1:19">
      <c r="A25"/>
      <c r="B25"/>
      <c r="C25"/>
      <c r="D25"/>
      <c r="E25"/>
      <c r="F25"/>
      <c r="G25"/>
      <c r="H25"/>
      <c r="I25"/>
      <c r="P25"/>
      <c r="Q25"/>
      <c r="R25"/>
      <c r="S25"/>
    </row>
    <row r="26" spans="1:19">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row>
    <row r="84" spans="1:12">
      <c r="A84"/>
      <c r="B84"/>
      <c r="C84"/>
      <c r="D84"/>
      <c r="E84"/>
      <c r="F84"/>
      <c r="G84"/>
      <c r="H84"/>
      <c r="I84"/>
    </row>
    <row r="85" spans="1:12">
      <c r="A85"/>
      <c r="B85"/>
      <c r="C85"/>
      <c r="D85"/>
      <c r="E85"/>
      <c r="F85"/>
      <c r="G85"/>
      <c r="H85"/>
      <c r="I85"/>
    </row>
    <row r="86" spans="1:12">
      <c r="A86"/>
      <c r="B86"/>
      <c r="C86"/>
      <c r="D86"/>
      <c r="E86"/>
      <c r="F86"/>
      <c r="G86"/>
      <c r="H86"/>
      <c r="I86"/>
    </row>
    <row r="87" spans="1:12">
      <c r="A87"/>
      <c r="B87"/>
      <c r="C87"/>
      <c r="D87"/>
      <c r="E87"/>
      <c r="F87"/>
      <c r="G87"/>
      <c r="H87"/>
      <c r="I87"/>
    </row>
    <row r="88" spans="1:12">
      <c r="A88"/>
      <c r="B88"/>
      <c r="C88"/>
      <c r="D88"/>
      <c r="E88"/>
      <c r="F88"/>
      <c r="G88"/>
      <c r="H88"/>
      <c r="I88"/>
    </row>
    <row r="89" spans="1:12">
      <c r="A89"/>
      <c r="B89"/>
      <c r="C89"/>
      <c r="D89"/>
      <c r="E89"/>
      <c r="F89"/>
      <c r="G89"/>
      <c r="H89"/>
      <c r="I89"/>
    </row>
    <row r="90" spans="1:12">
      <c r="A90"/>
      <c r="B90"/>
      <c r="C90"/>
      <c r="D90"/>
      <c r="E90"/>
      <c r="F90"/>
      <c r="G90"/>
      <c r="H90"/>
      <c r="I90"/>
    </row>
    <row r="91" spans="1:12">
      <c r="A91"/>
      <c r="B91"/>
      <c r="C91"/>
      <c r="D91"/>
      <c r="E91"/>
      <c r="F91"/>
      <c r="G91"/>
      <c r="H91"/>
      <c r="I91"/>
    </row>
    <row r="92" spans="1:12">
      <c r="A92"/>
      <c r="B92"/>
      <c r="C92"/>
      <c r="D92"/>
      <c r="E92"/>
      <c r="F92"/>
      <c r="G92"/>
      <c r="H92"/>
      <c r="I92"/>
    </row>
    <row r="93" spans="1:12">
      <c r="A93"/>
      <c r="B93"/>
      <c r="C93"/>
      <c r="D93"/>
      <c r="E93"/>
      <c r="F93"/>
      <c r="G93"/>
      <c r="H93"/>
      <c r="I93"/>
    </row>
    <row r="94" spans="1:12">
      <c r="A94"/>
      <c r="B94"/>
      <c r="C94"/>
      <c r="D94"/>
      <c r="E94"/>
      <c r="F94" s="200"/>
      <c r="G94" s="200"/>
      <c r="H94"/>
      <c r="I94"/>
    </row>
    <row r="95" spans="1:12">
      <c r="A95"/>
      <c r="B95"/>
      <c r="C95"/>
      <c r="D95"/>
      <c r="E95"/>
      <c r="F95" s="200"/>
      <c r="G95" s="200"/>
      <c r="H95"/>
      <c r="I95"/>
    </row>
    <row r="96" spans="1:12">
      <c r="A96"/>
      <c r="B96"/>
      <c r="C96"/>
      <c r="D96"/>
      <c r="E96"/>
      <c r="F96" s="200"/>
      <c r="G96" s="200"/>
      <c r="H96"/>
      <c r="I96"/>
    </row>
    <row r="97" spans="1:8">
      <c r="A97"/>
      <c r="B97"/>
      <c r="C97"/>
      <c r="D97"/>
      <c r="E97"/>
      <c r="F97" s="200"/>
      <c r="G97" s="200"/>
      <c r="H97"/>
    </row>
    <row r="98" spans="1:8">
      <c r="A98"/>
      <c r="B98"/>
      <c r="C98"/>
      <c r="D98"/>
      <c r="E98"/>
      <c r="F98" s="200"/>
      <c r="G98" s="200"/>
      <c r="H98"/>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xmlns:xlrd2="http://schemas.microsoft.com/office/spreadsheetml/2017/richdata2" ref="P8:S36">
    <sortCondition descending="1" ref="Q8:Q36"/>
  </sortState>
  <mergeCells count="2">
    <mergeCell ref="A2:AA2"/>
    <mergeCell ref="A3:G3"/>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18">
    <tabColor theme="9" tint="0.79998168889431442"/>
  </sheetPr>
  <dimension ref="A1:T47"/>
  <sheetViews>
    <sheetView showGridLines="0" workbookViewId="0">
      <selection activeCell="B32" sqref="B32"/>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row>
    <row r="2" spans="1:20" ht="26.25" customHeight="1">
      <c r="A2" s="17" t="s">
        <v>213</v>
      </c>
    </row>
    <row r="5" spans="1:20" ht="38.25" customHeight="1" thickBot="1">
      <c r="A5" s="1147" t="s">
        <v>418</v>
      </c>
      <c r="B5" s="1147"/>
      <c r="C5" s="1147"/>
      <c r="D5" s="1147"/>
      <c r="E5" s="1147"/>
      <c r="F5" s="1147"/>
      <c r="H5" s="61" t="s">
        <v>228</v>
      </c>
    </row>
    <row r="6" spans="1:20" ht="15.75" customHeight="1" thickBot="1">
      <c r="A6" s="1148" t="s">
        <v>115</v>
      </c>
      <c r="B6" s="1140" t="s">
        <v>420</v>
      </c>
      <c r="C6" s="1141"/>
      <c r="D6" s="1142"/>
      <c r="E6" s="1143" t="s">
        <v>363</v>
      </c>
      <c r="F6" s="1145" t="s">
        <v>364</v>
      </c>
    </row>
    <row r="7" spans="1:20" ht="21" customHeight="1" thickBot="1">
      <c r="A7" s="1156"/>
      <c r="B7" s="140" t="s">
        <v>218</v>
      </c>
      <c r="C7" s="140" t="s">
        <v>220</v>
      </c>
      <c r="D7" s="140" t="s">
        <v>221</v>
      </c>
      <c r="E7" s="1144"/>
      <c r="F7" s="1146"/>
    </row>
    <row r="8" spans="1:20" ht="17.25" customHeight="1" thickBot="1">
      <c r="A8" s="95" t="s">
        <v>116</v>
      </c>
      <c r="B8" s="74">
        <v>16711.374</v>
      </c>
      <c r="C8" s="74">
        <v>5059.6899999999996</v>
      </c>
      <c r="D8" s="101">
        <f t="shared" ref="D8:D13" si="0">(C8/B8)*100</f>
        <v>30.276923968071085</v>
      </c>
      <c r="E8" s="74">
        <v>14038.891</v>
      </c>
      <c r="F8" s="101">
        <f t="shared" ref="F8:F13" si="1">((B8-E8)/E8)*100</f>
        <v>19.036282851686792</v>
      </c>
      <c r="H8" s="65" t="s">
        <v>117</v>
      </c>
    </row>
    <row r="9" spans="1:20" ht="18" customHeight="1" thickBot="1">
      <c r="A9" s="96" t="s">
        <v>118</v>
      </c>
      <c r="B9" s="75">
        <v>49272</v>
      </c>
      <c r="C9" s="75">
        <v>11419</v>
      </c>
      <c r="D9" s="102">
        <f t="shared" si="0"/>
        <v>23.175434323753858</v>
      </c>
      <c r="E9" s="75">
        <v>50520</v>
      </c>
      <c r="F9" s="102">
        <f t="shared" si="1"/>
        <v>-2.4703087885985751</v>
      </c>
      <c r="H9" s="60">
        <f>B9-E9</f>
        <v>-1248</v>
      </c>
      <c r="O9"/>
      <c r="P9"/>
      <c r="Q9"/>
      <c r="R9"/>
      <c r="S9"/>
      <c r="T9"/>
    </row>
    <row r="10" spans="1:20" ht="15" customHeight="1" thickBot="1">
      <c r="A10" s="97" t="s">
        <v>214</v>
      </c>
      <c r="B10" s="76">
        <v>14811</v>
      </c>
      <c r="C10" s="133">
        <v>0</v>
      </c>
      <c r="D10" s="102">
        <f t="shared" si="0"/>
        <v>0</v>
      </c>
      <c r="E10" s="77">
        <v>21098</v>
      </c>
      <c r="F10" s="102">
        <f t="shared" si="1"/>
        <v>-29.799033083704618</v>
      </c>
      <c r="O10"/>
      <c r="P10"/>
      <c r="Q10"/>
      <c r="R10"/>
      <c r="S10"/>
      <c r="T10"/>
    </row>
    <row r="11" spans="1:20" ht="17.25" customHeight="1" thickBot="1">
      <c r="A11" s="96" t="s">
        <v>119</v>
      </c>
      <c r="B11" s="166">
        <v>275999.39399999997</v>
      </c>
      <c r="C11" s="78">
        <v>24554.093000000001</v>
      </c>
      <c r="D11" s="103">
        <f t="shared" si="0"/>
        <v>8.8964300407123371</v>
      </c>
      <c r="E11" s="78">
        <v>275566.08799999999</v>
      </c>
      <c r="F11" s="103">
        <f t="shared" si="1"/>
        <v>0.15724213496109954</v>
      </c>
      <c r="J11" s="93"/>
      <c r="O11"/>
      <c r="P11"/>
      <c r="Q11"/>
      <c r="R11"/>
      <c r="S11"/>
      <c r="T11"/>
    </row>
    <row r="12" spans="1:20" ht="15" customHeight="1" thickBot="1">
      <c r="A12" s="95" t="s">
        <v>120</v>
      </c>
      <c r="B12" s="74">
        <v>104636.947</v>
      </c>
      <c r="C12" s="74">
        <v>26076.582999999999</v>
      </c>
      <c r="D12" s="102">
        <f t="shared" si="0"/>
        <v>24.921009019882813</v>
      </c>
      <c r="E12" s="74">
        <v>106578.781</v>
      </c>
      <c r="F12" s="102">
        <f t="shared" si="1"/>
        <v>-1.8219705477772377</v>
      </c>
      <c r="O12"/>
      <c r="P12"/>
      <c r="Q12"/>
      <c r="R12"/>
      <c r="S12"/>
      <c r="T12"/>
    </row>
    <row r="13" spans="1:20" ht="15" customHeight="1" thickBot="1">
      <c r="A13" s="95" t="s">
        <v>121</v>
      </c>
      <c r="B13" s="74">
        <f>B11+B12</f>
        <v>380636.34099999996</v>
      </c>
      <c r="C13" s="74">
        <f>C11+C12</f>
        <v>50630.675999999999</v>
      </c>
      <c r="D13" s="104">
        <f t="shared" si="0"/>
        <v>13.301587511845067</v>
      </c>
      <c r="E13" s="74">
        <f>E11+E12</f>
        <v>382144.86900000001</v>
      </c>
      <c r="F13" s="104">
        <f t="shared" si="1"/>
        <v>-0.39475291240925947</v>
      </c>
      <c r="K13"/>
      <c r="L13"/>
      <c r="M13"/>
      <c r="N13"/>
      <c r="O13"/>
      <c r="P13"/>
      <c r="Q13"/>
      <c r="R13"/>
      <c r="S13"/>
      <c r="T13"/>
    </row>
    <row r="14" spans="1:20">
      <c r="E14" s="131"/>
      <c r="K14"/>
      <c r="L14"/>
      <c r="M14"/>
      <c r="N14"/>
      <c r="O14"/>
      <c r="P14"/>
      <c r="Q14"/>
      <c r="R14"/>
      <c r="S14"/>
      <c r="T14"/>
    </row>
    <row r="15" spans="1:20">
      <c r="K15"/>
      <c r="L15"/>
      <c r="M15"/>
      <c r="N15"/>
      <c r="O15"/>
      <c r="P15"/>
      <c r="Q15"/>
      <c r="R15"/>
      <c r="S15"/>
      <c r="T15"/>
    </row>
    <row r="16" spans="1:20" ht="15">
      <c r="A16" s="20" t="s">
        <v>215</v>
      </c>
      <c r="K16"/>
      <c r="L16"/>
      <c r="M16"/>
      <c r="N16"/>
      <c r="O16"/>
      <c r="P16"/>
      <c r="Q16"/>
      <c r="R16"/>
      <c r="S16"/>
      <c r="T16"/>
    </row>
    <row r="17" spans="1:20">
      <c r="K17"/>
      <c r="L17"/>
      <c r="M17"/>
      <c r="N17"/>
      <c r="O17"/>
      <c r="P17"/>
      <c r="Q17"/>
      <c r="R17"/>
      <c r="S17"/>
      <c r="T17"/>
    </row>
    <row r="18" spans="1:20" ht="33" customHeight="1" thickBot="1">
      <c r="A18" s="1147" t="s">
        <v>419</v>
      </c>
      <c r="B18" s="1147"/>
      <c r="C18" s="1147"/>
      <c r="D18" s="1147"/>
      <c r="E18" s="1147"/>
      <c r="F18" s="1147"/>
      <c r="K18"/>
      <c r="L18"/>
      <c r="M18"/>
      <c r="N18"/>
      <c r="O18"/>
      <c r="P18"/>
      <c r="Q18"/>
      <c r="R18"/>
      <c r="S18"/>
      <c r="T18"/>
    </row>
    <row r="19" spans="1:20" ht="16.5" customHeight="1" thickBot="1">
      <c r="A19" s="1138" t="s">
        <v>122</v>
      </c>
      <c r="B19" s="1140" t="s">
        <v>420</v>
      </c>
      <c r="C19" s="1141"/>
      <c r="D19" s="1142"/>
      <c r="E19" s="1143" t="s">
        <v>363</v>
      </c>
      <c r="F19" s="1145" t="s">
        <v>364</v>
      </c>
      <c r="I19"/>
      <c r="J19"/>
      <c r="K19"/>
      <c r="L19"/>
      <c r="M19"/>
      <c r="N19"/>
      <c r="O19"/>
      <c r="P19"/>
      <c r="Q19"/>
      <c r="R19"/>
      <c r="S19"/>
      <c r="T19"/>
    </row>
    <row r="20" spans="1:20" ht="21" customHeight="1" thickBot="1">
      <c r="A20" s="1139"/>
      <c r="B20" s="94" t="s">
        <v>218</v>
      </c>
      <c r="C20" s="94" t="s">
        <v>323</v>
      </c>
      <c r="D20" s="94" t="s">
        <v>324</v>
      </c>
      <c r="E20" s="1144"/>
      <c r="F20" s="1146"/>
      <c r="I20"/>
      <c r="J20"/>
      <c r="K20"/>
      <c r="L20"/>
      <c r="M20"/>
      <c r="N20"/>
      <c r="O20"/>
      <c r="P20"/>
      <c r="Q20"/>
      <c r="R20"/>
      <c r="S20"/>
      <c r="T20"/>
    </row>
    <row r="21" spans="1:20" ht="14.5" thickBot="1">
      <c r="A21" s="18" t="s">
        <v>116</v>
      </c>
      <c r="B21" s="74">
        <v>29790.733</v>
      </c>
      <c r="C21" s="79">
        <v>0</v>
      </c>
      <c r="D21" s="101">
        <f t="shared" ref="D21:D26" si="2">(C21/B21)*100</f>
        <v>0</v>
      </c>
      <c r="E21" s="74">
        <v>32996.713000000003</v>
      </c>
      <c r="F21" s="101">
        <f t="shared" ref="F21:F26" si="3">((B21-E21)/E21)*100</f>
        <v>-9.7160586874213895</v>
      </c>
      <c r="H21" s="65" t="s">
        <v>123</v>
      </c>
      <c r="I21"/>
      <c r="J21"/>
      <c r="K21"/>
      <c r="L21"/>
      <c r="M21"/>
      <c r="N21"/>
      <c r="O21"/>
      <c r="P21"/>
      <c r="Q21"/>
      <c r="R21"/>
      <c r="S21"/>
      <c r="T21"/>
    </row>
    <row r="22" spans="1:20" ht="14.5" thickBot="1">
      <c r="A22" s="18" t="s">
        <v>118</v>
      </c>
      <c r="B22" s="74">
        <v>121202</v>
      </c>
      <c r="C22" s="79">
        <v>0</v>
      </c>
      <c r="D22" s="102">
        <f t="shared" si="2"/>
        <v>0</v>
      </c>
      <c r="E22" s="74">
        <v>161383</v>
      </c>
      <c r="F22" s="102">
        <f t="shared" si="3"/>
        <v>-24.897913658811646</v>
      </c>
      <c r="H22" s="60">
        <f>B22-E22</f>
        <v>-40181</v>
      </c>
      <c r="I22"/>
      <c r="J22"/>
      <c r="K22"/>
      <c r="O22"/>
      <c r="P22"/>
      <c r="Q22"/>
      <c r="R22"/>
      <c r="S22"/>
      <c r="T22"/>
    </row>
    <row r="23" spans="1:20" ht="14.5" thickBot="1">
      <c r="A23" s="19" t="s">
        <v>214</v>
      </c>
      <c r="B23" s="77">
        <v>32923</v>
      </c>
      <c r="C23" s="80">
        <v>0</v>
      </c>
      <c r="D23" s="102">
        <f t="shared" si="2"/>
        <v>0</v>
      </c>
      <c r="E23" s="77">
        <v>48910</v>
      </c>
      <c r="F23" s="102">
        <f t="shared" si="3"/>
        <v>-32.686567164179102</v>
      </c>
      <c r="I23"/>
      <c r="J23"/>
      <c r="K23"/>
      <c r="O23"/>
      <c r="P23"/>
      <c r="Q23"/>
      <c r="R23"/>
      <c r="S23"/>
      <c r="T23"/>
    </row>
    <row r="24" spans="1:20" ht="14.5" thickBot="1">
      <c r="A24" s="18" t="s">
        <v>119</v>
      </c>
      <c r="B24" s="74">
        <v>15139.212</v>
      </c>
      <c r="C24" s="81">
        <v>3550.808</v>
      </c>
      <c r="D24" s="103">
        <f t="shared" si="2"/>
        <v>23.454377942524353</v>
      </c>
      <c r="E24" s="74">
        <v>19137.920999999998</v>
      </c>
      <c r="F24" s="103">
        <f t="shared" si="3"/>
        <v>-20.89416609045465</v>
      </c>
      <c r="I24"/>
      <c r="J24"/>
      <c r="K24"/>
      <c r="O24"/>
      <c r="P24"/>
      <c r="Q24"/>
      <c r="R24"/>
      <c r="S24"/>
      <c r="T24"/>
    </row>
    <row r="25" spans="1:20" ht="14.5" thickBot="1">
      <c r="A25" s="18" t="s">
        <v>120</v>
      </c>
      <c r="B25" s="74">
        <v>5850.241</v>
      </c>
      <c r="C25" s="81">
        <v>649.71699999999998</v>
      </c>
      <c r="D25" s="102">
        <f t="shared" si="2"/>
        <v>11.105815982623621</v>
      </c>
      <c r="E25" s="74">
        <v>5243.3869999999997</v>
      </c>
      <c r="F25" s="102">
        <f t="shared" si="3"/>
        <v>11.57370226534872</v>
      </c>
      <c r="I25"/>
      <c r="J25"/>
      <c r="K25"/>
      <c r="O25"/>
      <c r="P25"/>
      <c r="Q25"/>
      <c r="R25"/>
      <c r="S25"/>
      <c r="T25"/>
    </row>
    <row r="26" spans="1:20" ht="14.5" thickBot="1">
      <c r="A26" s="18" t="s">
        <v>121</v>
      </c>
      <c r="B26" s="74">
        <f>B24+B25</f>
        <v>20989.453000000001</v>
      </c>
      <c r="C26" s="82">
        <f>C24+C25</f>
        <v>4200.5249999999996</v>
      </c>
      <c r="D26" s="104">
        <f t="shared" si="2"/>
        <v>20.012551065528005</v>
      </c>
      <c r="E26" s="74">
        <f>E24+E25</f>
        <v>24381.307999999997</v>
      </c>
      <c r="F26" s="104">
        <f t="shared" si="3"/>
        <v>-13.911702358216369</v>
      </c>
      <c r="I26"/>
      <c r="J26"/>
      <c r="K26"/>
      <c r="O26"/>
      <c r="P26"/>
      <c r="Q26"/>
      <c r="R26"/>
      <c r="S26"/>
      <c r="T26"/>
    </row>
    <row r="27" spans="1:20" ht="16.5" customHeight="1">
      <c r="A27" s="1157"/>
      <c r="B27" s="1157"/>
      <c r="C27" s="1157"/>
      <c r="D27" s="1157"/>
      <c r="E27" s="1157"/>
      <c r="F27" s="1157"/>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ht="13">
      <c r="A29" s="143" t="s">
        <v>326</v>
      </c>
      <c r="B29" s="26"/>
      <c r="C29" s="27"/>
      <c r="D29" s="27"/>
      <c r="E29" s="27"/>
      <c r="F29" s="25"/>
      <c r="H29"/>
      <c r="I29"/>
      <c r="J29"/>
      <c r="K29"/>
      <c r="L29"/>
      <c r="M29"/>
      <c r="N29"/>
      <c r="O29"/>
      <c r="P29"/>
      <c r="Q29"/>
      <c r="R29"/>
      <c r="S29"/>
      <c r="T29"/>
    </row>
    <row r="30" spans="1:20" ht="13">
      <c r="A30" s="23"/>
      <c r="B30" s="30"/>
      <c r="H30"/>
      <c r="I30"/>
      <c r="J30"/>
      <c r="K30"/>
      <c r="L30"/>
      <c r="M30"/>
      <c r="N30"/>
      <c r="O30"/>
      <c r="P30"/>
      <c r="Q30"/>
      <c r="R30"/>
      <c r="S30"/>
      <c r="T30"/>
    </row>
    <row r="31" spans="1:20" ht="13">
      <c r="A31" s="23"/>
      <c r="B31" s="31"/>
      <c r="E31" s="32"/>
      <c r="H31"/>
      <c r="I31"/>
      <c r="J31"/>
      <c r="K31"/>
      <c r="L31"/>
      <c r="M31"/>
      <c r="N31"/>
      <c r="O31"/>
      <c r="P31"/>
      <c r="Q31"/>
      <c r="R31"/>
      <c r="S31"/>
      <c r="T31"/>
    </row>
    <row r="32" spans="1:20" ht="13">
      <c r="A32" s="26"/>
      <c r="C32" s="1137"/>
      <c r="D32" s="1137"/>
      <c r="H32"/>
      <c r="I32"/>
      <c r="J32"/>
      <c r="K32"/>
      <c r="L32"/>
      <c r="M32"/>
      <c r="N32"/>
      <c r="O32"/>
      <c r="P32"/>
      <c r="Q32"/>
      <c r="R32"/>
      <c r="S32"/>
      <c r="T32"/>
    </row>
    <row r="33" spans="1:20">
      <c r="H33"/>
      <c r="I33"/>
      <c r="J33"/>
      <c r="K33"/>
      <c r="L33"/>
      <c r="M33"/>
      <c r="N33"/>
      <c r="O33"/>
      <c r="P33"/>
      <c r="Q33"/>
      <c r="R33"/>
      <c r="S33"/>
      <c r="T33"/>
    </row>
    <row r="34" spans="1:20" ht="15.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ht="13">
      <c r="A36" s="22"/>
      <c r="B36" s="33"/>
      <c r="D36"/>
      <c r="E36"/>
      <c r="H36"/>
      <c r="I36"/>
      <c r="J36"/>
      <c r="K36"/>
      <c r="L36"/>
      <c r="M36"/>
      <c r="N36"/>
      <c r="O36"/>
      <c r="P36"/>
      <c r="Q36"/>
      <c r="R36"/>
      <c r="S36"/>
      <c r="T36"/>
    </row>
    <row r="37" spans="1:20" ht="13">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ht="13">
      <c r="A40" s="26"/>
      <c r="B40" s="27"/>
      <c r="C40" s="27"/>
      <c r="D40"/>
      <c r="E40"/>
      <c r="F40" s="25"/>
      <c r="H40"/>
      <c r="I40"/>
      <c r="J40"/>
      <c r="K40"/>
      <c r="L40"/>
      <c r="M40"/>
      <c r="N40"/>
      <c r="O40"/>
      <c r="P40"/>
      <c r="Q40"/>
      <c r="R40"/>
    </row>
    <row r="41" spans="1:20" ht="13">
      <c r="A41" s="30"/>
      <c r="D41"/>
      <c r="E41"/>
      <c r="H41"/>
      <c r="I41"/>
      <c r="J41"/>
      <c r="K41"/>
      <c r="L41"/>
      <c r="M41"/>
      <c r="N41"/>
      <c r="O41"/>
      <c r="P41"/>
      <c r="Q41"/>
      <c r="R41"/>
    </row>
    <row r="42" spans="1:20" ht="13">
      <c r="A42" s="31"/>
      <c r="D42"/>
      <c r="E42"/>
    </row>
    <row r="43" spans="1:20">
      <c r="B43" s="1137"/>
      <c r="C43" s="1137"/>
    </row>
    <row r="45" spans="1:20">
      <c r="B45" s="29"/>
    </row>
    <row r="46" spans="1:20">
      <c r="A46" s="33"/>
    </row>
    <row r="47" spans="1:20">
      <c r="A47" s="33"/>
      <c r="D47" s="29"/>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19">
    <tabColor theme="9" tint="0.79998168889431442"/>
  </sheetPr>
  <dimension ref="A1:X110"/>
  <sheetViews>
    <sheetView showGridLines="0" topLeftCell="A4" zoomScaleNormal="100" workbookViewId="0">
      <selection activeCell="F23" sqref="F23"/>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21.5429687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152" t="s">
        <v>416</v>
      </c>
      <c r="B2" s="1152"/>
      <c r="C2" s="1152"/>
      <c r="D2" s="1152"/>
      <c r="E2" s="1152"/>
      <c r="F2" s="1152"/>
      <c r="G2" s="1152"/>
      <c r="H2" s="1152"/>
      <c r="I2" s="1152"/>
      <c r="J2" s="1152"/>
      <c r="K2" s="1152"/>
      <c r="L2" s="1152"/>
      <c r="M2" s="1152"/>
      <c r="N2" s="1152"/>
      <c r="O2" s="1152"/>
      <c r="P2" s="1152"/>
      <c r="Q2" s="1152"/>
      <c r="R2" s="1152"/>
      <c r="S2" s="1152"/>
      <c r="T2" s="1152"/>
      <c r="U2" s="1152"/>
      <c r="V2" s="1152"/>
      <c r="W2" s="1152"/>
      <c r="X2" s="1152"/>
    </row>
    <row r="3" spans="1:24" ht="15.75" customHeight="1">
      <c r="A3" s="1153" t="s">
        <v>417</v>
      </c>
      <c r="B3" s="1153"/>
      <c r="C3" s="1153"/>
      <c r="D3" s="1153"/>
      <c r="E3" s="1153"/>
      <c r="F3" s="1153"/>
      <c r="P3" s="36"/>
    </row>
    <row r="4" spans="1:24" ht="4.5" customHeight="1">
      <c r="A4" s="37"/>
      <c r="B4" s="37"/>
      <c r="C4" s="35"/>
      <c r="D4" s="35"/>
    </row>
    <row r="5" spans="1:24" ht="14.5" thickBot="1">
      <c r="A5" s="38" t="s">
        <v>124</v>
      </c>
      <c r="B5" s="1154" t="s">
        <v>125</v>
      </c>
      <c r="C5" s="1154"/>
      <c r="D5" s="39"/>
      <c r="E5" s="39"/>
      <c r="F5" s="38" t="s">
        <v>126</v>
      </c>
      <c r="G5" s="40" t="s">
        <v>127</v>
      </c>
      <c r="H5" s="107"/>
      <c r="I5" s="39"/>
      <c r="J5" s="39"/>
      <c r="K5" s="38" t="s">
        <v>128</v>
      </c>
      <c r="L5" s="41" t="s">
        <v>129</v>
      </c>
      <c r="M5" s="39"/>
      <c r="N5" s="42"/>
      <c r="O5" s="39"/>
      <c r="P5" s="38" t="s">
        <v>130</v>
      </c>
      <c r="Q5" s="41" t="s">
        <v>131</v>
      </c>
      <c r="R5" s="39"/>
    </row>
    <row r="6" spans="1:24" ht="28.5" thickBot="1">
      <c r="A6" s="43" t="s">
        <v>132</v>
      </c>
      <c r="B6" s="44" t="s">
        <v>133</v>
      </c>
      <c r="C6" s="45" t="s">
        <v>134</v>
      </c>
      <c r="D6" s="59" t="s">
        <v>135</v>
      </c>
      <c r="F6" s="43" t="s">
        <v>132</v>
      </c>
      <c r="G6" s="44" t="s">
        <v>133</v>
      </c>
      <c r="H6" s="108" t="s">
        <v>134</v>
      </c>
      <c r="I6" s="59" t="s">
        <v>135</v>
      </c>
      <c r="K6" s="43" t="s">
        <v>132</v>
      </c>
      <c r="L6" s="44" t="s">
        <v>133</v>
      </c>
      <c r="M6" s="45" t="s">
        <v>136</v>
      </c>
      <c r="N6" s="59" t="s">
        <v>135</v>
      </c>
      <c r="P6" s="47" t="s">
        <v>132</v>
      </c>
      <c r="Q6" s="48" t="s">
        <v>133</v>
      </c>
      <c r="R6" s="49" t="s">
        <v>136</v>
      </c>
      <c r="S6" s="64" t="s">
        <v>135</v>
      </c>
    </row>
    <row r="7" spans="1:24" ht="15.5">
      <c r="A7" s="51" t="s">
        <v>137</v>
      </c>
      <c r="B7" s="52">
        <v>12742.312</v>
      </c>
      <c r="C7" s="52">
        <v>19742</v>
      </c>
      <c r="D7" s="62">
        <v>2.3100780534180232</v>
      </c>
      <c r="F7" s="83" t="s">
        <v>139</v>
      </c>
      <c r="G7" s="50">
        <v>1122.623</v>
      </c>
      <c r="H7" s="50">
        <v>8043</v>
      </c>
      <c r="I7" s="99">
        <v>2.7216872110939905</v>
      </c>
      <c r="K7" s="83" t="s">
        <v>137</v>
      </c>
      <c r="L7" s="50">
        <v>286153.46899999998</v>
      </c>
      <c r="M7" s="50">
        <v>75203.006999999998</v>
      </c>
      <c r="N7" s="73">
        <v>3.8050801479254677</v>
      </c>
      <c r="P7" s="83" t="s">
        <v>138</v>
      </c>
      <c r="Q7" s="50">
        <v>51991.372000000003</v>
      </c>
      <c r="R7" s="50">
        <v>13999.066999999999</v>
      </c>
      <c r="S7" s="73">
        <v>3.7139169346071426</v>
      </c>
    </row>
    <row r="8" spans="1:24" ht="16" thickBot="1">
      <c r="A8" s="51" t="s">
        <v>147</v>
      </c>
      <c r="B8" s="52">
        <v>7110.3159999999998</v>
      </c>
      <c r="C8" s="52">
        <v>5690</v>
      </c>
      <c r="D8" s="62">
        <v>2.2934831202628452</v>
      </c>
      <c r="F8" s="51" t="s">
        <v>137</v>
      </c>
      <c r="G8" s="52">
        <v>1526.242</v>
      </c>
      <c r="H8" s="52">
        <v>6768</v>
      </c>
      <c r="I8" s="98">
        <v>2.3028038265143884</v>
      </c>
      <c r="K8" s="51" t="s">
        <v>140</v>
      </c>
      <c r="L8" s="52">
        <v>204674.00899999999</v>
      </c>
      <c r="M8" s="52">
        <v>55104.732000000004</v>
      </c>
      <c r="N8" s="62">
        <v>3.7142728323222762</v>
      </c>
      <c r="P8" s="51" t="s">
        <v>140</v>
      </c>
      <c r="Q8" s="52">
        <v>46803.309000000001</v>
      </c>
      <c r="R8" s="52">
        <v>15209.49</v>
      </c>
      <c r="S8" s="62">
        <v>3.0772438129089141</v>
      </c>
    </row>
    <row r="9" spans="1:24" ht="16" thickBot="1">
      <c r="A9" s="51" t="s">
        <v>266</v>
      </c>
      <c r="B9" s="52">
        <v>7025.9870000000001</v>
      </c>
      <c r="C9" s="52">
        <v>3662</v>
      </c>
      <c r="D9" s="62">
        <v>3.4664580341209437</v>
      </c>
      <c r="F9" s="110" t="s">
        <v>222</v>
      </c>
      <c r="G9" s="54">
        <v>2648.8649999999998</v>
      </c>
      <c r="H9" s="54">
        <v>14811</v>
      </c>
      <c r="I9" s="111">
        <v>2.5268909735664873</v>
      </c>
      <c r="K9" s="51" t="s">
        <v>328</v>
      </c>
      <c r="L9" s="52">
        <v>96323.926999999996</v>
      </c>
      <c r="M9" s="52">
        <v>33554.332999999999</v>
      </c>
      <c r="N9" s="62">
        <v>2.8706851958583113</v>
      </c>
      <c r="P9" s="51" t="s">
        <v>144</v>
      </c>
      <c r="Q9" s="52">
        <v>37875.502</v>
      </c>
      <c r="R9" s="52">
        <v>6850.8130000000001</v>
      </c>
      <c r="S9" s="62">
        <v>5.5286141951327528</v>
      </c>
    </row>
    <row r="10" spans="1:24" ht="15.5">
      <c r="A10" s="51" t="s">
        <v>327</v>
      </c>
      <c r="B10" s="52">
        <v>5221.7070000000003</v>
      </c>
      <c r="C10" s="52">
        <v>2465</v>
      </c>
      <c r="D10" s="62">
        <v>4.7928389756223382</v>
      </c>
      <c r="H10" s="21"/>
      <c r="K10" s="51" t="s">
        <v>139</v>
      </c>
      <c r="L10" s="52">
        <v>70078.748000000007</v>
      </c>
      <c r="M10" s="52">
        <v>17915.448</v>
      </c>
      <c r="N10" s="62">
        <v>3.9116380455571083</v>
      </c>
      <c r="P10" s="51" t="s">
        <v>139</v>
      </c>
      <c r="Q10" s="52">
        <v>28118.411</v>
      </c>
      <c r="R10" s="52">
        <v>8438.75</v>
      </c>
      <c r="S10" s="62">
        <v>3.3320587764775591</v>
      </c>
    </row>
    <row r="11" spans="1:24" ht="15.5">
      <c r="A11" s="51" t="s">
        <v>149</v>
      </c>
      <c r="B11" s="52">
        <v>2340.17</v>
      </c>
      <c r="C11" s="52">
        <v>1515</v>
      </c>
      <c r="D11" s="62">
        <v>2.3382339422957794</v>
      </c>
      <c r="K11" s="51" t="s">
        <v>146</v>
      </c>
      <c r="L11" s="52">
        <v>63193.63</v>
      </c>
      <c r="M11" s="52">
        <v>13468.477000000001</v>
      </c>
      <c r="N11" s="62">
        <v>4.6919655429489167</v>
      </c>
      <c r="P11" s="51" t="s">
        <v>141</v>
      </c>
      <c r="Q11" s="52">
        <v>26815.412</v>
      </c>
      <c r="R11" s="52">
        <v>6488.9269999999997</v>
      </c>
      <c r="S11" s="62">
        <v>4.1324878519977188</v>
      </c>
    </row>
    <row r="12" spans="1:24" ht="15.5">
      <c r="A12" s="51" t="s">
        <v>139</v>
      </c>
      <c r="B12" s="52">
        <v>2024.1969999999999</v>
      </c>
      <c r="C12" s="52">
        <v>7212</v>
      </c>
      <c r="D12" s="62">
        <v>2.700942435762121</v>
      </c>
      <c r="H12" s="21"/>
      <c r="K12" s="51" t="s">
        <v>147</v>
      </c>
      <c r="L12" s="52">
        <v>39292.745999999999</v>
      </c>
      <c r="M12" s="52">
        <v>11136.996999999999</v>
      </c>
      <c r="N12" s="62">
        <v>3.5281275553903804</v>
      </c>
      <c r="P12" s="51" t="s">
        <v>328</v>
      </c>
      <c r="Q12" s="52">
        <v>20750.495999999999</v>
      </c>
      <c r="R12" s="52">
        <v>8014.6360000000004</v>
      </c>
      <c r="S12" s="62">
        <v>2.589075286762867</v>
      </c>
    </row>
    <row r="13" spans="1:24" ht="15.5">
      <c r="A13" s="51" t="s">
        <v>145</v>
      </c>
      <c r="B13" s="52">
        <v>1361.95</v>
      </c>
      <c r="C13" s="52">
        <v>1675</v>
      </c>
      <c r="D13" s="62">
        <v>2.8092390642951584</v>
      </c>
      <c r="H13" s="21"/>
      <c r="K13" s="51" t="s">
        <v>144</v>
      </c>
      <c r="L13" s="52">
        <v>39054.862999999998</v>
      </c>
      <c r="M13" s="52">
        <v>6089.0029999999997</v>
      </c>
      <c r="N13" s="62">
        <v>6.4139996317952219</v>
      </c>
      <c r="P13" s="51" t="s">
        <v>146</v>
      </c>
      <c r="Q13" s="52">
        <v>20599.993999999999</v>
      </c>
      <c r="R13" s="52">
        <v>5161.5029999999997</v>
      </c>
      <c r="S13" s="62">
        <v>3.9910843798792714</v>
      </c>
    </row>
    <row r="14" spans="1:24" ht="15.5">
      <c r="A14" s="51" t="s">
        <v>332</v>
      </c>
      <c r="B14" s="52">
        <v>1231.2360000000001</v>
      </c>
      <c r="C14" s="52">
        <v>642</v>
      </c>
      <c r="D14" s="62">
        <v>4.0753615321216614</v>
      </c>
      <c r="K14" s="51" t="s">
        <v>138</v>
      </c>
      <c r="L14" s="52">
        <v>35161.620999999999</v>
      </c>
      <c r="M14" s="52">
        <v>8339.6450000000004</v>
      </c>
      <c r="N14" s="62">
        <v>4.2162011692344219</v>
      </c>
      <c r="P14" s="51" t="s">
        <v>137</v>
      </c>
      <c r="Q14" s="52">
        <v>14245.03</v>
      </c>
      <c r="R14" s="52">
        <v>4679.66</v>
      </c>
      <c r="S14" s="62">
        <v>3.0440309766094122</v>
      </c>
    </row>
    <row r="15" spans="1:24" ht="15.5">
      <c r="A15" s="51" t="s">
        <v>150</v>
      </c>
      <c r="B15" s="52">
        <v>1203.8579999999999</v>
      </c>
      <c r="C15" s="52">
        <v>936</v>
      </c>
      <c r="D15" s="62">
        <v>2.2438728893643907</v>
      </c>
      <c r="E15" s="86"/>
      <c r="K15" s="51" t="s">
        <v>142</v>
      </c>
      <c r="L15" s="52">
        <v>33351.207000000002</v>
      </c>
      <c r="M15" s="52">
        <v>7966.1270000000004</v>
      </c>
      <c r="N15" s="62">
        <v>4.1866275795000503</v>
      </c>
      <c r="P15" s="51" t="s">
        <v>235</v>
      </c>
      <c r="Q15" s="52">
        <v>12018.251</v>
      </c>
      <c r="R15" s="52">
        <v>3362.5230000000001</v>
      </c>
      <c r="S15" s="62">
        <v>3.5741765929928211</v>
      </c>
    </row>
    <row r="16" spans="1:24" ht="15.5">
      <c r="A16" s="51" t="s">
        <v>245</v>
      </c>
      <c r="B16" s="52">
        <v>945.72900000000004</v>
      </c>
      <c r="C16" s="52">
        <v>650</v>
      </c>
      <c r="D16" s="62">
        <v>2.160180081817995</v>
      </c>
      <c r="K16" s="51" t="s">
        <v>246</v>
      </c>
      <c r="L16" s="52">
        <v>27435.335999999999</v>
      </c>
      <c r="M16" s="52">
        <v>5110.076</v>
      </c>
      <c r="N16" s="62">
        <v>5.3688704434141483</v>
      </c>
      <c r="P16" s="51" t="s">
        <v>148</v>
      </c>
      <c r="Q16" s="52">
        <v>10985.44</v>
      </c>
      <c r="R16" s="52">
        <v>4290.95</v>
      </c>
      <c r="S16" s="62">
        <v>2.5601416935643626</v>
      </c>
    </row>
    <row r="17" spans="1:19" ht="15.5">
      <c r="A17" s="51" t="s">
        <v>143</v>
      </c>
      <c r="B17" s="52">
        <v>680.95299999999997</v>
      </c>
      <c r="C17" s="52">
        <v>2137</v>
      </c>
      <c r="D17" s="62">
        <v>2.4820594131583742</v>
      </c>
      <c r="K17" s="51" t="s">
        <v>154</v>
      </c>
      <c r="L17" s="52">
        <v>24829.507000000001</v>
      </c>
      <c r="M17" s="52">
        <v>7980.375</v>
      </c>
      <c r="N17" s="62">
        <v>3.1113208339207121</v>
      </c>
      <c r="P17" s="51" t="s">
        <v>153</v>
      </c>
      <c r="Q17" s="52">
        <v>9486.643</v>
      </c>
      <c r="R17" s="52">
        <v>3369.4580000000001</v>
      </c>
      <c r="S17" s="62">
        <v>2.8154804125767408</v>
      </c>
    </row>
    <row r="18" spans="1:19" ht="15.5">
      <c r="A18" s="51" t="s">
        <v>407</v>
      </c>
      <c r="B18" s="52">
        <v>600.726</v>
      </c>
      <c r="C18" s="52">
        <v>315</v>
      </c>
      <c r="D18" s="62">
        <v>3.9397035676810077</v>
      </c>
      <c r="K18" s="51" t="s">
        <v>151</v>
      </c>
      <c r="L18" s="52">
        <v>21918.125</v>
      </c>
      <c r="M18" s="52">
        <v>5727.9260000000004</v>
      </c>
      <c r="N18" s="62">
        <v>3.8265377380922865</v>
      </c>
      <c r="P18" s="51" t="s">
        <v>147</v>
      </c>
      <c r="Q18" s="52">
        <v>6804.0510000000004</v>
      </c>
      <c r="R18" s="52">
        <v>1889.826</v>
      </c>
      <c r="S18" s="62">
        <v>3.6003584456981756</v>
      </c>
    </row>
    <row r="19" spans="1:19" ht="16" thickBot="1">
      <c r="A19" s="51" t="s">
        <v>142</v>
      </c>
      <c r="B19" s="52">
        <v>574.88400000000001</v>
      </c>
      <c r="C19" s="52">
        <v>584</v>
      </c>
      <c r="D19" s="62">
        <v>2.9937353212275228</v>
      </c>
      <c r="K19" s="51" t="s">
        <v>152</v>
      </c>
      <c r="L19" s="52">
        <v>13890.800999999999</v>
      </c>
      <c r="M19" s="52">
        <v>3440.377</v>
      </c>
      <c r="N19" s="62">
        <v>4.0375810557970828</v>
      </c>
      <c r="P19" s="51" t="s">
        <v>154</v>
      </c>
      <c r="Q19" s="52">
        <v>5609.567</v>
      </c>
      <c r="R19" s="52">
        <v>2127.6669999999999</v>
      </c>
      <c r="S19" s="62">
        <v>2.6364872886593629</v>
      </c>
    </row>
    <row r="20" spans="1:19" ht="16" thickBot="1">
      <c r="A20" s="110" t="s">
        <v>222</v>
      </c>
      <c r="B20" s="54">
        <v>45428.499000000003</v>
      </c>
      <c r="C20" s="54">
        <v>49272</v>
      </c>
      <c r="D20" s="72">
        <v>2.7184179469623504</v>
      </c>
      <c r="K20" s="51" t="s">
        <v>145</v>
      </c>
      <c r="L20" s="52">
        <v>12673.42</v>
      </c>
      <c r="M20" s="52">
        <v>4407.96</v>
      </c>
      <c r="N20" s="62">
        <v>2.8751213713373081</v>
      </c>
      <c r="P20" s="51" t="s">
        <v>151</v>
      </c>
      <c r="Q20" s="52">
        <v>5426.1009999999997</v>
      </c>
      <c r="R20" s="52">
        <v>1653.7840000000001</v>
      </c>
      <c r="S20" s="62">
        <v>3.2810215844390798</v>
      </c>
    </row>
    <row r="21" spans="1:19" ht="15.5">
      <c r="A21"/>
      <c r="B21"/>
      <c r="C21"/>
      <c r="D21"/>
      <c r="K21" s="51" t="s">
        <v>247</v>
      </c>
      <c r="L21" s="52">
        <v>11788.025</v>
      </c>
      <c r="M21" s="52">
        <v>3706.7730000000001</v>
      </c>
      <c r="N21" s="62">
        <v>3.1801313433544487</v>
      </c>
      <c r="P21" s="51" t="s">
        <v>245</v>
      </c>
      <c r="Q21" s="52">
        <v>4970.7569999999996</v>
      </c>
      <c r="R21" s="52">
        <v>1525.162</v>
      </c>
      <c r="S21" s="62">
        <v>3.2591665672236783</v>
      </c>
    </row>
    <row r="22" spans="1:19" ht="15.5">
      <c r="A22"/>
      <c r="B22"/>
      <c r="C22"/>
      <c r="D22"/>
      <c r="H22" s="21"/>
      <c r="K22" s="51" t="s">
        <v>245</v>
      </c>
      <c r="L22" s="52">
        <v>8335.9689999999991</v>
      </c>
      <c r="M22" s="52">
        <v>2413.8270000000002</v>
      </c>
      <c r="N22" s="62">
        <v>3.453424375483412</v>
      </c>
      <c r="P22" s="51" t="s">
        <v>155</v>
      </c>
      <c r="Q22" s="52">
        <v>4756.0320000000002</v>
      </c>
      <c r="R22" s="52">
        <v>1350.8989999999999</v>
      </c>
      <c r="S22" s="62">
        <v>3.5206421797632546</v>
      </c>
    </row>
    <row r="23" spans="1:19" ht="15.5">
      <c r="A23"/>
      <c r="B23"/>
      <c r="C23"/>
      <c r="D23"/>
      <c r="H23" s="21"/>
      <c r="K23" s="51" t="s">
        <v>150</v>
      </c>
      <c r="L23" s="52">
        <v>7510.6959999999999</v>
      </c>
      <c r="M23" s="52">
        <v>1895.7809999999999</v>
      </c>
      <c r="N23" s="62">
        <v>3.9617951651588448</v>
      </c>
      <c r="P23" s="51" t="s">
        <v>156</v>
      </c>
      <c r="Q23" s="52">
        <v>4553.4719999999998</v>
      </c>
      <c r="R23" s="52">
        <v>1419.001</v>
      </c>
      <c r="S23" s="62">
        <v>3.208927971157173</v>
      </c>
    </row>
    <row r="24" spans="1:19" ht="15.5">
      <c r="A24"/>
      <c r="B24"/>
      <c r="C24"/>
      <c r="D24"/>
      <c r="H24" s="21"/>
      <c r="K24" s="51" t="s">
        <v>141</v>
      </c>
      <c r="L24" s="52">
        <v>6982.4769999999999</v>
      </c>
      <c r="M24" s="52">
        <v>1518.434</v>
      </c>
      <c r="N24" s="62">
        <v>4.5984725052257787</v>
      </c>
      <c r="P24" s="51" t="s">
        <v>158</v>
      </c>
      <c r="Q24" s="52">
        <v>4395.6360000000004</v>
      </c>
      <c r="R24" s="52">
        <v>1725.8620000000001</v>
      </c>
      <c r="S24" s="62">
        <v>2.5469220598170654</v>
      </c>
    </row>
    <row r="25" spans="1:19" ht="15.5">
      <c r="A25"/>
      <c r="B25"/>
      <c r="C25"/>
      <c r="D25"/>
      <c r="H25" s="21"/>
      <c r="K25" s="51" t="s">
        <v>155</v>
      </c>
      <c r="L25" s="52">
        <v>5922.585</v>
      </c>
      <c r="M25" s="52">
        <v>2422.7440000000001</v>
      </c>
      <c r="N25" s="62">
        <v>2.4445773057326732</v>
      </c>
      <c r="P25" s="51" t="s">
        <v>246</v>
      </c>
      <c r="Q25" s="52">
        <v>3807.277</v>
      </c>
      <c r="R25" s="52">
        <v>1017.3339999999999</v>
      </c>
      <c r="S25" s="62">
        <v>3.7424061321060735</v>
      </c>
    </row>
    <row r="26" spans="1:19" ht="15.5">
      <c r="A26"/>
      <c r="B26"/>
      <c r="C26"/>
      <c r="D26"/>
      <c r="H26" s="21"/>
      <c r="K26" s="51" t="s">
        <v>158</v>
      </c>
      <c r="L26" s="52">
        <v>5815.4539999999997</v>
      </c>
      <c r="M26" s="52">
        <v>2178.3939999999998</v>
      </c>
      <c r="N26" s="62">
        <v>2.6696061410378471</v>
      </c>
      <c r="P26" s="51" t="s">
        <v>142</v>
      </c>
      <c r="Q26" s="52">
        <v>3470.5619999999999</v>
      </c>
      <c r="R26" s="52">
        <v>1183.777</v>
      </c>
      <c r="S26" s="62">
        <v>2.9317700884541598</v>
      </c>
    </row>
    <row r="27" spans="1:19" ht="15.5">
      <c r="A27"/>
      <c r="B27"/>
      <c r="C27"/>
      <c r="D27"/>
      <c r="H27" s="21"/>
      <c r="K27" s="51" t="s">
        <v>143</v>
      </c>
      <c r="L27" s="52">
        <v>4685.3029999999999</v>
      </c>
      <c r="M27" s="52">
        <v>1965.4069999999999</v>
      </c>
      <c r="N27" s="62">
        <v>2.3838843557593923</v>
      </c>
      <c r="P27" s="51" t="s">
        <v>150</v>
      </c>
      <c r="Q27" s="52">
        <v>3455.6680000000001</v>
      </c>
      <c r="R27" s="52">
        <v>1262.7370000000001</v>
      </c>
      <c r="S27" s="62">
        <v>2.7366490409325142</v>
      </c>
    </row>
    <row r="28" spans="1:19" ht="15.5">
      <c r="A28"/>
      <c r="B28"/>
      <c r="C28"/>
      <c r="D28"/>
      <c r="H28" s="21"/>
      <c r="K28" s="51" t="s">
        <v>360</v>
      </c>
      <c r="L28" s="52">
        <v>4206.2510000000002</v>
      </c>
      <c r="M28" s="52">
        <v>1483.309</v>
      </c>
      <c r="N28" s="62">
        <v>2.8357213500356302</v>
      </c>
      <c r="P28" s="51" t="s">
        <v>152</v>
      </c>
      <c r="Q28" s="52">
        <v>2728.6709999999998</v>
      </c>
      <c r="R28" s="52">
        <v>854.41</v>
      </c>
      <c r="S28" s="62">
        <v>3.1936318629229525</v>
      </c>
    </row>
    <row r="29" spans="1:19" ht="15.5">
      <c r="H29" s="21"/>
      <c r="K29" s="51" t="s">
        <v>159</v>
      </c>
      <c r="L29" s="52">
        <v>3198.7840000000001</v>
      </c>
      <c r="M29" s="52">
        <v>598.38499999999999</v>
      </c>
      <c r="N29" s="62">
        <v>5.3456954970462167</v>
      </c>
      <c r="P29" s="51" t="s">
        <v>359</v>
      </c>
      <c r="Q29" s="52">
        <v>2434.027</v>
      </c>
      <c r="R29" s="52">
        <v>962.03</v>
      </c>
      <c r="S29" s="62">
        <v>2.5300946955916137</v>
      </c>
    </row>
    <row r="30" spans="1:19" ht="15.5">
      <c r="A30"/>
      <c r="B30"/>
      <c r="C30"/>
      <c r="D30"/>
      <c r="E30"/>
      <c r="F30"/>
      <c r="G30"/>
      <c r="H30"/>
      <c r="I30"/>
      <c r="J30"/>
      <c r="K30" s="51" t="s">
        <v>157</v>
      </c>
      <c r="L30" s="52">
        <v>2953.6469999999999</v>
      </c>
      <c r="M30" s="52">
        <v>562.13800000000003</v>
      </c>
      <c r="N30" s="62">
        <v>5.2543094400307391</v>
      </c>
      <c r="P30" s="51" t="s">
        <v>361</v>
      </c>
      <c r="Q30" s="52">
        <v>2052.5819999999999</v>
      </c>
      <c r="R30" s="52">
        <v>932.322</v>
      </c>
      <c r="S30" s="62">
        <v>2.2015805698031365</v>
      </c>
    </row>
    <row r="31" spans="1:19" ht="15.5">
      <c r="A31"/>
      <c r="B31"/>
      <c r="C31"/>
      <c r="D31"/>
      <c r="E31"/>
      <c r="F31"/>
      <c r="G31"/>
      <c r="H31"/>
      <c r="I31"/>
      <c r="J31"/>
      <c r="K31" s="51" t="s">
        <v>366</v>
      </c>
      <c r="L31" s="52">
        <v>2752.5529999999999</v>
      </c>
      <c r="M31" s="52">
        <v>1017.121</v>
      </c>
      <c r="N31" s="62">
        <v>2.706219810622335</v>
      </c>
      <c r="P31" s="51" t="s">
        <v>360</v>
      </c>
      <c r="Q31" s="52">
        <v>1898.173</v>
      </c>
      <c r="R31" s="52">
        <v>701.35</v>
      </c>
      <c r="S31" s="62">
        <v>2.7064561203393454</v>
      </c>
    </row>
    <row r="32" spans="1:19" ht="16" thickBot="1">
      <c r="A32"/>
      <c r="B32"/>
      <c r="C32"/>
      <c r="D32"/>
      <c r="E32"/>
      <c r="F32"/>
      <c r="G32"/>
      <c r="H32"/>
      <c r="I32"/>
      <c r="J32"/>
      <c r="K32" s="114" t="s">
        <v>368</v>
      </c>
      <c r="L32" s="109">
        <v>2324.5369999999998</v>
      </c>
      <c r="M32" s="109">
        <v>298.08800000000002</v>
      </c>
      <c r="N32" s="115">
        <v>7.7981569201041294</v>
      </c>
      <c r="P32" s="51" t="s">
        <v>247</v>
      </c>
      <c r="Q32" s="52">
        <v>1805.4960000000001</v>
      </c>
      <c r="R32" s="52">
        <v>523.03700000000003</v>
      </c>
      <c r="S32" s="62">
        <v>3.4519469941897034</v>
      </c>
    </row>
    <row r="33" spans="1:19" ht="16" thickBot="1">
      <c r="A33"/>
      <c r="B33"/>
      <c r="C33"/>
      <c r="D33"/>
      <c r="E33"/>
      <c r="F33"/>
      <c r="G33"/>
      <c r="H33"/>
      <c r="I33"/>
      <c r="J33"/>
      <c r="K33" s="110" t="s">
        <v>222</v>
      </c>
      <c r="L33" s="54">
        <v>1036655.5870000001</v>
      </c>
      <c r="M33" s="54">
        <v>275999.39399999997</v>
      </c>
      <c r="N33" s="72">
        <v>3.7560067505075758</v>
      </c>
      <c r="P33" s="51" t="s">
        <v>157</v>
      </c>
      <c r="Q33" s="52">
        <v>1505.761</v>
      </c>
      <c r="R33" s="52">
        <v>580.54399999999998</v>
      </c>
      <c r="S33" s="62">
        <v>2.5937069369419028</v>
      </c>
    </row>
    <row r="34" spans="1:19" ht="15.5">
      <c r="A34" s="143" t="s">
        <v>326</v>
      </c>
      <c r="C34"/>
      <c r="D34"/>
      <c r="E34"/>
      <c r="F34"/>
      <c r="G34"/>
      <c r="H34"/>
      <c r="I34"/>
      <c r="J34"/>
      <c r="K34"/>
      <c r="L34"/>
      <c r="M34"/>
      <c r="N34"/>
      <c r="P34" s="51" t="s">
        <v>369</v>
      </c>
      <c r="Q34" s="52">
        <v>1295.9179999999999</v>
      </c>
      <c r="R34" s="52">
        <v>324.99400000000003</v>
      </c>
      <c r="S34" s="62">
        <v>3.9875136156359803</v>
      </c>
    </row>
    <row r="35" spans="1:19" ht="16" thickBot="1">
      <c r="A35"/>
      <c r="B35"/>
      <c r="C35"/>
      <c r="D35"/>
      <c r="E35"/>
      <c r="F35"/>
      <c r="G35"/>
      <c r="H35"/>
      <c r="I35"/>
      <c r="J35"/>
      <c r="K35"/>
      <c r="L35"/>
      <c r="M35"/>
      <c r="N35"/>
      <c r="P35" s="114" t="s">
        <v>367</v>
      </c>
      <c r="Q35" s="109">
        <v>1290.7139999999999</v>
      </c>
      <c r="R35" s="109">
        <v>344.488</v>
      </c>
      <c r="S35" s="115">
        <v>3.7467604096514244</v>
      </c>
    </row>
    <row r="36" spans="1:19" ht="16" thickBot="1">
      <c r="A36"/>
      <c r="B36"/>
      <c r="C36"/>
      <c r="D36"/>
      <c r="E36"/>
      <c r="F36"/>
      <c r="G36"/>
      <c r="H36"/>
      <c r="I36"/>
      <c r="J36"/>
      <c r="K36"/>
      <c r="L36"/>
      <c r="M36"/>
      <c r="N36"/>
      <c r="P36" s="110" t="s">
        <v>222</v>
      </c>
      <c r="Q36" s="54">
        <v>351367.08600000001</v>
      </c>
      <c r="R36" s="54">
        <v>104636.947</v>
      </c>
      <c r="S36" s="72">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xmlns:xlrd2="http://schemas.microsoft.com/office/spreadsheetml/2017/richdata2"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20">
    <tabColor theme="9" tint="0.79998168889431442"/>
  </sheetPr>
  <dimension ref="A1:AA83"/>
  <sheetViews>
    <sheetView showGridLines="0" zoomScaleNormal="100" workbookViewId="0">
      <selection activeCell="U31" sqref="U31"/>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18"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row>
    <row r="2" spans="1:27" ht="18" customHeight="1">
      <c r="A2" s="1152" t="s">
        <v>421</v>
      </c>
      <c r="B2" s="1152"/>
      <c r="C2" s="1152"/>
      <c r="D2" s="1152"/>
      <c r="E2" s="1152"/>
      <c r="F2" s="1152"/>
      <c r="G2" s="1152"/>
      <c r="H2" s="1152"/>
      <c r="I2" s="1152"/>
      <c r="J2" s="1152"/>
      <c r="K2" s="1152"/>
      <c r="L2" s="1152"/>
      <c r="M2" s="1152"/>
      <c r="N2" s="1152"/>
      <c r="O2" s="1152"/>
      <c r="P2" s="1152"/>
      <c r="Q2" s="1152"/>
      <c r="R2" s="1152"/>
      <c r="S2" s="1152"/>
      <c r="T2" s="1152"/>
      <c r="U2" s="1152"/>
      <c r="V2" s="1152"/>
      <c r="W2" s="1152"/>
      <c r="X2" s="1152"/>
      <c r="Y2" s="1152"/>
      <c r="Z2" s="1152"/>
      <c r="AA2" s="1152"/>
    </row>
    <row r="3" spans="1:27" ht="18" customHeight="1">
      <c r="A3" s="1158" t="s">
        <v>422</v>
      </c>
      <c r="B3" s="1158"/>
      <c r="C3" s="1158"/>
      <c r="D3" s="1158"/>
      <c r="E3" s="1158"/>
      <c r="F3" s="1158"/>
      <c r="G3" s="1158"/>
      <c r="H3" s="55"/>
      <c r="I3" s="55"/>
      <c r="J3" s="55"/>
      <c r="K3" s="55"/>
      <c r="L3" s="55"/>
      <c r="M3" s="55"/>
      <c r="N3" s="55"/>
      <c r="O3" s="55"/>
      <c r="P3" s="55"/>
      <c r="Q3" s="55"/>
      <c r="R3" s="55"/>
      <c r="S3" s="55"/>
      <c r="T3" s="55"/>
      <c r="U3" s="55"/>
      <c r="V3" s="55"/>
      <c r="W3" s="55"/>
      <c r="X3" s="55"/>
      <c r="Y3" s="55"/>
      <c r="Z3" s="55"/>
      <c r="AA3" s="55"/>
    </row>
    <row r="5" spans="1:27" s="56" customFormat="1" ht="28">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8.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5">
      <c r="A8" s="83" t="s">
        <v>152</v>
      </c>
      <c r="B8" s="50">
        <v>16762.09</v>
      </c>
      <c r="C8" s="50">
        <v>26599</v>
      </c>
      <c r="D8" s="73">
        <v>2.1363610989111268</v>
      </c>
      <c r="E8" s="88"/>
      <c r="F8" s="83" t="s">
        <v>155</v>
      </c>
      <c r="G8" s="50">
        <v>3674.9119999999998</v>
      </c>
      <c r="H8" s="105">
        <v>19666</v>
      </c>
      <c r="I8" s="106">
        <v>2.4626519006766925</v>
      </c>
      <c r="K8" s="83" t="s">
        <v>140</v>
      </c>
      <c r="L8" s="50">
        <v>13032.634</v>
      </c>
      <c r="M8" s="50">
        <v>3691.7330000000002</v>
      </c>
      <c r="N8" s="73">
        <v>3.5302211725495858</v>
      </c>
      <c r="P8" s="83" t="s">
        <v>328</v>
      </c>
      <c r="Q8" s="50">
        <v>5634.7889999999998</v>
      </c>
      <c r="R8" s="50">
        <v>1345.3989999999999</v>
      </c>
      <c r="S8" s="73">
        <v>4.1881917557542412</v>
      </c>
    </row>
    <row r="9" spans="1:27" ht="16" thickBot="1">
      <c r="A9" s="51" t="s">
        <v>155</v>
      </c>
      <c r="B9" s="52">
        <v>9684.3420000000006</v>
      </c>
      <c r="C9" s="52">
        <v>33299</v>
      </c>
      <c r="D9" s="62">
        <v>1.9410712073782155</v>
      </c>
      <c r="E9" s="89"/>
      <c r="F9" s="51" t="s">
        <v>328</v>
      </c>
      <c r="G9" s="52">
        <v>1797.8979999999999</v>
      </c>
      <c r="H9" s="53">
        <v>6888</v>
      </c>
      <c r="I9" s="63">
        <v>2.9438749027794833</v>
      </c>
      <c r="K9" s="51" t="s">
        <v>146</v>
      </c>
      <c r="L9" s="52">
        <v>10277.831</v>
      </c>
      <c r="M9" s="52">
        <v>3499.86</v>
      </c>
      <c r="N9" s="62">
        <v>2.9366406084814822</v>
      </c>
      <c r="P9" s="51" t="s">
        <v>140</v>
      </c>
      <c r="Q9" s="52">
        <v>3863.2860000000001</v>
      </c>
      <c r="R9" s="52">
        <v>1059.116</v>
      </c>
      <c r="S9" s="62">
        <v>3.6476514376140101</v>
      </c>
    </row>
    <row r="10" spans="1:27" ht="16" thickBot="1">
      <c r="A10" s="51" t="s">
        <v>328</v>
      </c>
      <c r="B10" s="52">
        <v>7619.5029999999997</v>
      </c>
      <c r="C10" s="52">
        <v>15492</v>
      </c>
      <c r="D10" s="62">
        <v>2.99942881166846</v>
      </c>
      <c r="E10" s="88"/>
      <c r="F10" s="110" t="s">
        <v>222</v>
      </c>
      <c r="G10" s="54">
        <v>6261.6059999999998</v>
      </c>
      <c r="H10" s="54">
        <v>32923</v>
      </c>
      <c r="I10" s="72">
        <v>2.4660574782719653</v>
      </c>
      <c r="K10" s="51" t="s">
        <v>157</v>
      </c>
      <c r="L10" s="52">
        <v>5914.4960000000001</v>
      </c>
      <c r="M10" s="52">
        <v>1295.011</v>
      </c>
      <c r="N10" s="62">
        <v>4.5671395841425291</v>
      </c>
      <c r="P10" s="51" t="s">
        <v>142</v>
      </c>
      <c r="Q10" s="52">
        <v>3397.0740000000001</v>
      </c>
      <c r="R10" s="52">
        <v>1081.7919999999999</v>
      </c>
      <c r="S10" s="62">
        <v>3.1402284357806312</v>
      </c>
    </row>
    <row r="11" spans="1:27" ht="15.5">
      <c r="A11" s="51" t="s">
        <v>142</v>
      </c>
      <c r="B11" s="52">
        <v>6168.1019999999999</v>
      </c>
      <c r="C11" s="52">
        <v>6306</v>
      </c>
      <c r="D11" s="62">
        <v>1.6768241345591055</v>
      </c>
      <c r="E11" s="89"/>
      <c r="K11" s="51" t="s">
        <v>142</v>
      </c>
      <c r="L11" s="52">
        <v>5174.16</v>
      </c>
      <c r="M11" s="52">
        <v>1557.624</v>
      </c>
      <c r="N11" s="62">
        <v>3.3218286312999799</v>
      </c>
      <c r="P11" s="51" t="s">
        <v>139</v>
      </c>
      <c r="Q11" s="52">
        <v>2087.12</v>
      </c>
      <c r="R11" s="52">
        <v>325.58800000000002</v>
      </c>
      <c r="S11" s="62">
        <v>6.4103099622836215</v>
      </c>
    </row>
    <row r="12" spans="1:27" ht="15.5">
      <c r="A12" s="51" t="s">
        <v>140</v>
      </c>
      <c r="B12" s="52">
        <v>5431.05</v>
      </c>
      <c r="C12" s="52">
        <v>5350</v>
      </c>
      <c r="D12" s="62">
        <v>2.4828190594266482</v>
      </c>
      <c r="E12" s="89"/>
      <c r="F12"/>
      <c r="G12"/>
      <c r="H12"/>
      <c r="I12"/>
      <c r="K12" s="51" t="s">
        <v>328</v>
      </c>
      <c r="L12" s="52">
        <v>5028.4110000000001</v>
      </c>
      <c r="M12" s="52">
        <v>986.024</v>
      </c>
      <c r="N12" s="62">
        <v>5.0996841861861375</v>
      </c>
      <c r="P12" s="51" t="s">
        <v>157</v>
      </c>
      <c r="Q12" s="52">
        <v>1571.3989999999999</v>
      </c>
      <c r="R12" s="52">
        <v>320.31400000000002</v>
      </c>
      <c r="S12" s="62">
        <v>4.9058080508501023</v>
      </c>
    </row>
    <row r="13" spans="1:27" ht="15.5">
      <c r="A13" s="51" t="s">
        <v>159</v>
      </c>
      <c r="B13" s="52">
        <v>4345.9440000000004</v>
      </c>
      <c r="C13" s="53">
        <v>12417</v>
      </c>
      <c r="D13" s="63">
        <v>1.4713758523323608</v>
      </c>
      <c r="E13" s="89"/>
      <c r="F13"/>
      <c r="G13"/>
      <c r="H13"/>
      <c r="I13"/>
      <c r="K13" s="51" t="s">
        <v>137</v>
      </c>
      <c r="L13" s="52">
        <v>4105.3670000000002</v>
      </c>
      <c r="M13" s="52">
        <v>1743.5519999999999</v>
      </c>
      <c r="N13" s="62">
        <v>2.3545996907462472</v>
      </c>
      <c r="P13" s="51" t="s">
        <v>146</v>
      </c>
      <c r="Q13" s="52">
        <v>1119.453</v>
      </c>
      <c r="R13" s="52">
        <v>622.64</v>
      </c>
      <c r="S13" s="62">
        <v>1.7979137222150841</v>
      </c>
    </row>
    <row r="14" spans="1:27" ht="15.5">
      <c r="A14" s="51" t="s">
        <v>151</v>
      </c>
      <c r="B14" s="52">
        <v>4279.665</v>
      </c>
      <c r="C14" s="52">
        <v>3000</v>
      </c>
      <c r="D14" s="62">
        <v>2.9194675511253791</v>
      </c>
      <c r="E14" s="89"/>
      <c r="F14"/>
      <c r="G14"/>
      <c r="H14"/>
      <c r="I14"/>
      <c r="K14" s="51" t="s">
        <v>155</v>
      </c>
      <c r="L14" s="52">
        <v>1337.691</v>
      </c>
      <c r="M14" s="52">
        <v>481.58499999999998</v>
      </c>
      <c r="N14" s="62">
        <v>2.7776841056096018</v>
      </c>
      <c r="P14" s="51" t="s">
        <v>155</v>
      </c>
      <c r="Q14" s="52">
        <v>862.55399999999997</v>
      </c>
      <c r="R14" s="52">
        <v>583.04</v>
      </c>
      <c r="S14" s="62">
        <v>1.479407930845225</v>
      </c>
    </row>
    <row r="15" spans="1:27" ht="15.5">
      <c r="A15" s="51" t="s">
        <v>156</v>
      </c>
      <c r="B15" s="52">
        <v>2345.752</v>
      </c>
      <c r="C15" s="52">
        <v>4195</v>
      </c>
      <c r="D15" s="62">
        <v>1.9638779052098498</v>
      </c>
      <c r="E15" s="89"/>
      <c r="F15"/>
      <c r="G15"/>
      <c r="H15"/>
      <c r="I15"/>
      <c r="K15" s="51" t="s">
        <v>151</v>
      </c>
      <c r="L15" s="52">
        <v>1240.7840000000001</v>
      </c>
      <c r="M15" s="52">
        <v>217.64500000000001</v>
      </c>
      <c r="N15" s="62">
        <v>5.7009533873969076</v>
      </c>
      <c r="P15" s="51" t="s">
        <v>154</v>
      </c>
      <c r="Q15" s="52">
        <v>722.1</v>
      </c>
      <c r="R15" s="52">
        <v>247.38200000000001</v>
      </c>
      <c r="S15" s="62">
        <v>2.9189674268944388</v>
      </c>
    </row>
    <row r="16" spans="1:27" ht="15.5">
      <c r="A16" s="51" t="s">
        <v>137</v>
      </c>
      <c r="B16" s="52">
        <v>1983.982</v>
      </c>
      <c r="C16" s="52">
        <v>8877</v>
      </c>
      <c r="D16" s="62">
        <v>2.7719621310769953</v>
      </c>
      <c r="E16" s="89"/>
      <c r="F16"/>
      <c r="G16"/>
      <c r="H16"/>
      <c r="I16"/>
      <c r="K16" s="51" t="s">
        <v>158</v>
      </c>
      <c r="L16" s="52">
        <v>1174.71</v>
      </c>
      <c r="M16" s="52">
        <v>536.38900000000001</v>
      </c>
      <c r="N16" s="62">
        <v>2.1900337255238269</v>
      </c>
      <c r="P16" s="51" t="s">
        <v>137</v>
      </c>
      <c r="Q16" s="52">
        <v>362.68799999999999</v>
      </c>
      <c r="R16" s="52">
        <v>83.772999999999996</v>
      </c>
      <c r="S16" s="62">
        <v>4.3294140116744062</v>
      </c>
    </row>
    <row r="17" spans="1:19" ht="16" thickBot="1">
      <c r="A17" s="51" t="s">
        <v>150</v>
      </c>
      <c r="B17" s="52">
        <v>1528.38</v>
      </c>
      <c r="C17" s="53">
        <v>1849</v>
      </c>
      <c r="D17" s="63">
        <v>1.9094582135013105</v>
      </c>
      <c r="E17" s="88"/>
      <c r="K17" s="51" t="s">
        <v>139</v>
      </c>
      <c r="L17" s="52">
        <v>1036.7639999999999</v>
      </c>
      <c r="M17" s="52">
        <v>222.78800000000001</v>
      </c>
      <c r="N17" s="62">
        <v>4.6535899599619359</v>
      </c>
      <c r="P17" s="51" t="s">
        <v>151</v>
      </c>
      <c r="Q17" s="52">
        <v>260.30500000000001</v>
      </c>
      <c r="R17" s="52">
        <v>63.634999999999998</v>
      </c>
      <c r="S17" s="62">
        <v>4.0905947984599669</v>
      </c>
    </row>
    <row r="18" spans="1:19" ht="16" thickBot="1">
      <c r="A18" s="51" t="s">
        <v>138</v>
      </c>
      <c r="B18" s="52">
        <v>1525.683</v>
      </c>
      <c r="C18" s="52">
        <v>1451</v>
      </c>
      <c r="D18" s="62">
        <v>2.1861649765504434</v>
      </c>
      <c r="E18" s="90"/>
      <c r="F18"/>
      <c r="G18"/>
      <c r="H18"/>
      <c r="K18" s="51" t="s">
        <v>150</v>
      </c>
      <c r="L18" s="52">
        <v>844.49</v>
      </c>
      <c r="M18" s="52">
        <v>369.38900000000001</v>
      </c>
      <c r="N18" s="62">
        <v>2.2861806929821951</v>
      </c>
      <c r="P18" s="110" t="s">
        <v>222</v>
      </c>
      <c r="Q18" s="54">
        <v>20406.531999999999</v>
      </c>
      <c r="R18" s="54">
        <v>5850.241</v>
      </c>
      <c r="S18" s="72">
        <v>3.4881523684237963</v>
      </c>
    </row>
    <row r="19" spans="1:19" ht="16" thickBot="1">
      <c r="A19" s="110" t="s">
        <v>222</v>
      </c>
      <c r="B19" s="54">
        <v>63464.987000000001</v>
      </c>
      <c r="C19" s="54">
        <v>121202</v>
      </c>
      <c r="D19" s="72">
        <v>2.130360035115618</v>
      </c>
      <c r="E19" s="91"/>
      <c r="F19"/>
      <c r="G19"/>
      <c r="H19"/>
      <c r="K19" s="51" t="s">
        <v>154</v>
      </c>
      <c r="L19" s="52">
        <v>841.23199999999997</v>
      </c>
      <c r="M19" s="52">
        <v>233.91499999999999</v>
      </c>
      <c r="N19" s="62">
        <v>3.5963149007117972</v>
      </c>
      <c r="P19"/>
      <c r="Q19"/>
      <c r="R19"/>
      <c r="S19"/>
    </row>
    <row r="20" spans="1:19" ht="15" customHeight="1" thickBot="1">
      <c r="A20"/>
      <c r="B20"/>
      <c r="C20"/>
      <c r="D20"/>
      <c r="E20" s="91"/>
      <c r="F20"/>
      <c r="G20"/>
      <c r="H20"/>
      <c r="K20" s="110" t="s">
        <v>222</v>
      </c>
      <c r="L20" s="54">
        <v>52063.648999999998</v>
      </c>
      <c r="M20" s="54">
        <v>15139.212</v>
      </c>
      <c r="N20" s="72">
        <v>3.4389933240911086</v>
      </c>
      <c r="P20"/>
      <c r="Q20"/>
      <c r="R20"/>
      <c r="S20"/>
    </row>
    <row r="21" spans="1:19" ht="13">
      <c r="A21"/>
      <c r="B21"/>
      <c r="C21"/>
      <c r="D21"/>
      <c r="E21" s="92"/>
      <c r="F21"/>
      <c r="G21"/>
      <c r="H21"/>
      <c r="K21"/>
      <c r="L21"/>
      <c r="M21"/>
      <c r="N21"/>
      <c r="P21"/>
      <c r="Q21"/>
      <c r="R21"/>
      <c r="S21"/>
    </row>
    <row r="22" spans="1:19">
      <c r="A22"/>
      <c r="B22"/>
      <c r="C22"/>
      <c r="D22"/>
      <c r="F22"/>
      <c r="G22"/>
      <c r="H22"/>
    </row>
    <row r="23" spans="1:19">
      <c r="A23"/>
      <c r="B23"/>
      <c r="C23"/>
      <c r="D23"/>
      <c r="F23"/>
      <c r="G23"/>
      <c r="H23"/>
      <c r="K23"/>
      <c r="L23"/>
      <c r="M23"/>
      <c r="N23"/>
      <c r="P23"/>
      <c r="Q23"/>
      <c r="R23"/>
      <c r="S23"/>
    </row>
    <row r="24" spans="1:19">
      <c r="F24"/>
      <c r="G24"/>
      <c r="H24"/>
      <c r="K24"/>
      <c r="L24"/>
      <c r="M24"/>
      <c r="N24"/>
      <c r="P24"/>
      <c r="Q24"/>
      <c r="R24"/>
      <c r="S24"/>
    </row>
    <row r="25" spans="1:19">
      <c r="A25"/>
      <c r="B25"/>
      <c r="C25"/>
      <c r="D25"/>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xmlns:xlrd2="http://schemas.microsoft.com/office/spreadsheetml/2017/richdata2"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2">
    <tabColor rgb="FFFFFF99"/>
  </sheetPr>
  <dimension ref="A1:S23"/>
  <sheetViews>
    <sheetView showGridLines="0" zoomScaleNormal="100" workbookViewId="0">
      <selection sqref="A1:L1"/>
    </sheetView>
  </sheetViews>
  <sheetFormatPr defaultColWidth="9.1796875" defaultRowHeight="15.5"/>
  <cols>
    <col min="1" max="1" width="25.1796875" style="279" customWidth="1"/>
    <col min="2" max="2" width="11.26953125" style="279" customWidth="1"/>
    <col min="3" max="4" width="12" style="279" bestFit="1" customWidth="1"/>
    <col min="5" max="5" width="8.81640625" style="279" bestFit="1" customWidth="1"/>
    <col min="6" max="6" width="12.1796875" style="279" bestFit="1" customWidth="1"/>
    <col min="7" max="7" width="9.81640625" style="279" bestFit="1" customWidth="1"/>
    <col min="8" max="8" width="11.54296875" style="279" bestFit="1" customWidth="1"/>
    <col min="9" max="9" width="13" style="279" customWidth="1"/>
    <col min="10" max="10" width="14" style="279" customWidth="1"/>
    <col min="11" max="11" width="11.7265625" style="279" customWidth="1"/>
    <col min="12" max="12" width="13.1796875" style="279" customWidth="1"/>
    <col min="13" max="13" width="9.1796875" style="279"/>
    <col min="14" max="14" width="17.7265625" style="279" customWidth="1"/>
    <col min="15" max="15" width="37.7265625" style="279" customWidth="1"/>
    <col min="16" max="16384" width="9.1796875" style="279"/>
  </cols>
  <sheetData>
    <row r="1" spans="1:19" ht="31.5" customHeight="1">
      <c r="A1" s="1050" t="s">
        <v>64</v>
      </c>
      <c r="B1" s="1050"/>
      <c r="C1" s="1050"/>
      <c r="D1" s="1050"/>
      <c r="E1" s="1050"/>
      <c r="F1" s="1050"/>
      <c r="G1" s="1050"/>
      <c r="H1" s="1050"/>
      <c r="I1" s="1050"/>
      <c r="J1" s="1050"/>
      <c r="K1" s="1050"/>
      <c r="L1" s="1050"/>
      <c r="M1" s="216"/>
    </row>
    <row r="2" spans="1:19" ht="31.5" customHeight="1" thickBot="1">
      <c r="A2" s="1049" t="s">
        <v>538</v>
      </c>
      <c r="B2" s="1049"/>
      <c r="C2" s="1049"/>
      <c r="D2" s="1049"/>
      <c r="E2" s="1049"/>
      <c r="F2" s="1049"/>
      <c r="G2" s="1049"/>
      <c r="H2" s="1049"/>
      <c r="I2" s="1049"/>
      <c r="J2" s="1049"/>
      <c r="K2"/>
      <c r="L2"/>
      <c r="M2" s="216"/>
    </row>
    <row r="3" spans="1:19" ht="16" thickBot="1">
      <c r="A3" s="280"/>
      <c r="B3" s="281"/>
      <c r="C3" s="281"/>
      <c r="D3" s="281"/>
      <c r="E3" s="282" t="s">
        <v>4</v>
      </c>
      <c r="F3" s="283"/>
      <c r="G3" s="281"/>
      <c r="H3" s="281"/>
      <c r="I3" s="281"/>
      <c r="J3" s="281"/>
      <c r="K3" s="281"/>
      <c r="L3" s="284"/>
    </row>
    <row r="4" spans="1:19" ht="39" customHeight="1" thickBot="1">
      <c r="A4" s="217"/>
      <c r="B4" s="1056" t="s">
        <v>472</v>
      </c>
      <c r="C4" s="1057"/>
      <c r="D4" s="1057"/>
      <c r="E4" s="1057"/>
      <c r="F4" s="1057"/>
      <c r="G4" s="1058"/>
      <c r="H4" s="1052" t="s">
        <v>51</v>
      </c>
      <c r="I4" s="1053"/>
      <c r="J4" s="1059" t="s">
        <v>433</v>
      </c>
      <c r="K4" s="1054" t="s">
        <v>52</v>
      </c>
      <c r="L4" s="1055"/>
      <c r="N4" s="934"/>
      <c r="O4" s="891"/>
      <c r="P4" s="891"/>
      <c r="Q4" s="891"/>
      <c r="R4" s="891"/>
      <c r="S4" s="891"/>
    </row>
    <row r="5" spans="1:19" ht="31">
      <c r="A5" s="218" t="s">
        <v>53</v>
      </c>
      <c r="B5" s="219" t="s">
        <v>54</v>
      </c>
      <c r="C5" s="220" t="s">
        <v>61</v>
      </c>
      <c r="D5" s="220" t="s">
        <v>62</v>
      </c>
      <c r="E5" s="221"/>
      <c r="F5" s="222" t="s">
        <v>331</v>
      </c>
      <c r="G5" s="223"/>
      <c r="H5" s="224" t="s">
        <v>55</v>
      </c>
      <c r="I5" s="225" t="s">
        <v>66</v>
      </c>
      <c r="J5" s="1060"/>
      <c r="K5" s="226" t="s">
        <v>50</v>
      </c>
      <c r="L5" s="227" t="s">
        <v>58</v>
      </c>
    </row>
    <row r="6" spans="1:19" ht="21" customHeight="1" thickBot="1">
      <c r="A6" s="228"/>
      <c r="B6" s="434" t="s">
        <v>529</v>
      </c>
      <c r="C6" s="434" t="s">
        <v>529</v>
      </c>
      <c r="D6" s="434" t="s">
        <v>529</v>
      </c>
      <c r="E6" s="229" t="s">
        <v>97</v>
      </c>
      <c r="F6" s="230" t="s">
        <v>330</v>
      </c>
      <c r="G6" s="231" t="s">
        <v>56</v>
      </c>
      <c r="H6" s="434" t="s">
        <v>529</v>
      </c>
      <c r="I6" s="232" t="s">
        <v>65</v>
      </c>
      <c r="J6" s="233"/>
      <c r="K6" s="434" t="s">
        <v>529</v>
      </c>
      <c r="L6" s="234" t="s">
        <v>57</v>
      </c>
    </row>
    <row r="7" spans="1:19" ht="28.5" customHeight="1" thickBot="1">
      <c r="A7" s="285" t="s">
        <v>18</v>
      </c>
      <c r="B7" s="235">
        <v>10.34633623407186</v>
      </c>
      <c r="C7" s="236">
        <v>19973.622073497798</v>
      </c>
      <c r="D7" s="236">
        <v>20373.094514967754</v>
      </c>
      <c r="E7" s="237">
        <v>1.5401081516215127E-2</v>
      </c>
      <c r="F7" s="238">
        <v>2.5362016813608337</v>
      </c>
      <c r="G7" s="239">
        <v>4.9379394832014363</v>
      </c>
      <c r="H7" s="240">
        <v>316.52449100612762</v>
      </c>
      <c r="I7" s="237">
        <v>1.1146444882796445</v>
      </c>
      <c r="J7" s="240">
        <v>0.17821782178217824</v>
      </c>
      <c r="K7" s="241">
        <v>100</v>
      </c>
      <c r="L7" s="242" t="s">
        <v>19</v>
      </c>
    </row>
    <row r="8" spans="1:19" ht="25.5" customHeight="1">
      <c r="A8" s="286" t="s">
        <v>74</v>
      </c>
      <c r="B8" s="243">
        <v>10.859090008742733</v>
      </c>
      <c r="C8" s="244">
        <v>20146.734710097833</v>
      </c>
      <c r="D8" s="244">
        <v>20549.669404299791</v>
      </c>
      <c r="E8" s="245">
        <v>-2.9550155063064238</v>
      </c>
      <c r="F8" s="246">
        <v>2.5259828150074739</v>
      </c>
      <c r="G8" s="247">
        <v>5.5148280160168204</v>
      </c>
      <c r="H8" s="248">
        <v>239.21428571428569</v>
      </c>
      <c r="I8" s="246">
        <v>-3.3814166335057747</v>
      </c>
      <c r="J8" s="249">
        <v>-3.4482758620689653</v>
      </c>
      <c r="K8" s="249">
        <v>0.18448968834420504</v>
      </c>
      <c r="L8" s="250">
        <v>-6.9294535699863657E-3</v>
      </c>
      <c r="O8"/>
      <c r="P8"/>
    </row>
    <row r="9" spans="1:19" ht="24" customHeight="1">
      <c r="A9" s="287" t="s">
        <v>75</v>
      </c>
      <c r="B9" s="251">
        <v>11.397599666278927</v>
      </c>
      <c r="C9" s="252">
        <v>21383.864289453897</v>
      </c>
      <c r="D9" s="252">
        <v>21811.541575242976</v>
      </c>
      <c r="E9" s="253">
        <v>0.15027905175772102</v>
      </c>
      <c r="F9" s="254">
        <v>3.4089992540471363</v>
      </c>
      <c r="G9" s="255">
        <v>4.6429209417032089</v>
      </c>
      <c r="H9" s="256">
        <v>355.18840838163169</v>
      </c>
      <c r="I9" s="257">
        <v>1.8439105976385859</v>
      </c>
      <c r="J9" s="258">
        <v>4.6663555762949134</v>
      </c>
      <c r="K9" s="258">
        <v>29.557883639717996</v>
      </c>
      <c r="L9" s="259">
        <v>1.2674545968137032</v>
      </c>
      <c r="N9" s="695"/>
      <c r="O9"/>
      <c r="P9"/>
    </row>
    <row r="10" spans="1:19" ht="24" customHeight="1">
      <c r="A10" s="287" t="s">
        <v>76</v>
      </c>
      <c r="B10" s="251">
        <v>11.284434794084799</v>
      </c>
      <c r="C10" s="252">
        <v>21171.547456069038</v>
      </c>
      <c r="D10" s="252">
        <v>21594.978405190421</v>
      </c>
      <c r="E10" s="253">
        <v>0.11679496192076502</v>
      </c>
      <c r="F10" s="254">
        <v>3.0233305475039027</v>
      </c>
      <c r="G10" s="255">
        <v>5.6465657732944692</v>
      </c>
      <c r="H10" s="260">
        <v>404.24550898203591</v>
      </c>
      <c r="I10" s="254">
        <v>2.0912264349324272</v>
      </c>
      <c r="J10" s="261">
        <v>-14.00617919670443</v>
      </c>
      <c r="K10" s="261">
        <v>5.5017460631218293</v>
      </c>
      <c r="L10" s="262">
        <v>-0.90749486097057996</v>
      </c>
      <c r="O10"/>
      <c r="P10"/>
    </row>
    <row r="11" spans="1:19" ht="24" customHeight="1">
      <c r="A11" s="287" t="s">
        <v>77</v>
      </c>
      <c r="B11" s="263" t="s">
        <v>72</v>
      </c>
      <c r="C11" s="264" t="s">
        <v>469</v>
      </c>
      <c r="D11" s="264" t="s">
        <v>469</v>
      </c>
      <c r="E11" s="265" t="s">
        <v>72</v>
      </c>
      <c r="F11" s="266" t="s">
        <v>72</v>
      </c>
      <c r="G11" s="267" t="s">
        <v>72</v>
      </c>
      <c r="H11" s="268" t="s">
        <v>469</v>
      </c>
      <c r="I11" s="265" t="s">
        <v>72</v>
      </c>
      <c r="J11" s="269" t="s">
        <v>72</v>
      </c>
      <c r="K11" s="269">
        <v>0.36897937668841008</v>
      </c>
      <c r="L11" s="270" t="s">
        <v>72</v>
      </c>
      <c r="O11"/>
      <c r="P11"/>
    </row>
    <row r="12" spans="1:19" ht="24" customHeight="1">
      <c r="A12" s="287" t="s">
        <v>71</v>
      </c>
      <c r="B12" s="251">
        <v>8.6698016622680516</v>
      </c>
      <c r="C12" s="252">
        <v>17802.467478989838</v>
      </c>
      <c r="D12" s="252">
        <v>18158.516828569635</v>
      </c>
      <c r="E12" s="253">
        <v>0.12974625317200966</v>
      </c>
      <c r="F12" s="254">
        <v>2.9401693731745699</v>
      </c>
      <c r="G12" s="255">
        <v>7.3987967057808666</v>
      </c>
      <c r="H12" s="260">
        <v>287.95951897018972</v>
      </c>
      <c r="I12" s="254">
        <v>0.67960369590132319</v>
      </c>
      <c r="J12" s="261">
        <v>-1.1055276381909549</v>
      </c>
      <c r="K12" s="261">
        <v>38.90096857086381</v>
      </c>
      <c r="L12" s="262">
        <v>-0.50497202319559875</v>
      </c>
      <c r="O12"/>
      <c r="P12"/>
    </row>
    <row r="13" spans="1:19" ht="24" customHeight="1" thickBot="1">
      <c r="A13" s="288" t="s">
        <v>78</v>
      </c>
      <c r="B13" s="271">
        <v>10.675106029478879</v>
      </c>
      <c r="C13" s="272">
        <v>20608.312798221774</v>
      </c>
      <c r="D13" s="272">
        <v>21020.479054186209</v>
      </c>
      <c r="E13" s="273">
        <v>3.6999794427373979E-3</v>
      </c>
      <c r="F13" s="274">
        <v>1.1278462242857128</v>
      </c>
      <c r="G13" s="275">
        <v>-0.13310376086337988</v>
      </c>
      <c r="H13" s="276">
        <v>296.34203722854187</v>
      </c>
      <c r="I13" s="274">
        <v>0.93668598531280145</v>
      </c>
      <c r="J13" s="277">
        <v>1.0977522216414011</v>
      </c>
      <c r="K13" s="277">
        <v>25.485932661263753</v>
      </c>
      <c r="L13" s="278">
        <v>0.23180724872249669</v>
      </c>
      <c r="O13"/>
      <c r="P13"/>
    </row>
    <row r="14" spans="1:19">
      <c r="A14" s="289"/>
      <c r="B14" s="290"/>
    </row>
    <row r="15" spans="1:19" ht="46.5" customHeight="1">
      <c r="A15" s="1051" t="s">
        <v>442</v>
      </c>
      <c r="B15" s="1051"/>
      <c r="C15" s="1051"/>
      <c r="D15" s="1051"/>
      <c r="E15" s="1051"/>
      <c r="F15" s="1051"/>
      <c r="G15" s="1051"/>
      <c r="H15" s="1051"/>
      <c r="I15" s="1051"/>
      <c r="J15" s="1051"/>
      <c r="K15" s="1051"/>
      <c r="L15" s="1051"/>
    </row>
    <row r="16" spans="1:19" ht="33.75" customHeight="1">
      <c r="A16" s="1051" t="s">
        <v>443</v>
      </c>
      <c r="B16" s="1051"/>
      <c r="C16" s="1051"/>
      <c r="D16" s="1051"/>
      <c r="E16" s="1051"/>
      <c r="F16" s="1051"/>
      <c r="G16" s="1051"/>
      <c r="H16" s="1051"/>
      <c r="I16" s="1051"/>
      <c r="J16" s="1051"/>
      <c r="K16" s="1051"/>
      <c r="L16" s="1051"/>
    </row>
    <row r="17" spans="1:12">
      <c r="A17" s="1051" t="s">
        <v>114</v>
      </c>
      <c r="B17" s="1051"/>
      <c r="C17" s="1051"/>
      <c r="D17" s="1051"/>
      <c r="E17" s="1051"/>
      <c r="F17" s="1051"/>
      <c r="G17" s="1051"/>
      <c r="H17" s="1051"/>
      <c r="I17" s="1051"/>
      <c r="J17" s="1051"/>
      <c r="K17" s="1051"/>
      <c r="L17" s="1051"/>
    </row>
    <row r="18" spans="1:12">
      <c r="A18" s="291" t="s">
        <v>444</v>
      </c>
      <c r="B18" s="291"/>
      <c r="C18" s="291"/>
      <c r="D18" s="291"/>
      <c r="E18" s="291"/>
      <c r="F18" s="291"/>
      <c r="G18" s="291"/>
    </row>
    <row r="19" spans="1:12">
      <c r="A19" s="291"/>
    </row>
    <row r="23" spans="1:12">
      <c r="A23" s="1049"/>
      <c r="B23" s="1049"/>
      <c r="C23" s="1049"/>
      <c r="D23" s="1049"/>
      <c r="E23" s="1049"/>
      <c r="F23" s="1049"/>
      <c r="G23" s="1049"/>
      <c r="H23" s="1049"/>
      <c r="I23" s="1049"/>
      <c r="J23" s="1049"/>
    </row>
  </sheetData>
  <mergeCells count="10">
    <mergeCell ref="A23:J23"/>
    <mergeCell ref="A2:J2"/>
    <mergeCell ref="A1:L1"/>
    <mergeCell ref="A15:L15"/>
    <mergeCell ref="A16:L16"/>
    <mergeCell ref="A17:L17"/>
    <mergeCell ref="H4:I4"/>
    <mergeCell ref="K4:L4"/>
    <mergeCell ref="B4:G4"/>
    <mergeCell ref="J4:J5"/>
  </mergeCells>
  <phoneticPr fontId="7" type="noConversion"/>
  <pageMargins left="0.75" right="0.75" top="1" bottom="1" header="0.5" footer="0.5"/>
  <pageSetup paperSize="9" scale="9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27"/>
  <dimension ref="A1:T47"/>
  <sheetViews>
    <sheetView showGridLines="0" workbookViewId="0">
      <selection activeCell="A5" sqref="A5:F5"/>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row>
    <row r="2" spans="1:20" ht="26.25" customHeight="1">
      <c r="A2" s="17" t="s">
        <v>213</v>
      </c>
    </row>
    <row r="5" spans="1:20" ht="38.25" customHeight="1" thickBot="1">
      <c r="A5" s="1147" t="s">
        <v>400</v>
      </c>
      <c r="B5" s="1147"/>
      <c r="C5" s="1147"/>
      <c r="D5" s="1147"/>
      <c r="E5" s="1147"/>
      <c r="F5" s="1147"/>
      <c r="H5" s="61" t="s">
        <v>228</v>
      </c>
    </row>
    <row r="6" spans="1:20" ht="15.75" customHeight="1" thickBot="1">
      <c r="A6" s="1148" t="s">
        <v>115</v>
      </c>
      <c r="B6" s="1140" t="s">
        <v>399</v>
      </c>
      <c r="C6" s="1141"/>
      <c r="D6" s="1142"/>
      <c r="E6" s="1143" t="s">
        <v>393</v>
      </c>
      <c r="F6" s="1145" t="s">
        <v>394</v>
      </c>
    </row>
    <row r="7" spans="1:20" ht="21" customHeight="1" thickBot="1">
      <c r="A7" s="1156"/>
      <c r="B7" s="140" t="s">
        <v>218</v>
      </c>
      <c r="C7" s="140" t="s">
        <v>220</v>
      </c>
      <c r="D7" s="140" t="s">
        <v>221</v>
      </c>
      <c r="E7" s="1144"/>
      <c r="F7" s="1146"/>
    </row>
    <row r="8" spans="1:20" ht="17.25" customHeight="1" thickBot="1">
      <c r="A8" s="95" t="s">
        <v>116</v>
      </c>
      <c r="B8" s="74">
        <v>14038.891</v>
      </c>
      <c r="C8" s="74">
        <v>4836.6369999999997</v>
      </c>
      <c r="D8" s="101">
        <f t="shared" ref="D8:D13" si="0">(C8/B8)*100</f>
        <v>34.451702773388583</v>
      </c>
      <c r="E8" s="74">
        <v>10934.939</v>
      </c>
      <c r="F8" s="101">
        <f t="shared" ref="F8:F13" si="1">((B8-E8)/E8)*100</f>
        <v>28.385636170444105</v>
      </c>
      <c r="H8" s="65" t="s">
        <v>117</v>
      </c>
    </row>
    <row r="9" spans="1:20" ht="18" customHeight="1" thickBot="1">
      <c r="A9" s="96" t="s">
        <v>118</v>
      </c>
      <c r="B9" s="75">
        <v>50520</v>
      </c>
      <c r="C9" s="75">
        <v>10098</v>
      </c>
      <c r="D9" s="102">
        <f t="shared" si="0"/>
        <v>19.98812351543943</v>
      </c>
      <c r="E9" s="75">
        <v>51011</v>
      </c>
      <c r="F9" s="102">
        <f t="shared" si="1"/>
        <v>-0.96253749191350879</v>
      </c>
      <c r="H9" s="60">
        <f>B9-E9</f>
        <v>-491</v>
      </c>
      <c r="O9"/>
      <c r="P9"/>
      <c r="Q9"/>
      <c r="R9"/>
      <c r="S9"/>
      <c r="T9"/>
    </row>
    <row r="10" spans="1:20" ht="15" customHeight="1" thickBot="1">
      <c r="A10" s="97" t="s">
        <v>214</v>
      </c>
      <c r="B10" s="76">
        <v>21098</v>
      </c>
      <c r="C10" s="133">
        <v>0</v>
      </c>
      <c r="D10" s="102">
        <f t="shared" si="0"/>
        <v>0</v>
      </c>
      <c r="E10" s="77">
        <v>25583</v>
      </c>
      <c r="F10" s="102">
        <f t="shared" si="1"/>
        <v>-17.531173044599928</v>
      </c>
      <c r="O10"/>
      <c r="P10"/>
      <c r="Q10"/>
      <c r="R10"/>
      <c r="S10"/>
      <c r="T10"/>
    </row>
    <row r="11" spans="1:20" ht="17.25" customHeight="1" thickBot="1">
      <c r="A11" s="96" t="s">
        <v>119</v>
      </c>
      <c r="B11" s="166">
        <v>275566.08799999999</v>
      </c>
      <c r="C11" s="78">
        <v>12231.944</v>
      </c>
      <c r="D11" s="103">
        <f t="shared" si="0"/>
        <v>4.4388422714771778</v>
      </c>
      <c r="E11" s="78">
        <v>306802.46600000001</v>
      </c>
      <c r="F11" s="103">
        <f t="shared" si="1"/>
        <v>-10.181266926322563</v>
      </c>
      <c r="J11" s="93"/>
      <c r="O11"/>
      <c r="P11"/>
      <c r="Q11"/>
      <c r="R11"/>
      <c r="S11"/>
      <c r="T11"/>
    </row>
    <row r="12" spans="1:20" ht="15" customHeight="1" thickBot="1">
      <c r="A12" s="95" t="s">
        <v>120</v>
      </c>
      <c r="B12" s="74">
        <v>106578.781</v>
      </c>
      <c r="C12" s="74">
        <v>21111.114000000001</v>
      </c>
      <c r="D12" s="102">
        <f t="shared" si="0"/>
        <v>19.807989734842248</v>
      </c>
      <c r="E12" s="74">
        <v>89043.978000000003</v>
      </c>
      <c r="F12" s="102">
        <f t="shared" si="1"/>
        <v>19.692295193730001</v>
      </c>
      <c r="O12"/>
      <c r="P12"/>
      <c r="Q12"/>
      <c r="R12"/>
      <c r="S12"/>
      <c r="T12"/>
    </row>
    <row r="13" spans="1:20" ht="15" customHeight="1" thickBot="1">
      <c r="A13" s="95" t="s">
        <v>121</v>
      </c>
      <c r="B13" s="74">
        <f>B11+B12</f>
        <v>382144.86900000001</v>
      </c>
      <c r="C13" s="74">
        <f>C11+C12</f>
        <v>33343.058000000005</v>
      </c>
      <c r="D13" s="104">
        <f t="shared" si="0"/>
        <v>8.7252402700715059</v>
      </c>
      <c r="E13" s="74">
        <f>E11+E12</f>
        <v>395846.44400000002</v>
      </c>
      <c r="F13" s="104">
        <f t="shared" si="1"/>
        <v>-3.4613358810417938</v>
      </c>
      <c r="O13"/>
      <c r="P13"/>
      <c r="Q13"/>
      <c r="R13"/>
      <c r="S13"/>
      <c r="T13"/>
    </row>
    <row r="14" spans="1:20">
      <c r="E14" s="131"/>
      <c r="O14"/>
      <c r="P14"/>
      <c r="Q14"/>
      <c r="R14"/>
      <c r="S14"/>
      <c r="T14"/>
    </row>
    <row r="15" spans="1:20">
      <c r="O15"/>
      <c r="P15"/>
      <c r="Q15"/>
      <c r="R15"/>
      <c r="S15"/>
      <c r="T15"/>
    </row>
    <row r="16" spans="1:20" ht="15">
      <c r="A16" s="20" t="s">
        <v>215</v>
      </c>
      <c r="O16"/>
      <c r="P16"/>
      <c r="Q16"/>
      <c r="R16"/>
      <c r="S16"/>
      <c r="T16"/>
    </row>
    <row r="17" spans="1:20">
      <c r="O17"/>
      <c r="P17"/>
      <c r="Q17"/>
      <c r="R17"/>
      <c r="S17"/>
      <c r="T17"/>
    </row>
    <row r="18" spans="1:20" ht="33" customHeight="1" thickBot="1">
      <c r="A18" s="1147" t="s">
        <v>401</v>
      </c>
      <c r="B18" s="1147"/>
      <c r="C18" s="1147"/>
      <c r="D18" s="1147"/>
      <c r="E18" s="1147"/>
      <c r="F18" s="1147"/>
      <c r="O18"/>
      <c r="P18"/>
      <c r="Q18"/>
      <c r="R18"/>
      <c r="S18"/>
      <c r="T18"/>
    </row>
    <row r="19" spans="1:20" ht="16.5" customHeight="1" thickBot="1">
      <c r="A19" s="1138" t="s">
        <v>122</v>
      </c>
      <c r="B19" s="1140" t="s">
        <v>399</v>
      </c>
      <c r="C19" s="1141"/>
      <c r="D19" s="1142"/>
      <c r="E19" s="1143" t="s">
        <v>393</v>
      </c>
      <c r="F19" s="1145" t="s">
        <v>394</v>
      </c>
      <c r="K19"/>
      <c r="L19"/>
      <c r="M19"/>
      <c r="O19"/>
      <c r="P19"/>
      <c r="Q19"/>
      <c r="R19"/>
      <c r="S19"/>
      <c r="T19"/>
    </row>
    <row r="20" spans="1:20" ht="21" customHeight="1" thickBot="1">
      <c r="A20" s="1139"/>
      <c r="B20" s="94" t="s">
        <v>218</v>
      </c>
      <c r="C20" s="94" t="s">
        <v>323</v>
      </c>
      <c r="D20" s="94" t="s">
        <v>324</v>
      </c>
      <c r="E20" s="1144"/>
      <c r="F20" s="1146"/>
      <c r="K20"/>
      <c r="L20"/>
      <c r="M20"/>
      <c r="O20"/>
      <c r="P20"/>
      <c r="Q20"/>
      <c r="R20"/>
      <c r="S20"/>
      <c r="T20"/>
    </row>
    <row r="21" spans="1:20" ht="14.5" thickBot="1">
      <c r="A21" s="18" t="s">
        <v>116</v>
      </c>
      <c r="B21" s="74">
        <v>32996.713000000003</v>
      </c>
      <c r="C21" s="79">
        <v>0</v>
      </c>
      <c r="D21" s="101">
        <f t="shared" ref="D21:D26" si="2">(C21/B21)*100</f>
        <v>0</v>
      </c>
      <c r="E21" s="74">
        <v>45324.656000000003</v>
      </c>
      <c r="F21" s="101">
        <f t="shared" ref="F21:F26" si="3">((B21-E21)/E21)*100</f>
        <v>-27.199198158282766</v>
      </c>
      <c r="H21" s="65" t="s">
        <v>123</v>
      </c>
      <c r="K21"/>
      <c r="L21"/>
      <c r="M21"/>
      <c r="O21"/>
      <c r="P21"/>
      <c r="Q21"/>
      <c r="R21"/>
      <c r="S21"/>
      <c r="T21"/>
    </row>
    <row r="22" spans="1:20" ht="14.5" thickBot="1">
      <c r="A22" s="18" t="s">
        <v>118</v>
      </c>
      <c r="B22" s="74">
        <v>161383</v>
      </c>
      <c r="C22" s="79">
        <v>0</v>
      </c>
      <c r="D22" s="102">
        <f t="shared" si="2"/>
        <v>0</v>
      </c>
      <c r="E22" s="74">
        <v>192967</v>
      </c>
      <c r="F22" s="102">
        <f t="shared" si="3"/>
        <v>-16.367565438650132</v>
      </c>
      <c r="H22" s="60">
        <f>B22-E22</f>
        <v>-31584</v>
      </c>
      <c r="O22"/>
      <c r="P22"/>
      <c r="Q22"/>
      <c r="R22"/>
      <c r="S22"/>
      <c r="T22"/>
    </row>
    <row r="23" spans="1:20" ht="14.5" thickBot="1">
      <c r="A23" s="19" t="s">
        <v>214</v>
      </c>
      <c r="B23" s="77">
        <v>48910</v>
      </c>
      <c r="C23" s="80">
        <v>0</v>
      </c>
      <c r="D23" s="102">
        <f t="shared" si="2"/>
        <v>0</v>
      </c>
      <c r="E23" s="77">
        <v>52966</v>
      </c>
      <c r="F23" s="102">
        <f t="shared" si="3"/>
        <v>-7.6577427028659901</v>
      </c>
      <c r="O23"/>
      <c r="P23"/>
      <c r="Q23"/>
      <c r="R23"/>
      <c r="S23"/>
      <c r="T23"/>
    </row>
    <row r="24" spans="1:20" ht="14.5" thickBot="1">
      <c r="A24" s="18" t="s">
        <v>119</v>
      </c>
      <c r="B24" s="74">
        <v>19137.920999999998</v>
      </c>
      <c r="C24" s="81">
        <v>58.238999999999997</v>
      </c>
      <c r="D24" s="103">
        <f t="shared" si="2"/>
        <v>0.30431205145010265</v>
      </c>
      <c r="E24" s="74">
        <v>17494.170999999998</v>
      </c>
      <c r="F24" s="103">
        <f t="shared" si="3"/>
        <v>9.3959868118357832</v>
      </c>
      <c r="O24"/>
      <c r="P24"/>
      <c r="Q24"/>
      <c r="R24"/>
      <c r="S24"/>
      <c r="T24"/>
    </row>
    <row r="25" spans="1:20" ht="14.5" thickBot="1">
      <c r="A25" s="18" t="s">
        <v>120</v>
      </c>
      <c r="B25" s="74">
        <v>5243.3869999999997</v>
      </c>
      <c r="C25" s="81">
        <v>52.505000000000003</v>
      </c>
      <c r="D25" s="102">
        <f t="shared" si="2"/>
        <v>1.001356565899103</v>
      </c>
      <c r="E25" s="74">
        <v>5563.3559999999998</v>
      </c>
      <c r="F25" s="102">
        <f>((B25-E25)/E25)*100</f>
        <v>-5.7513666211545704</v>
      </c>
      <c r="O25"/>
      <c r="P25"/>
      <c r="Q25"/>
      <c r="R25"/>
      <c r="S25"/>
      <c r="T25"/>
    </row>
    <row r="26" spans="1:20" ht="14.5" thickBot="1">
      <c r="A26" s="18" t="s">
        <v>121</v>
      </c>
      <c r="B26" s="74">
        <f>B24+B25</f>
        <v>24381.307999999997</v>
      </c>
      <c r="C26" s="82">
        <f>C24+C25</f>
        <v>110.744</v>
      </c>
      <c r="D26" s="104">
        <f t="shared" si="2"/>
        <v>0.45421681232196404</v>
      </c>
      <c r="E26" s="74">
        <f>E24+E25</f>
        <v>23057.526999999998</v>
      </c>
      <c r="F26" s="104">
        <f t="shared" si="3"/>
        <v>5.7412098010337322</v>
      </c>
      <c r="O26"/>
      <c r="P26"/>
      <c r="Q26"/>
      <c r="R26"/>
      <c r="S26"/>
      <c r="T26"/>
    </row>
    <row r="27" spans="1:20" ht="16.5" customHeight="1">
      <c r="A27" s="1157"/>
      <c r="B27" s="1157"/>
      <c r="C27" s="1157"/>
      <c r="D27" s="1157"/>
      <c r="E27" s="1157"/>
      <c r="F27" s="1157"/>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ht="13">
      <c r="A29" s="143" t="s">
        <v>326</v>
      </c>
      <c r="B29" s="26"/>
      <c r="C29" s="27"/>
      <c r="D29" s="27"/>
      <c r="E29" s="27"/>
      <c r="F29" s="25"/>
      <c r="H29"/>
      <c r="I29"/>
      <c r="J29"/>
      <c r="K29"/>
      <c r="L29"/>
      <c r="M29"/>
      <c r="N29"/>
      <c r="O29"/>
      <c r="P29"/>
      <c r="Q29"/>
      <c r="R29"/>
      <c r="S29"/>
      <c r="T29"/>
    </row>
    <row r="30" spans="1:20" ht="13">
      <c r="A30" s="23"/>
      <c r="B30" s="30"/>
      <c r="H30"/>
      <c r="I30"/>
      <c r="J30"/>
      <c r="K30"/>
      <c r="L30"/>
      <c r="M30"/>
      <c r="N30"/>
      <c r="O30"/>
      <c r="P30"/>
      <c r="Q30"/>
      <c r="R30"/>
      <c r="S30"/>
      <c r="T30"/>
    </row>
    <row r="31" spans="1:20" ht="13">
      <c r="A31" s="23"/>
      <c r="B31" s="31"/>
      <c r="E31" s="32"/>
      <c r="H31"/>
      <c r="I31"/>
      <c r="J31"/>
      <c r="K31"/>
      <c r="L31"/>
      <c r="M31"/>
      <c r="N31"/>
      <c r="O31"/>
      <c r="P31"/>
      <c r="Q31"/>
      <c r="R31"/>
      <c r="S31"/>
      <c r="T31"/>
    </row>
    <row r="32" spans="1:20" ht="13">
      <c r="A32" s="26"/>
      <c r="C32" s="1137"/>
      <c r="D32" s="1137"/>
      <c r="H32"/>
      <c r="I32"/>
      <c r="J32"/>
      <c r="K32"/>
      <c r="L32"/>
      <c r="M32"/>
      <c r="N32"/>
      <c r="O32"/>
      <c r="P32"/>
      <c r="Q32"/>
      <c r="R32"/>
      <c r="S32"/>
      <c r="T32"/>
    </row>
    <row r="33" spans="1:20">
      <c r="F33" s="21" t="s">
        <v>94</v>
      </c>
      <c r="H33"/>
      <c r="I33"/>
      <c r="J33"/>
      <c r="K33"/>
      <c r="L33"/>
      <c r="M33"/>
      <c r="N33"/>
      <c r="O33"/>
      <c r="P33"/>
      <c r="Q33"/>
      <c r="R33"/>
      <c r="S33"/>
      <c r="T33"/>
    </row>
    <row r="34" spans="1:20" ht="15.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ht="13">
      <c r="A36" s="22"/>
      <c r="B36" s="33"/>
      <c r="D36"/>
      <c r="E36"/>
      <c r="H36"/>
      <c r="I36"/>
      <c r="J36"/>
      <c r="K36"/>
      <c r="L36"/>
      <c r="M36"/>
      <c r="N36"/>
      <c r="O36"/>
      <c r="P36"/>
      <c r="Q36"/>
      <c r="R36"/>
      <c r="S36"/>
      <c r="T36"/>
    </row>
    <row r="37" spans="1:20" ht="13">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ht="13">
      <c r="A40" s="26"/>
      <c r="B40" s="27"/>
      <c r="C40" s="27"/>
      <c r="D40"/>
      <c r="E40"/>
      <c r="F40" s="25"/>
      <c r="H40"/>
      <c r="I40"/>
      <c r="J40"/>
      <c r="K40"/>
      <c r="L40"/>
      <c r="M40"/>
      <c r="N40"/>
      <c r="O40"/>
      <c r="P40"/>
      <c r="Q40"/>
      <c r="R40"/>
    </row>
    <row r="41" spans="1:20" ht="13">
      <c r="A41" s="30"/>
      <c r="D41"/>
      <c r="E41"/>
      <c r="H41"/>
      <c r="I41"/>
      <c r="J41"/>
      <c r="K41"/>
      <c r="L41"/>
      <c r="M41"/>
      <c r="N41"/>
      <c r="O41"/>
      <c r="P41"/>
      <c r="Q41"/>
      <c r="R41"/>
    </row>
    <row r="42" spans="1:20" ht="13">
      <c r="A42" s="31"/>
      <c r="D42"/>
      <c r="E42"/>
    </row>
    <row r="43" spans="1:20">
      <c r="B43" s="1137"/>
      <c r="C43" s="1137"/>
    </row>
    <row r="45" spans="1:20">
      <c r="B45" s="29"/>
    </row>
    <row r="46" spans="1:20">
      <c r="A46" s="33"/>
    </row>
    <row r="47" spans="1:20">
      <c r="A47" s="33"/>
      <c r="D47" s="29"/>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28"/>
  <dimension ref="A1:X136"/>
  <sheetViews>
    <sheetView showGridLines="0" workbookViewId="0">
      <selection activeCell="N37" sqref="N37"/>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16.726562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152" t="s">
        <v>392</v>
      </c>
      <c r="B2" s="1152"/>
      <c r="C2" s="1152"/>
      <c r="D2" s="1152"/>
      <c r="E2" s="1152"/>
      <c r="F2" s="1152"/>
      <c r="G2" s="1152"/>
      <c r="H2" s="1152"/>
      <c r="I2" s="1152"/>
      <c r="J2" s="1152"/>
      <c r="K2" s="1152"/>
      <c r="L2" s="1152"/>
      <c r="M2" s="1152"/>
      <c r="N2" s="1152"/>
      <c r="O2" s="1152"/>
      <c r="P2" s="1152"/>
      <c r="Q2" s="1152"/>
      <c r="R2" s="1152"/>
      <c r="S2" s="1152"/>
      <c r="T2" s="1152"/>
      <c r="U2" s="1152"/>
      <c r="V2" s="1152"/>
      <c r="W2" s="1152"/>
      <c r="X2" s="1152"/>
    </row>
    <row r="3" spans="1:24" ht="15.75" customHeight="1">
      <c r="A3" s="1153" t="s">
        <v>391</v>
      </c>
      <c r="B3" s="1153"/>
      <c r="C3" s="1153"/>
      <c r="D3" s="1153"/>
      <c r="E3" s="1153"/>
      <c r="F3" s="1153"/>
      <c r="P3" s="36"/>
    </row>
    <row r="4" spans="1:24" ht="4.5" customHeight="1">
      <c r="A4" s="37"/>
      <c r="B4" s="37"/>
      <c r="C4" s="35"/>
      <c r="D4" s="35"/>
    </row>
    <row r="5" spans="1:24" ht="14.5" thickBot="1">
      <c r="A5" s="38" t="s">
        <v>124</v>
      </c>
      <c r="B5" s="1154" t="s">
        <v>125</v>
      </c>
      <c r="C5" s="1154"/>
      <c r="D5" s="39"/>
      <c r="E5" s="39"/>
      <c r="F5" s="38" t="s">
        <v>126</v>
      </c>
      <c r="G5" s="40" t="s">
        <v>127</v>
      </c>
      <c r="H5" s="107"/>
      <c r="I5" s="39"/>
      <c r="J5" s="39"/>
      <c r="K5" s="38" t="s">
        <v>128</v>
      </c>
      <c r="L5" s="41" t="s">
        <v>129</v>
      </c>
      <c r="M5" s="39"/>
      <c r="N5" s="42"/>
      <c r="O5" s="39"/>
      <c r="P5" s="38" t="s">
        <v>130</v>
      </c>
      <c r="Q5" s="41" t="s">
        <v>131</v>
      </c>
      <c r="R5" s="39"/>
    </row>
    <row r="6" spans="1:24" ht="28.5" thickBot="1">
      <c r="A6" s="43" t="s">
        <v>132</v>
      </c>
      <c r="B6" s="44" t="s">
        <v>133</v>
      </c>
      <c r="C6" s="45" t="s">
        <v>134</v>
      </c>
      <c r="D6" s="59" t="s">
        <v>135</v>
      </c>
      <c r="F6" s="43" t="s">
        <v>132</v>
      </c>
      <c r="G6" s="44" t="s">
        <v>133</v>
      </c>
      <c r="H6" s="108" t="s">
        <v>134</v>
      </c>
      <c r="I6" s="59" t="s">
        <v>135</v>
      </c>
      <c r="K6" s="43" t="s">
        <v>132</v>
      </c>
      <c r="L6" s="44" t="s">
        <v>133</v>
      </c>
      <c r="M6" s="45" t="s">
        <v>136</v>
      </c>
      <c r="N6" s="59" t="s">
        <v>135</v>
      </c>
      <c r="P6" s="47" t="s">
        <v>132</v>
      </c>
      <c r="Q6" s="48" t="s">
        <v>133</v>
      </c>
      <c r="R6" s="49" t="s">
        <v>136</v>
      </c>
      <c r="S6" s="64" t="s">
        <v>135</v>
      </c>
    </row>
    <row r="7" spans="1:24" ht="15.5">
      <c r="A7" s="51" t="s">
        <v>137</v>
      </c>
      <c r="B7" s="52">
        <v>9406.6440000000002</v>
      </c>
      <c r="C7" s="52">
        <v>18022</v>
      </c>
      <c r="D7" s="62">
        <v>2.5620990014871468</v>
      </c>
      <c r="F7" s="83" t="s">
        <v>137</v>
      </c>
      <c r="G7" s="50">
        <v>2025.673</v>
      </c>
      <c r="H7" s="50">
        <v>9713</v>
      </c>
      <c r="I7" s="99">
        <v>3.1576196496128719</v>
      </c>
      <c r="K7" s="83" t="s">
        <v>137</v>
      </c>
      <c r="L7" s="50">
        <v>314688.65999999997</v>
      </c>
      <c r="M7" s="50">
        <v>82869.316000000006</v>
      </c>
      <c r="N7" s="73">
        <v>3.7974086813990349</v>
      </c>
      <c r="P7" s="83" t="s">
        <v>138</v>
      </c>
      <c r="Q7" s="50">
        <v>53160.981</v>
      </c>
      <c r="R7" s="50">
        <v>14171.507</v>
      </c>
      <c r="S7" s="73">
        <v>3.7512581407185559</v>
      </c>
    </row>
    <row r="8" spans="1:24" ht="16" thickBot="1">
      <c r="A8" s="51" t="s">
        <v>149</v>
      </c>
      <c r="B8" s="52">
        <v>8808.41</v>
      </c>
      <c r="C8" s="52">
        <v>5773</v>
      </c>
      <c r="D8" s="62">
        <v>2.355936306022095</v>
      </c>
      <c r="F8" s="51" t="s">
        <v>139</v>
      </c>
      <c r="G8" s="52">
        <v>1472.316</v>
      </c>
      <c r="H8" s="52">
        <v>8077</v>
      </c>
      <c r="I8" s="62">
        <v>2.5718792524285243</v>
      </c>
      <c r="K8" s="51" t="s">
        <v>140</v>
      </c>
      <c r="L8" s="52">
        <v>165627.80900000001</v>
      </c>
      <c r="M8" s="52">
        <v>46804.182000000001</v>
      </c>
      <c r="N8" s="62">
        <v>3.5387395297283479</v>
      </c>
      <c r="P8" s="51" t="s">
        <v>140</v>
      </c>
      <c r="Q8" s="52">
        <v>51137.707999999999</v>
      </c>
      <c r="R8" s="52">
        <v>15448.28</v>
      </c>
      <c r="S8" s="62">
        <v>3.3102525329680712</v>
      </c>
    </row>
    <row r="9" spans="1:24" ht="16" thickBot="1">
      <c r="A9" s="51" t="s">
        <v>147</v>
      </c>
      <c r="B9" s="52">
        <v>4708.5169999999998</v>
      </c>
      <c r="C9" s="52">
        <v>3523</v>
      </c>
      <c r="D9" s="62">
        <v>2.3472226999568795</v>
      </c>
      <c r="F9" s="110" t="s">
        <v>222</v>
      </c>
      <c r="G9" s="54">
        <v>4136.0169999999998</v>
      </c>
      <c r="H9" s="54">
        <v>21098</v>
      </c>
      <c r="I9" s="72">
        <v>2.8881791836877202</v>
      </c>
      <c r="K9" s="51" t="s">
        <v>395</v>
      </c>
      <c r="L9" s="52">
        <v>96035.165999999997</v>
      </c>
      <c r="M9" s="52">
        <v>31047.847000000002</v>
      </c>
      <c r="N9" s="62">
        <v>3.093134477247327</v>
      </c>
      <c r="P9" s="51" t="s">
        <v>144</v>
      </c>
      <c r="Q9" s="52">
        <v>42833.593000000001</v>
      </c>
      <c r="R9" s="52">
        <v>7825.6270000000004</v>
      </c>
      <c r="S9" s="62">
        <v>5.4735030177134689</v>
      </c>
    </row>
    <row r="10" spans="1:24" ht="15.5">
      <c r="A10" s="51" t="s">
        <v>145</v>
      </c>
      <c r="B10" s="52">
        <v>2545.8009999999999</v>
      </c>
      <c r="C10" s="52">
        <v>3800</v>
      </c>
      <c r="D10" s="62">
        <v>2.9073404092521407</v>
      </c>
      <c r="K10" s="51" t="s">
        <v>139</v>
      </c>
      <c r="L10" s="52">
        <v>86180.22</v>
      </c>
      <c r="M10" s="52">
        <v>21462.157999999999</v>
      </c>
      <c r="N10" s="62">
        <v>4.0154498909196361</v>
      </c>
      <c r="P10" s="51" t="s">
        <v>139</v>
      </c>
      <c r="Q10" s="52">
        <v>31761.125</v>
      </c>
      <c r="R10" s="52">
        <v>8956.6779999999999</v>
      </c>
      <c r="S10" s="62">
        <v>3.5460831571705493</v>
      </c>
    </row>
    <row r="11" spans="1:24" ht="15.5">
      <c r="A11" s="51" t="s">
        <v>245</v>
      </c>
      <c r="B11" s="52">
        <v>2397.2089999999998</v>
      </c>
      <c r="C11" s="52">
        <v>1693</v>
      </c>
      <c r="D11" s="62">
        <v>2.0660411913907804</v>
      </c>
      <c r="F11"/>
      <c r="G11"/>
      <c r="H11"/>
      <c r="I11"/>
      <c r="K11" s="51" t="s">
        <v>146</v>
      </c>
      <c r="L11" s="52">
        <v>55736.453000000001</v>
      </c>
      <c r="M11" s="52">
        <v>12275.362999999999</v>
      </c>
      <c r="N11" s="62">
        <v>4.5405136288026675</v>
      </c>
      <c r="P11" s="51" t="s">
        <v>141</v>
      </c>
      <c r="Q11" s="52">
        <v>24410.694</v>
      </c>
      <c r="R11" s="52">
        <v>5631.1679999999997</v>
      </c>
      <c r="S11" s="62">
        <v>4.3349255429779401</v>
      </c>
    </row>
    <row r="12" spans="1:24" ht="15.5">
      <c r="A12" s="51" t="s">
        <v>266</v>
      </c>
      <c r="B12" s="52">
        <v>1735.22</v>
      </c>
      <c r="C12" s="52">
        <v>848</v>
      </c>
      <c r="D12" s="62">
        <v>4.2556291033410423</v>
      </c>
      <c r="H12" s="21"/>
      <c r="K12" s="51" t="s">
        <v>144</v>
      </c>
      <c r="L12" s="52">
        <v>41922.322</v>
      </c>
      <c r="M12" s="52">
        <v>6536.9639999999999</v>
      </c>
      <c r="N12" s="62">
        <v>6.4131180774439018</v>
      </c>
      <c r="P12" s="51" t="s">
        <v>395</v>
      </c>
      <c r="Q12" s="52">
        <v>21494.968000000001</v>
      </c>
      <c r="R12" s="52">
        <v>8622.7270000000008</v>
      </c>
      <c r="S12" s="62">
        <v>2.492827153173236</v>
      </c>
    </row>
    <row r="13" spans="1:24" ht="15.5">
      <c r="A13" s="51" t="s">
        <v>139</v>
      </c>
      <c r="B13" s="52">
        <v>1472.316</v>
      </c>
      <c r="C13" s="52">
        <v>8077</v>
      </c>
      <c r="D13" s="62">
        <v>2.5718792524285243</v>
      </c>
      <c r="H13" s="21"/>
      <c r="K13" s="51" t="s">
        <v>147</v>
      </c>
      <c r="L13" s="52">
        <v>35941.868999999999</v>
      </c>
      <c r="M13" s="52">
        <v>10739.472</v>
      </c>
      <c r="N13" s="62">
        <v>3.3467072682902845</v>
      </c>
      <c r="P13" s="51" t="s">
        <v>137</v>
      </c>
      <c r="Q13" s="52">
        <v>14084.75</v>
      </c>
      <c r="R13" s="52">
        <v>4273.9840000000004</v>
      </c>
      <c r="S13" s="62">
        <v>3.2954615646665966</v>
      </c>
    </row>
    <row r="14" spans="1:24" ht="15.5">
      <c r="A14" s="51" t="s">
        <v>143</v>
      </c>
      <c r="B14" s="52">
        <v>1153.1410000000001</v>
      </c>
      <c r="C14" s="52">
        <v>2935</v>
      </c>
      <c r="D14" s="62">
        <v>2.6349076866831189</v>
      </c>
      <c r="K14" s="51" t="s">
        <v>142</v>
      </c>
      <c r="L14" s="52">
        <v>29708.975999999999</v>
      </c>
      <c r="M14" s="52">
        <v>7463.8059999999996</v>
      </c>
      <c r="N14" s="62">
        <v>3.9804057072222938</v>
      </c>
      <c r="P14" s="51" t="s">
        <v>146</v>
      </c>
      <c r="Q14" s="52">
        <v>13723.708000000001</v>
      </c>
      <c r="R14" s="52">
        <v>3757.9029999999998</v>
      </c>
      <c r="S14" s="62">
        <v>3.6519590846277836</v>
      </c>
    </row>
    <row r="15" spans="1:24" ht="15.5">
      <c r="A15" s="51" t="s">
        <v>395</v>
      </c>
      <c r="B15" s="52">
        <v>604.33299999999997</v>
      </c>
      <c r="C15" s="52">
        <v>3106</v>
      </c>
      <c r="D15" s="62">
        <v>2.9924289689731323</v>
      </c>
      <c r="E15" s="86"/>
      <c r="K15" s="51" t="s">
        <v>246</v>
      </c>
      <c r="L15" s="52">
        <v>28850.821</v>
      </c>
      <c r="M15" s="52">
        <v>5129.2020000000002</v>
      </c>
      <c r="N15" s="62">
        <v>5.6248166868842366</v>
      </c>
      <c r="P15" s="51" t="s">
        <v>147</v>
      </c>
      <c r="Q15" s="52">
        <v>10739.772000000001</v>
      </c>
      <c r="R15" s="52">
        <v>3049.8389999999999</v>
      </c>
      <c r="S15" s="62">
        <v>3.5214226062424938</v>
      </c>
    </row>
    <row r="16" spans="1:24" ht="15.5">
      <c r="A16" s="51" t="s">
        <v>155</v>
      </c>
      <c r="B16" s="52">
        <v>531.52599999999995</v>
      </c>
      <c r="C16" s="52">
        <v>533</v>
      </c>
      <c r="D16" s="62">
        <v>2.0965344777261503</v>
      </c>
      <c r="K16" s="51" t="s">
        <v>138</v>
      </c>
      <c r="L16" s="52">
        <v>28212.786</v>
      </c>
      <c r="M16" s="52">
        <v>6387.1</v>
      </c>
      <c r="N16" s="62">
        <v>4.417151132751953</v>
      </c>
      <c r="P16" s="51" t="s">
        <v>153</v>
      </c>
      <c r="Q16" s="52">
        <v>10145.974</v>
      </c>
      <c r="R16" s="52">
        <v>3497.2040000000002</v>
      </c>
      <c r="S16" s="62">
        <v>2.9011673325319309</v>
      </c>
    </row>
    <row r="17" spans="1:19" ht="15.5">
      <c r="A17" s="51" t="s">
        <v>332</v>
      </c>
      <c r="B17" s="52">
        <v>519.59199999999998</v>
      </c>
      <c r="C17" s="52">
        <v>297</v>
      </c>
      <c r="D17" s="62">
        <v>3.361097095543049</v>
      </c>
      <c r="K17" s="51" t="s">
        <v>154</v>
      </c>
      <c r="L17" s="52">
        <v>25106.527999999998</v>
      </c>
      <c r="M17" s="52">
        <v>8498.0849999999991</v>
      </c>
      <c r="N17" s="62">
        <v>2.9543747797297861</v>
      </c>
      <c r="P17" s="51" t="s">
        <v>235</v>
      </c>
      <c r="Q17" s="52">
        <v>9933.8150000000005</v>
      </c>
      <c r="R17" s="52">
        <v>2466.587</v>
      </c>
      <c r="S17" s="62">
        <v>4.0273523698941087</v>
      </c>
    </row>
    <row r="18" spans="1:19" ht="15.5">
      <c r="A18" s="51" t="s">
        <v>247</v>
      </c>
      <c r="B18" s="52">
        <v>507.05200000000002</v>
      </c>
      <c r="C18" s="52">
        <v>744</v>
      </c>
      <c r="D18" s="62">
        <v>2.7069337376412053</v>
      </c>
      <c r="K18" s="51" t="s">
        <v>151</v>
      </c>
      <c r="L18" s="52">
        <v>22758.68</v>
      </c>
      <c r="M18" s="52">
        <v>5745.5730000000003</v>
      </c>
      <c r="N18" s="62">
        <v>3.9610809922700483</v>
      </c>
      <c r="P18" s="51" t="s">
        <v>154</v>
      </c>
      <c r="Q18" s="52">
        <v>7072.9059999999999</v>
      </c>
      <c r="R18" s="52">
        <v>2677.7759999999998</v>
      </c>
      <c r="S18" s="62">
        <v>2.641335944455399</v>
      </c>
    </row>
    <row r="19" spans="1:19" ht="16" thickBot="1">
      <c r="A19" s="51" t="s">
        <v>327</v>
      </c>
      <c r="B19" s="52">
        <v>491.39499999999998</v>
      </c>
      <c r="C19" s="52">
        <v>245</v>
      </c>
      <c r="D19" s="62">
        <v>5.0221779344882211</v>
      </c>
      <c r="K19" s="51" t="s">
        <v>145</v>
      </c>
      <c r="L19" s="52">
        <v>16952.859</v>
      </c>
      <c r="M19" s="52">
        <v>6156.8</v>
      </c>
      <c r="N19" s="62">
        <v>2.7535178989085241</v>
      </c>
      <c r="P19" s="51" t="s">
        <v>148</v>
      </c>
      <c r="Q19" s="52">
        <v>6949.7079999999996</v>
      </c>
      <c r="R19" s="52">
        <v>3403.5210000000002</v>
      </c>
      <c r="S19" s="62">
        <v>2.0419171792975566</v>
      </c>
    </row>
    <row r="20" spans="1:19" ht="16" thickBot="1">
      <c r="A20" s="110" t="s">
        <v>222</v>
      </c>
      <c r="B20" s="54">
        <v>35580.819000000003</v>
      </c>
      <c r="C20" s="54">
        <v>50520</v>
      </c>
      <c r="D20" s="72">
        <v>2.5344465599170194</v>
      </c>
      <c r="K20" s="51" t="s">
        <v>152</v>
      </c>
      <c r="L20" s="52">
        <v>14119.995999999999</v>
      </c>
      <c r="M20" s="52">
        <v>3580.3560000000002</v>
      </c>
      <c r="N20" s="62">
        <v>3.9437407900219972</v>
      </c>
      <c r="P20" s="51" t="s">
        <v>245</v>
      </c>
      <c r="Q20" s="52">
        <v>6026.4449999999997</v>
      </c>
      <c r="R20" s="52">
        <v>1823.8440000000001</v>
      </c>
      <c r="S20" s="62">
        <v>3.3042546401994906</v>
      </c>
    </row>
    <row r="21" spans="1:19" ht="15.5">
      <c r="A21"/>
      <c r="B21"/>
      <c r="C21"/>
      <c r="D21"/>
      <c r="K21" s="51" t="s">
        <v>247</v>
      </c>
      <c r="L21" s="52">
        <v>11796.046</v>
      </c>
      <c r="M21" s="52">
        <v>3870.9110000000001</v>
      </c>
      <c r="N21" s="62">
        <v>3.0473565525014656</v>
      </c>
      <c r="P21" s="51" t="s">
        <v>158</v>
      </c>
      <c r="Q21" s="52">
        <v>6007.44</v>
      </c>
      <c r="R21" s="52">
        <v>2279.8870000000002</v>
      </c>
      <c r="S21" s="62">
        <v>2.6349726982082879</v>
      </c>
    </row>
    <row r="22" spans="1:19" ht="15.5">
      <c r="A22"/>
      <c r="B22"/>
      <c r="C22"/>
      <c r="D22"/>
      <c r="H22" s="21"/>
      <c r="K22" s="51" t="s">
        <v>141</v>
      </c>
      <c r="L22" s="52">
        <v>10412.378000000001</v>
      </c>
      <c r="M22" s="52">
        <v>2303.1439999999998</v>
      </c>
      <c r="N22" s="62">
        <v>4.5209409398630749</v>
      </c>
      <c r="P22" s="51" t="s">
        <v>157</v>
      </c>
      <c r="Q22" s="52">
        <v>5435.7719999999999</v>
      </c>
      <c r="R22" s="52">
        <v>1486.961</v>
      </c>
      <c r="S22" s="62">
        <v>3.6556251307196357</v>
      </c>
    </row>
    <row r="23" spans="1:19" ht="15.5">
      <c r="A23"/>
      <c r="B23"/>
      <c r="C23"/>
      <c r="D23"/>
      <c r="H23" s="21"/>
      <c r="K23" s="51" t="s">
        <v>150</v>
      </c>
      <c r="L23" s="52">
        <v>7662.759</v>
      </c>
      <c r="M23" s="52">
        <v>2012.018</v>
      </c>
      <c r="N23" s="62">
        <v>3.8084942580036558</v>
      </c>
      <c r="P23" s="51" t="s">
        <v>155</v>
      </c>
      <c r="Q23" s="52">
        <v>4670.6850000000004</v>
      </c>
      <c r="R23" s="52">
        <v>1328.71</v>
      </c>
      <c r="S23" s="62">
        <v>3.5152027154157039</v>
      </c>
    </row>
    <row r="24" spans="1:19" ht="16" thickBot="1">
      <c r="A24"/>
      <c r="B24"/>
      <c r="C24"/>
      <c r="D24"/>
      <c r="H24" s="21"/>
      <c r="K24" s="51" t="s">
        <v>155</v>
      </c>
      <c r="L24" s="52">
        <v>6284.38</v>
      </c>
      <c r="M24" s="52">
        <v>2608.9520000000002</v>
      </c>
      <c r="N24" s="62">
        <v>2.4087756309813289</v>
      </c>
      <c r="P24" s="51" t="s">
        <v>246</v>
      </c>
      <c r="Q24" s="52">
        <v>4326.7290000000003</v>
      </c>
      <c r="R24" s="52">
        <v>1108.626</v>
      </c>
      <c r="S24" s="62">
        <v>3.902785069085517</v>
      </c>
    </row>
    <row r="25" spans="1:19" ht="16" thickBot="1">
      <c r="A25"/>
      <c r="B25"/>
      <c r="C25"/>
      <c r="D25"/>
      <c r="H25" s="21"/>
      <c r="K25" s="110" t="s">
        <v>222</v>
      </c>
      <c r="L25" s="54">
        <v>1029780.338</v>
      </c>
      <c r="M25" s="54">
        <v>275566.08799999999</v>
      </c>
      <c r="N25" s="72">
        <v>3.7369632289441945</v>
      </c>
      <c r="P25" s="110" t="s">
        <v>222</v>
      </c>
      <c r="Q25" s="54">
        <v>368128.71600000001</v>
      </c>
      <c r="R25" s="54">
        <v>106578.781</v>
      </c>
      <c r="S25" s="72">
        <v>3.4540526035853234</v>
      </c>
    </row>
    <row r="26" spans="1:19">
      <c r="H26" s="21"/>
      <c r="K26"/>
      <c r="L26"/>
      <c r="M26"/>
      <c r="N26"/>
      <c r="P26"/>
      <c r="Q26"/>
      <c r="R26"/>
      <c r="S26"/>
    </row>
    <row r="27" spans="1:19">
      <c r="A27"/>
      <c r="B27"/>
      <c r="C27"/>
      <c r="D27"/>
      <c r="H27" s="21"/>
      <c r="K27"/>
      <c r="L27"/>
      <c r="M27"/>
      <c r="N27"/>
      <c r="P27"/>
      <c r="Q27"/>
      <c r="R27"/>
      <c r="S27"/>
    </row>
    <row r="28" spans="1:19">
      <c r="H28" s="21"/>
      <c r="K28"/>
      <c r="L28"/>
      <c r="M28"/>
      <c r="N28"/>
      <c r="P28"/>
      <c r="Q28"/>
      <c r="R28"/>
      <c r="S28"/>
    </row>
    <row r="29" spans="1:19">
      <c r="H29" s="2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row>
    <row r="34" spans="1:19" ht="13">
      <c r="A34" s="143" t="s">
        <v>326</v>
      </c>
      <c r="C34"/>
      <c r="D34"/>
      <c r="E34"/>
      <c r="F34"/>
      <c r="G34"/>
      <c r="H34"/>
      <c r="I34"/>
      <c r="J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xmlns:xlrd2="http://schemas.microsoft.com/office/spreadsheetml/2017/richdata2"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29"/>
  <dimension ref="A1:AA83"/>
  <sheetViews>
    <sheetView showGridLines="0" workbookViewId="0">
      <selection activeCell="P25" sqref="P25"/>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21.453125"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row>
    <row r="2" spans="1:27" ht="18" customHeight="1">
      <c r="A2" s="1152" t="s">
        <v>396</v>
      </c>
      <c r="B2" s="1152"/>
      <c r="C2" s="1152"/>
      <c r="D2" s="1152"/>
      <c r="E2" s="1152"/>
      <c r="F2" s="1152"/>
      <c r="G2" s="1152"/>
      <c r="H2" s="1152"/>
      <c r="I2" s="1152"/>
      <c r="J2" s="1152"/>
      <c r="K2" s="1152"/>
      <c r="L2" s="1152"/>
      <c r="M2" s="1152"/>
      <c r="N2" s="1152"/>
      <c r="O2" s="1152"/>
      <c r="P2" s="1152"/>
      <c r="Q2" s="1152"/>
      <c r="R2" s="1152"/>
      <c r="S2" s="1152"/>
      <c r="T2" s="1152"/>
      <c r="U2" s="1152"/>
      <c r="V2" s="1152"/>
      <c r="W2" s="1152"/>
      <c r="X2" s="1152"/>
      <c r="Y2" s="1152"/>
      <c r="Z2" s="1152"/>
      <c r="AA2" s="1152"/>
    </row>
    <row r="3" spans="1:27" ht="18" customHeight="1">
      <c r="A3" s="1158" t="s">
        <v>397</v>
      </c>
      <c r="B3" s="1158"/>
      <c r="C3" s="1158"/>
      <c r="D3" s="1158"/>
      <c r="E3" s="1158"/>
      <c r="F3" s="1158"/>
      <c r="G3" s="1158"/>
      <c r="H3" s="55"/>
      <c r="I3" s="55"/>
      <c r="J3" s="55"/>
      <c r="K3" s="55"/>
      <c r="L3" s="55"/>
      <c r="M3" s="55"/>
      <c r="N3" s="55"/>
      <c r="O3" s="55"/>
      <c r="P3" s="55"/>
      <c r="Q3" s="55"/>
      <c r="R3" s="55"/>
      <c r="S3" s="55"/>
      <c r="T3" s="55"/>
      <c r="U3" s="55"/>
      <c r="V3" s="55"/>
      <c r="W3" s="55"/>
      <c r="X3" s="55"/>
      <c r="Y3" s="55"/>
      <c r="Z3" s="55"/>
      <c r="AA3" s="55"/>
    </row>
    <row r="5" spans="1:27" s="56" customFormat="1" ht="28">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8.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5">
      <c r="A8" s="83" t="s">
        <v>152</v>
      </c>
      <c r="B8" s="50">
        <v>16093.522999999999</v>
      </c>
      <c r="C8" s="50">
        <v>31691</v>
      </c>
      <c r="D8" s="73">
        <v>2.2894459587107936</v>
      </c>
      <c r="E8" s="88"/>
      <c r="F8" s="83" t="s">
        <v>155</v>
      </c>
      <c r="G8" s="50">
        <v>5607.6319999999996</v>
      </c>
      <c r="H8" s="105">
        <v>26439</v>
      </c>
      <c r="I8" s="106">
        <v>2.8975113766304088</v>
      </c>
      <c r="K8" s="83" t="s">
        <v>146</v>
      </c>
      <c r="L8" s="50">
        <v>10807.004999999999</v>
      </c>
      <c r="M8" s="50">
        <v>3637.0129999999999</v>
      </c>
      <c r="N8" s="73">
        <v>2.9713957580025148</v>
      </c>
      <c r="P8" s="83" t="s">
        <v>395</v>
      </c>
      <c r="Q8" s="50">
        <v>6858.8389999999999</v>
      </c>
      <c r="R8" s="50">
        <v>1378.8009999999999</v>
      </c>
      <c r="S8" s="73">
        <v>4.9744952317266957</v>
      </c>
    </row>
    <row r="9" spans="1:27" ht="15.5">
      <c r="A9" s="51" t="s">
        <v>155</v>
      </c>
      <c r="B9" s="52">
        <v>14277.847</v>
      </c>
      <c r="C9" s="52">
        <v>48971</v>
      </c>
      <c r="D9" s="62">
        <v>2.1122303412017889</v>
      </c>
      <c r="E9" s="89"/>
      <c r="F9" s="51" t="s">
        <v>152</v>
      </c>
      <c r="G9" s="52">
        <v>1384.1880000000001</v>
      </c>
      <c r="H9" s="52">
        <v>7645</v>
      </c>
      <c r="I9" s="62">
        <v>2.8503873446811667</v>
      </c>
      <c r="K9" s="51" t="s">
        <v>140</v>
      </c>
      <c r="L9" s="52">
        <v>10272.005999999999</v>
      </c>
      <c r="M9" s="52">
        <v>2705.585</v>
      </c>
      <c r="N9" s="62">
        <v>3.7965933430293259</v>
      </c>
      <c r="P9" s="51" t="s">
        <v>140</v>
      </c>
      <c r="Q9" s="52">
        <v>3953.721</v>
      </c>
      <c r="R9" s="52">
        <v>1105.203</v>
      </c>
      <c r="S9" s="62">
        <v>3.5773708540421985</v>
      </c>
    </row>
    <row r="10" spans="1:27" ht="15.5">
      <c r="A10" s="51" t="s">
        <v>151</v>
      </c>
      <c r="B10" s="52">
        <v>7723.9129999999996</v>
      </c>
      <c r="C10" s="52">
        <v>5139</v>
      </c>
      <c r="D10" s="62">
        <v>2.9816060167047476</v>
      </c>
      <c r="E10" s="88"/>
      <c r="F10" s="51" t="s">
        <v>157</v>
      </c>
      <c r="G10" s="52">
        <v>936.04499999999996</v>
      </c>
      <c r="H10" s="53">
        <v>4100</v>
      </c>
      <c r="I10" s="63">
        <v>3.8248069300862175</v>
      </c>
      <c r="K10" s="51" t="s">
        <v>395</v>
      </c>
      <c r="L10" s="52">
        <v>6544.26</v>
      </c>
      <c r="M10" s="52">
        <v>1423.0550000000001</v>
      </c>
      <c r="N10" s="62">
        <v>4.598740034643777</v>
      </c>
      <c r="P10" s="51" t="s">
        <v>142</v>
      </c>
      <c r="Q10" s="52">
        <v>3942.2060000000001</v>
      </c>
      <c r="R10" s="52">
        <v>1214.0619999999999</v>
      </c>
      <c r="S10" s="62">
        <v>3.2471208224950625</v>
      </c>
    </row>
    <row r="11" spans="1:27" ht="16" thickBot="1">
      <c r="A11" s="51" t="s">
        <v>395</v>
      </c>
      <c r="B11" s="52">
        <v>6995.2089999999998</v>
      </c>
      <c r="C11" s="52">
        <v>17580</v>
      </c>
      <c r="D11" s="62">
        <v>3.1061379359342114</v>
      </c>
      <c r="E11" s="89"/>
      <c r="F11" s="51" t="s">
        <v>395</v>
      </c>
      <c r="G11" s="52">
        <v>788.09199999999998</v>
      </c>
      <c r="H11" s="52">
        <v>5039</v>
      </c>
      <c r="I11" s="62">
        <v>2.2917978916757544</v>
      </c>
      <c r="K11" s="51" t="s">
        <v>142</v>
      </c>
      <c r="L11" s="52">
        <v>6428.5460000000003</v>
      </c>
      <c r="M11" s="52">
        <v>1815.566</v>
      </c>
      <c r="N11" s="62">
        <v>3.5407944409622125</v>
      </c>
      <c r="P11" s="51" t="s">
        <v>157</v>
      </c>
      <c r="Q11" s="52">
        <v>1496.451</v>
      </c>
      <c r="R11" s="52">
        <v>306.52999999999997</v>
      </c>
      <c r="S11" s="62">
        <v>4.8819071542752752</v>
      </c>
    </row>
    <row r="12" spans="1:27" ht="16" thickBot="1">
      <c r="A12" s="51" t="s">
        <v>140</v>
      </c>
      <c r="B12" s="52">
        <v>6284.7659999999996</v>
      </c>
      <c r="C12" s="52">
        <v>11132</v>
      </c>
      <c r="D12" s="62">
        <v>2.4288978885772621</v>
      </c>
      <c r="E12" s="89"/>
      <c r="F12" s="110" t="s">
        <v>222</v>
      </c>
      <c r="G12" s="54">
        <v>9499.8960000000006</v>
      </c>
      <c r="H12" s="54">
        <v>48910</v>
      </c>
      <c r="I12" s="72">
        <v>2.7988533414255454</v>
      </c>
      <c r="K12" s="51" t="s">
        <v>157</v>
      </c>
      <c r="L12" s="52">
        <v>5423.92</v>
      </c>
      <c r="M12" s="52">
        <v>1220.4639999999999</v>
      </c>
      <c r="N12" s="62">
        <v>4.4441458330602135</v>
      </c>
      <c r="P12" s="51" t="s">
        <v>139</v>
      </c>
      <c r="Q12" s="52">
        <v>1372.261</v>
      </c>
      <c r="R12" s="52">
        <v>232.54400000000001</v>
      </c>
      <c r="S12" s="62">
        <v>5.901081085730012</v>
      </c>
    </row>
    <row r="13" spans="1:27" ht="15.5">
      <c r="A13" s="51" t="s">
        <v>159</v>
      </c>
      <c r="B13" s="52">
        <v>5965.616</v>
      </c>
      <c r="C13" s="53">
        <v>14730</v>
      </c>
      <c r="D13" s="63">
        <v>1.8446224526585484</v>
      </c>
      <c r="E13" s="89"/>
      <c r="F13"/>
      <c r="G13"/>
      <c r="H13"/>
      <c r="I13"/>
      <c r="K13" s="51" t="s">
        <v>137</v>
      </c>
      <c r="L13" s="52">
        <v>5258.55</v>
      </c>
      <c r="M13" s="52">
        <v>2173.6570000000002</v>
      </c>
      <c r="N13" s="62">
        <v>2.4192179354884416</v>
      </c>
      <c r="P13" s="51" t="s">
        <v>151</v>
      </c>
      <c r="Q13" s="52">
        <v>1156.087</v>
      </c>
      <c r="R13" s="52">
        <v>395.66800000000001</v>
      </c>
      <c r="S13" s="62">
        <v>2.9218612574178349</v>
      </c>
    </row>
    <row r="14" spans="1:27" ht="15.5">
      <c r="A14" s="51" t="s">
        <v>142</v>
      </c>
      <c r="B14" s="52">
        <v>5374.6319999999996</v>
      </c>
      <c r="C14" s="52">
        <v>5403</v>
      </c>
      <c r="D14" s="62">
        <v>1.6129825323789022</v>
      </c>
      <c r="E14" s="89"/>
      <c r="F14"/>
      <c r="G14"/>
      <c r="H14"/>
      <c r="I14"/>
      <c r="K14" s="51" t="s">
        <v>158</v>
      </c>
      <c r="L14" s="52">
        <v>3453.3939999999998</v>
      </c>
      <c r="M14" s="52">
        <v>1399.3009999999999</v>
      </c>
      <c r="N14" s="62">
        <v>2.4679422082882811</v>
      </c>
      <c r="P14" s="51" t="s">
        <v>398</v>
      </c>
      <c r="Q14" s="52">
        <v>483.07799999999997</v>
      </c>
      <c r="R14" s="52">
        <v>89.262</v>
      </c>
      <c r="S14" s="62">
        <v>5.4119110035625457</v>
      </c>
    </row>
    <row r="15" spans="1:27" ht="15.5">
      <c r="A15" s="51" t="s">
        <v>156</v>
      </c>
      <c r="B15" s="52">
        <v>3238.556</v>
      </c>
      <c r="C15" s="52">
        <v>5521</v>
      </c>
      <c r="D15" s="62">
        <v>1.8731692306980436</v>
      </c>
      <c r="E15" s="89"/>
      <c r="F15"/>
      <c r="G15"/>
      <c r="H15"/>
      <c r="I15"/>
      <c r="K15" s="51" t="s">
        <v>245</v>
      </c>
      <c r="L15" s="52">
        <v>3337.9380000000001</v>
      </c>
      <c r="M15" s="52">
        <v>1428.306</v>
      </c>
      <c r="N15" s="62">
        <v>2.3369908128930357</v>
      </c>
      <c r="P15" s="51" t="s">
        <v>137</v>
      </c>
      <c r="Q15" s="52">
        <v>458.32600000000002</v>
      </c>
      <c r="R15" s="52">
        <v>99.350999999999999</v>
      </c>
      <c r="S15" s="62">
        <v>4.6131996658312451</v>
      </c>
    </row>
    <row r="16" spans="1:27" ht="15.5">
      <c r="A16" s="51" t="s">
        <v>150</v>
      </c>
      <c r="B16" s="52">
        <v>2834.1489999999999</v>
      </c>
      <c r="C16" s="52">
        <v>3204</v>
      </c>
      <c r="D16" s="62">
        <v>2.3337604258188933</v>
      </c>
      <c r="E16" s="89"/>
      <c r="K16" s="51" t="s">
        <v>155</v>
      </c>
      <c r="L16" s="52">
        <v>2450.6590000000001</v>
      </c>
      <c r="M16" s="52">
        <v>976.43299999999999</v>
      </c>
      <c r="N16" s="62">
        <v>2.5098076365710704</v>
      </c>
      <c r="P16" s="51" t="s">
        <v>146</v>
      </c>
      <c r="Q16" s="52">
        <v>402.01499999999999</v>
      </c>
      <c r="R16" s="52">
        <v>122.86</v>
      </c>
      <c r="S16" s="62">
        <v>3.2721390200227902</v>
      </c>
    </row>
    <row r="17" spans="1:19" ht="15.5">
      <c r="A17" s="51" t="s">
        <v>137</v>
      </c>
      <c r="B17" s="52">
        <v>2359.44</v>
      </c>
      <c r="C17" s="52">
        <v>9876</v>
      </c>
      <c r="D17" s="62">
        <v>2.9699896906827186</v>
      </c>
      <c r="E17" s="88"/>
      <c r="K17" s="51" t="s">
        <v>150</v>
      </c>
      <c r="L17" s="52">
        <v>2093.0659999999998</v>
      </c>
      <c r="M17" s="52">
        <v>857.81600000000003</v>
      </c>
      <c r="N17" s="62">
        <v>2.4399941246141359</v>
      </c>
      <c r="P17" s="114" t="s">
        <v>154</v>
      </c>
      <c r="Q17" s="109">
        <v>388.61500000000001</v>
      </c>
      <c r="R17" s="109">
        <v>97.712999999999994</v>
      </c>
      <c r="S17" s="115">
        <v>3.9771064239149347</v>
      </c>
    </row>
    <row r="18" spans="1:19" ht="16" thickBot="1">
      <c r="A18" s="51" t="s">
        <v>157</v>
      </c>
      <c r="B18" s="52">
        <v>1564.027</v>
      </c>
      <c r="C18" s="52">
        <v>5150</v>
      </c>
      <c r="D18" s="62">
        <v>2.928829181421357</v>
      </c>
      <c r="E18" s="90"/>
      <c r="F18"/>
      <c r="G18"/>
      <c r="H18"/>
      <c r="K18" s="51" t="s">
        <v>159</v>
      </c>
      <c r="L18" s="52">
        <v>1786.711</v>
      </c>
      <c r="M18" s="52">
        <v>744.899</v>
      </c>
      <c r="N18" s="62">
        <v>2.3985949773056481</v>
      </c>
      <c r="P18" s="51" t="s">
        <v>138</v>
      </c>
      <c r="Q18" s="52">
        <v>376.79199999999997</v>
      </c>
      <c r="R18" s="52">
        <v>73.001999999999995</v>
      </c>
      <c r="S18" s="62">
        <v>5.1613928385523682</v>
      </c>
    </row>
    <row r="19" spans="1:19" ht="16" thickBot="1">
      <c r="A19" s="110" t="s">
        <v>222</v>
      </c>
      <c r="B19" s="54">
        <v>75246.404999999999</v>
      </c>
      <c r="C19" s="54">
        <v>161383</v>
      </c>
      <c r="D19" s="72">
        <v>2.2804212346848001</v>
      </c>
      <c r="E19" s="91"/>
      <c r="F19"/>
      <c r="G19"/>
      <c r="H19"/>
      <c r="K19" s="51" t="s">
        <v>151</v>
      </c>
      <c r="L19" s="52">
        <v>1562.348</v>
      </c>
      <c r="M19" s="52">
        <v>314.66800000000001</v>
      </c>
      <c r="N19" s="62">
        <v>4.9650679446273527</v>
      </c>
      <c r="P19" s="51" t="s">
        <v>318</v>
      </c>
      <c r="Q19" s="52">
        <v>339.60500000000002</v>
      </c>
      <c r="R19" s="52">
        <v>43.82</v>
      </c>
      <c r="S19" s="62">
        <v>7.75</v>
      </c>
    </row>
    <row r="20" spans="1:19" ht="15" customHeight="1" thickBot="1">
      <c r="A20"/>
      <c r="B20"/>
      <c r="C20"/>
      <c r="D20"/>
      <c r="E20" s="91"/>
      <c r="F20"/>
      <c r="G20"/>
      <c r="H20"/>
      <c r="K20" s="110" t="s">
        <v>222</v>
      </c>
      <c r="L20" s="54">
        <v>62332.813000000002</v>
      </c>
      <c r="M20" s="54">
        <v>19137.920999999998</v>
      </c>
      <c r="N20" s="72">
        <v>3.2570315762093491</v>
      </c>
      <c r="P20" s="110" t="s">
        <v>222</v>
      </c>
      <c r="Q20" s="54">
        <v>21570.731</v>
      </c>
      <c r="R20" s="54">
        <v>5243.3869999999997</v>
      </c>
      <c r="S20" s="72">
        <v>4.1138926041507142</v>
      </c>
    </row>
    <row r="21" spans="1:19" ht="13">
      <c r="A21"/>
      <c r="B21"/>
      <c r="C21"/>
      <c r="D21"/>
      <c r="E21" s="92"/>
      <c r="F21"/>
      <c r="G21"/>
      <c r="H21"/>
      <c r="K21"/>
      <c r="L21"/>
      <c r="M21"/>
      <c r="N21"/>
      <c r="P21"/>
      <c r="Q21"/>
      <c r="R21"/>
      <c r="S21"/>
    </row>
    <row r="22" spans="1:19">
      <c r="A22"/>
      <c r="B22"/>
      <c r="C22"/>
      <c r="D22"/>
      <c r="F22"/>
      <c r="G22"/>
      <c r="H22"/>
      <c r="K22"/>
      <c r="L22"/>
      <c r="M22"/>
      <c r="N22"/>
      <c r="P22"/>
      <c r="Q22"/>
      <c r="R22"/>
      <c r="S22"/>
    </row>
    <row r="23" spans="1:19">
      <c r="A23"/>
      <c r="B23"/>
      <c r="C23"/>
      <c r="D23"/>
      <c r="F23"/>
      <c r="G23"/>
      <c r="H23"/>
      <c r="K23"/>
      <c r="L23"/>
      <c r="M23"/>
      <c r="N23"/>
      <c r="P23"/>
      <c r="Q23"/>
      <c r="R23"/>
      <c r="S23"/>
    </row>
    <row r="24" spans="1:19">
      <c r="A24"/>
      <c r="B24"/>
      <c r="C24"/>
      <c r="D24"/>
      <c r="F24"/>
      <c r="G24"/>
      <c r="H24"/>
      <c r="P24"/>
      <c r="Q24"/>
      <c r="R24"/>
      <c r="S24"/>
    </row>
    <row r="25" spans="1:19">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xmlns:xlrd2="http://schemas.microsoft.com/office/spreadsheetml/2017/richdata2" ref="P8:S31">
    <sortCondition descending="1" ref="Q8:Q31"/>
  </sortState>
  <mergeCells count="2">
    <mergeCell ref="A2:AA2"/>
    <mergeCell ref="A3:G3"/>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Arkusz13">
    <tabColor theme="7" tint="0.39997558519241921"/>
  </sheetPr>
  <dimension ref="B3:N476"/>
  <sheetViews>
    <sheetView showGridLines="0" topLeftCell="A400" zoomScale="80" zoomScaleNormal="80" workbookViewId="0">
      <selection activeCell="N427" sqref="N427"/>
    </sheetView>
  </sheetViews>
  <sheetFormatPr defaultColWidth="13.54296875" defaultRowHeight="10.5"/>
  <cols>
    <col min="1" max="1" width="5.81640625" style="5" customWidth="1"/>
    <col min="2" max="13" width="13.54296875" style="5" customWidth="1"/>
    <col min="14" max="15" width="21" style="5" customWidth="1"/>
    <col min="16" max="16" width="15.1796875" style="5" bestFit="1" customWidth="1"/>
    <col min="17" max="256" width="13.54296875" style="5"/>
    <col min="257" max="257" width="5.81640625" style="5" customWidth="1"/>
    <col min="258" max="269" width="13.54296875" style="5" customWidth="1"/>
    <col min="270" max="271" width="21" style="5" customWidth="1"/>
    <col min="272" max="512" width="13.54296875" style="5"/>
    <col min="513" max="513" width="5.81640625" style="5" customWidth="1"/>
    <col min="514" max="525" width="13.54296875" style="5" customWidth="1"/>
    <col min="526" max="527" width="21" style="5" customWidth="1"/>
    <col min="528" max="768" width="13.54296875" style="5"/>
    <col min="769" max="769" width="5.81640625" style="5" customWidth="1"/>
    <col min="770" max="781" width="13.54296875" style="5" customWidth="1"/>
    <col min="782" max="783" width="21" style="5" customWidth="1"/>
    <col min="784" max="1024" width="13.54296875" style="5"/>
    <col min="1025" max="1025" width="5.81640625" style="5" customWidth="1"/>
    <col min="1026" max="1037" width="13.54296875" style="5" customWidth="1"/>
    <col min="1038" max="1039" width="21" style="5" customWidth="1"/>
    <col min="1040" max="1280" width="13.54296875" style="5"/>
    <col min="1281" max="1281" width="5.81640625" style="5" customWidth="1"/>
    <col min="1282" max="1293" width="13.54296875" style="5" customWidth="1"/>
    <col min="1294" max="1295" width="21" style="5" customWidth="1"/>
    <col min="1296" max="1536" width="13.54296875" style="5"/>
    <col min="1537" max="1537" width="5.81640625" style="5" customWidth="1"/>
    <col min="1538" max="1549" width="13.54296875" style="5" customWidth="1"/>
    <col min="1550" max="1551" width="21" style="5" customWidth="1"/>
    <col min="1552" max="1792" width="13.54296875" style="5"/>
    <col min="1793" max="1793" width="5.81640625" style="5" customWidth="1"/>
    <col min="1794" max="1805" width="13.54296875" style="5" customWidth="1"/>
    <col min="1806" max="1807" width="21" style="5" customWidth="1"/>
    <col min="1808" max="2048" width="13.54296875" style="5"/>
    <col min="2049" max="2049" width="5.81640625" style="5" customWidth="1"/>
    <col min="2050" max="2061" width="13.54296875" style="5" customWidth="1"/>
    <col min="2062" max="2063" width="21" style="5" customWidth="1"/>
    <col min="2064" max="2304" width="13.54296875" style="5"/>
    <col min="2305" max="2305" width="5.81640625" style="5" customWidth="1"/>
    <col min="2306" max="2317" width="13.54296875" style="5" customWidth="1"/>
    <col min="2318" max="2319" width="21" style="5" customWidth="1"/>
    <col min="2320" max="2560" width="13.54296875" style="5"/>
    <col min="2561" max="2561" width="5.81640625" style="5" customWidth="1"/>
    <col min="2562" max="2573" width="13.54296875" style="5" customWidth="1"/>
    <col min="2574" max="2575" width="21" style="5" customWidth="1"/>
    <col min="2576" max="2816" width="13.54296875" style="5"/>
    <col min="2817" max="2817" width="5.81640625" style="5" customWidth="1"/>
    <col min="2818" max="2829" width="13.54296875" style="5" customWidth="1"/>
    <col min="2830" max="2831" width="21" style="5" customWidth="1"/>
    <col min="2832" max="3072" width="13.54296875" style="5"/>
    <col min="3073" max="3073" width="5.81640625" style="5" customWidth="1"/>
    <col min="3074" max="3085" width="13.54296875" style="5" customWidth="1"/>
    <col min="3086" max="3087" width="21" style="5" customWidth="1"/>
    <col min="3088" max="3328" width="13.54296875" style="5"/>
    <col min="3329" max="3329" width="5.81640625" style="5" customWidth="1"/>
    <col min="3330" max="3341" width="13.54296875" style="5" customWidth="1"/>
    <col min="3342" max="3343" width="21" style="5" customWidth="1"/>
    <col min="3344" max="3584" width="13.54296875" style="5"/>
    <col min="3585" max="3585" width="5.81640625" style="5" customWidth="1"/>
    <col min="3586" max="3597" width="13.54296875" style="5" customWidth="1"/>
    <col min="3598" max="3599" width="21" style="5" customWidth="1"/>
    <col min="3600" max="3840" width="13.54296875" style="5"/>
    <col min="3841" max="3841" width="5.81640625" style="5" customWidth="1"/>
    <col min="3842" max="3853" width="13.54296875" style="5" customWidth="1"/>
    <col min="3854" max="3855" width="21" style="5" customWidth="1"/>
    <col min="3856" max="4096" width="13.54296875" style="5"/>
    <col min="4097" max="4097" width="5.81640625" style="5" customWidth="1"/>
    <col min="4098" max="4109" width="13.54296875" style="5" customWidth="1"/>
    <col min="4110" max="4111" width="21" style="5" customWidth="1"/>
    <col min="4112" max="4352" width="13.54296875" style="5"/>
    <col min="4353" max="4353" width="5.81640625" style="5" customWidth="1"/>
    <col min="4354" max="4365" width="13.54296875" style="5" customWidth="1"/>
    <col min="4366" max="4367" width="21" style="5" customWidth="1"/>
    <col min="4368" max="4608" width="13.54296875" style="5"/>
    <col min="4609" max="4609" width="5.81640625" style="5" customWidth="1"/>
    <col min="4610" max="4621" width="13.54296875" style="5" customWidth="1"/>
    <col min="4622" max="4623" width="21" style="5" customWidth="1"/>
    <col min="4624" max="4864" width="13.54296875" style="5"/>
    <col min="4865" max="4865" width="5.81640625" style="5" customWidth="1"/>
    <col min="4866" max="4877" width="13.54296875" style="5" customWidth="1"/>
    <col min="4878" max="4879" width="21" style="5" customWidth="1"/>
    <col min="4880" max="5120" width="13.54296875" style="5"/>
    <col min="5121" max="5121" width="5.81640625" style="5" customWidth="1"/>
    <col min="5122" max="5133" width="13.54296875" style="5" customWidth="1"/>
    <col min="5134" max="5135" width="21" style="5" customWidth="1"/>
    <col min="5136" max="5376" width="13.54296875" style="5"/>
    <col min="5377" max="5377" width="5.81640625" style="5" customWidth="1"/>
    <col min="5378" max="5389" width="13.54296875" style="5" customWidth="1"/>
    <col min="5390" max="5391" width="21" style="5" customWidth="1"/>
    <col min="5392" max="5632" width="13.54296875" style="5"/>
    <col min="5633" max="5633" width="5.81640625" style="5" customWidth="1"/>
    <col min="5634" max="5645" width="13.54296875" style="5" customWidth="1"/>
    <col min="5646" max="5647" width="21" style="5" customWidth="1"/>
    <col min="5648" max="5888" width="13.54296875" style="5"/>
    <col min="5889" max="5889" width="5.81640625" style="5" customWidth="1"/>
    <col min="5890" max="5901" width="13.54296875" style="5" customWidth="1"/>
    <col min="5902" max="5903" width="21" style="5" customWidth="1"/>
    <col min="5904" max="6144" width="13.54296875" style="5"/>
    <col min="6145" max="6145" width="5.81640625" style="5" customWidth="1"/>
    <col min="6146" max="6157" width="13.54296875" style="5" customWidth="1"/>
    <col min="6158" max="6159" width="21" style="5" customWidth="1"/>
    <col min="6160" max="6400" width="13.54296875" style="5"/>
    <col min="6401" max="6401" width="5.81640625" style="5" customWidth="1"/>
    <col min="6402" max="6413" width="13.54296875" style="5" customWidth="1"/>
    <col min="6414" max="6415" width="21" style="5" customWidth="1"/>
    <col min="6416" max="6656" width="13.54296875" style="5"/>
    <col min="6657" max="6657" width="5.81640625" style="5" customWidth="1"/>
    <col min="6658" max="6669" width="13.54296875" style="5" customWidth="1"/>
    <col min="6670" max="6671" width="21" style="5" customWidth="1"/>
    <col min="6672" max="6912" width="13.54296875" style="5"/>
    <col min="6913" max="6913" width="5.81640625" style="5" customWidth="1"/>
    <col min="6914" max="6925" width="13.54296875" style="5" customWidth="1"/>
    <col min="6926" max="6927" width="21" style="5" customWidth="1"/>
    <col min="6928" max="7168" width="13.54296875" style="5"/>
    <col min="7169" max="7169" width="5.81640625" style="5" customWidth="1"/>
    <col min="7170" max="7181" width="13.54296875" style="5" customWidth="1"/>
    <col min="7182" max="7183" width="21" style="5" customWidth="1"/>
    <col min="7184" max="7424" width="13.54296875" style="5"/>
    <col min="7425" max="7425" width="5.81640625" style="5" customWidth="1"/>
    <col min="7426" max="7437" width="13.54296875" style="5" customWidth="1"/>
    <col min="7438" max="7439" width="21" style="5" customWidth="1"/>
    <col min="7440" max="7680" width="13.54296875" style="5"/>
    <col min="7681" max="7681" width="5.81640625" style="5" customWidth="1"/>
    <col min="7682" max="7693" width="13.54296875" style="5" customWidth="1"/>
    <col min="7694" max="7695" width="21" style="5" customWidth="1"/>
    <col min="7696" max="7936" width="13.54296875" style="5"/>
    <col min="7937" max="7937" width="5.81640625" style="5" customWidth="1"/>
    <col min="7938" max="7949" width="13.54296875" style="5" customWidth="1"/>
    <col min="7950" max="7951" width="21" style="5" customWidth="1"/>
    <col min="7952" max="8192" width="13.54296875" style="5"/>
    <col min="8193" max="8193" width="5.81640625" style="5" customWidth="1"/>
    <col min="8194" max="8205" width="13.54296875" style="5" customWidth="1"/>
    <col min="8206" max="8207" width="21" style="5" customWidth="1"/>
    <col min="8208" max="8448" width="13.54296875" style="5"/>
    <col min="8449" max="8449" width="5.81640625" style="5" customWidth="1"/>
    <col min="8450" max="8461" width="13.54296875" style="5" customWidth="1"/>
    <col min="8462" max="8463" width="21" style="5" customWidth="1"/>
    <col min="8464" max="8704" width="13.54296875" style="5"/>
    <col min="8705" max="8705" width="5.81640625" style="5" customWidth="1"/>
    <col min="8706" max="8717" width="13.54296875" style="5" customWidth="1"/>
    <col min="8718" max="8719" width="21" style="5" customWidth="1"/>
    <col min="8720" max="8960" width="13.54296875" style="5"/>
    <col min="8961" max="8961" width="5.81640625" style="5" customWidth="1"/>
    <col min="8962" max="8973" width="13.54296875" style="5" customWidth="1"/>
    <col min="8974" max="8975" width="21" style="5" customWidth="1"/>
    <col min="8976" max="9216" width="13.54296875" style="5"/>
    <col min="9217" max="9217" width="5.81640625" style="5" customWidth="1"/>
    <col min="9218" max="9229" width="13.54296875" style="5" customWidth="1"/>
    <col min="9230" max="9231" width="21" style="5" customWidth="1"/>
    <col min="9232" max="9472" width="13.54296875" style="5"/>
    <col min="9473" max="9473" width="5.81640625" style="5" customWidth="1"/>
    <col min="9474" max="9485" width="13.54296875" style="5" customWidth="1"/>
    <col min="9486" max="9487" width="21" style="5" customWidth="1"/>
    <col min="9488" max="9728" width="13.54296875" style="5"/>
    <col min="9729" max="9729" width="5.81640625" style="5" customWidth="1"/>
    <col min="9730" max="9741" width="13.54296875" style="5" customWidth="1"/>
    <col min="9742" max="9743" width="21" style="5" customWidth="1"/>
    <col min="9744" max="9984" width="13.54296875" style="5"/>
    <col min="9985" max="9985" width="5.81640625" style="5" customWidth="1"/>
    <col min="9986" max="9997" width="13.54296875" style="5" customWidth="1"/>
    <col min="9998" max="9999" width="21" style="5" customWidth="1"/>
    <col min="10000" max="10240" width="13.54296875" style="5"/>
    <col min="10241" max="10241" width="5.81640625" style="5" customWidth="1"/>
    <col min="10242" max="10253" width="13.54296875" style="5" customWidth="1"/>
    <col min="10254" max="10255" width="21" style="5" customWidth="1"/>
    <col min="10256" max="10496" width="13.54296875" style="5"/>
    <col min="10497" max="10497" width="5.81640625" style="5" customWidth="1"/>
    <col min="10498" max="10509" width="13.54296875" style="5" customWidth="1"/>
    <col min="10510" max="10511" width="21" style="5" customWidth="1"/>
    <col min="10512" max="10752" width="13.54296875" style="5"/>
    <col min="10753" max="10753" width="5.81640625" style="5" customWidth="1"/>
    <col min="10754" max="10765" width="13.54296875" style="5" customWidth="1"/>
    <col min="10766" max="10767" width="21" style="5" customWidth="1"/>
    <col min="10768" max="11008" width="13.54296875" style="5"/>
    <col min="11009" max="11009" width="5.81640625" style="5" customWidth="1"/>
    <col min="11010" max="11021" width="13.54296875" style="5" customWidth="1"/>
    <col min="11022" max="11023" width="21" style="5" customWidth="1"/>
    <col min="11024" max="11264" width="13.54296875" style="5"/>
    <col min="11265" max="11265" width="5.81640625" style="5" customWidth="1"/>
    <col min="11266" max="11277" width="13.54296875" style="5" customWidth="1"/>
    <col min="11278" max="11279" width="21" style="5" customWidth="1"/>
    <col min="11280" max="11520" width="13.54296875" style="5"/>
    <col min="11521" max="11521" width="5.81640625" style="5" customWidth="1"/>
    <col min="11522" max="11533" width="13.54296875" style="5" customWidth="1"/>
    <col min="11534" max="11535" width="21" style="5" customWidth="1"/>
    <col min="11536" max="11776" width="13.54296875" style="5"/>
    <col min="11777" max="11777" width="5.81640625" style="5" customWidth="1"/>
    <col min="11778" max="11789" width="13.54296875" style="5" customWidth="1"/>
    <col min="11790" max="11791" width="21" style="5" customWidth="1"/>
    <col min="11792" max="12032" width="13.54296875" style="5"/>
    <col min="12033" max="12033" width="5.81640625" style="5" customWidth="1"/>
    <col min="12034" max="12045" width="13.54296875" style="5" customWidth="1"/>
    <col min="12046" max="12047" width="21" style="5" customWidth="1"/>
    <col min="12048" max="12288" width="13.54296875" style="5"/>
    <col min="12289" max="12289" width="5.81640625" style="5" customWidth="1"/>
    <col min="12290" max="12301" width="13.54296875" style="5" customWidth="1"/>
    <col min="12302" max="12303" width="21" style="5" customWidth="1"/>
    <col min="12304" max="12544" width="13.54296875" style="5"/>
    <col min="12545" max="12545" width="5.81640625" style="5" customWidth="1"/>
    <col min="12546" max="12557" width="13.54296875" style="5" customWidth="1"/>
    <col min="12558" max="12559" width="21" style="5" customWidth="1"/>
    <col min="12560" max="12800" width="13.54296875" style="5"/>
    <col min="12801" max="12801" width="5.81640625" style="5" customWidth="1"/>
    <col min="12802" max="12813" width="13.54296875" style="5" customWidth="1"/>
    <col min="12814" max="12815" width="21" style="5" customWidth="1"/>
    <col min="12816" max="13056" width="13.54296875" style="5"/>
    <col min="13057" max="13057" width="5.81640625" style="5" customWidth="1"/>
    <col min="13058" max="13069" width="13.54296875" style="5" customWidth="1"/>
    <col min="13070" max="13071" width="21" style="5" customWidth="1"/>
    <col min="13072" max="13312" width="13.54296875" style="5"/>
    <col min="13313" max="13313" width="5.81640625" style="5" customWidth="1"/>
    <col min="13314" max="13325" width="13.54296875" style="5" customWidth="1"/>
    <col min="13326" max="13327" width="21" style="5" customWidth="1"/>
    <col min="13328" max="13568" width="13.54296875" style="5"/>
    <col min="13569" max="13569" width="5.81640625" style="5" customWidth="1"/>
    <col min="13570" max="13581" width="13.54296875" style="5" customWidth="1"/>
    <col min="13582" max="13583" width="21" style="5" customWidth="1"/>
    <col min="13584" max="13824" width="13.54296875" style="5"/>
    <col min="13825" max="13825" width="5.81640625" style="5" customWidth="1"/>
    <col min="13826" max="13837" width="13.54296875" style="5" customWidth="1"/>
    <col min="13838" max="13839" width="21" style="5" customWidth="1"/>
    <col min="13840" max="14080" width="13.54296875" style="5"/>
    <col min="14081" max="14081" width="5.81640625" style="5" customWidth="1"/>
    <col min="14082" max="14093" width="13.54296875" style="5" customWidth="1"/>
    <col min="14094" max="14095" width="21" style="5" customWidth="1"/>
    <col min="14096" max="14336" width="13.54296875" style="5"/>
    <col min="14337" max="14337" width="5.81640625" style="5" customWidth="1"/>
    <col min="14338" max="14349" width="13.54296875" style="5" customWidth="1"/>
    <col min="14350" max="14351" width="21" style="5" customWidth="1"/>
    <col min="14352" max="14592" width="13.54296875" style="5"/>
    <col min="14593" max="14593" width="5.81640625" style="5" customWidth="1"/>
    <col min="14594" max="14605" width="13.54296875" style="5" customWidth="1"/>
    <col min="14606" max="14607" width="21" style="5" customWidth="1"/>
    <col min="14608" max="14848" width="13.54296875" style="5"/>
    <col min="14849" max="14849" width="5.81640625" style="5" customWidth="1"/>
    <col min="14850" max="14861" width="13.54296875" style="5" customWidth="1"/>
    <col min="14862" max="14863" width="21" style="5" customWidth="1"/>
    <col min="14864" max="15104" width="13.54296875" style="5"/>
    <col min="15105" max="15105" width="5.81640625" style="5" customWidth="1"/>
    <col min="15106" max="15117" width="13.54296875" style="5" customWidth="1"/>
    <col min="15118" max="15119" width="21" style="5" customWidth="1"/>
    <col min="15120" max="15360" width="13.54296875" style="5"/>
    <col min="15361" max="15361" width="5.81640625" style="5" customWidth="1"/>
    <col min="15362" max="15373" width="13.54296875" style="5" customWidth="1"/>
    <col min="15374" max="15375" width="21" style="5" customWidth="1"/>
    <col min="15376" max="15616" width="13.54296875" style="5"/>
    <col min="15617" max="15617" width="5.81640625" style="5" customWidth="1"/>
    <col min="15618" max="15629" width="13.54296875" style="5" customWidth="1"/>
    <col min="15630" max="15631" width="21" style="5" customWidth="1"/>
    <col min="15632" max="15872" width="13.54296875" style="5"/>
    <col min="15873" max="15873" width="5.81640625" style="5" customWidth="1"/>
    <col min="15874" max="15885" width="13.54296875" style="5" customWidth="1"/>
    <col min="15886" max="15887" width="21" style="5" customWidth="1"/>
    <col min="15888" max="16128" width="13.54296875" style="5"/>
    <col min="16129" max="16129" width="5.81640625" style="5" customWidth="1"/>
    <col min="16130" max="16141" width="13.54296875" style="5" customWidth="1"/>
    <col min="16142" max="16143" width="21" style="5" customWidth="1"/>
    <col min="16144" max="16384" width="13.54296875" style="5"/>
  </cols>
  <sheetData>
    <row r="3" spans="2:12" ht="18">
      <c r="B3" s="6"/>
      <c r="C3" s="701"/>
      <c r="D3" s="701"/>
      <c r="E3" s="6" t="s">
        <v>242</v>
      </c>
      <c r="F3" s="701"/>
      <c r="G3" s="701"/>
    </row>
    <row r="4" spans="2:12" ht="12.5">
      <c r="B4"/>
      <c r="C4"/>
      <c r="D4"/>
      <c r="E4"/>
      <c r="F4"/>
      <c r="G4"/>
      <c r="H4"/>
      <c r="I4"/>
      <c r="J4"/>
      <c r="K4"/>
      <c r="L4"/>
    </row>
    <row r="5" spans="2:12" ht="12.75" customHeight="1" thickBot="1">
      <c r="B5" s="84"/>
      <c r="C5" s="84"/>
      <c r="D5" s="84"/>
      <c r="E5" s="84"/>
      <c r="F5" s="85" t="s">
        <v>185</v>
      </c>
      <c r="G5" s="84"/>
      <c r="H5" s="84"/>
      <c r="I5" s="84"/>
      <c r="J5" s="84"/>
      <c r="K5" s="84"/>
      <c r="L5"/>
    </row>
    <row r="6" spans="2:12" ht="14.25" customHeight="1">
      <c r="B6" s="1185" t="s">
        <v>186</v>
      </c>
      <c r="C6" s="1188" t="s">
        <v>18</v>
      </c>
      <c r="D6" s="1188" t="s">
        <v>187</v>
      </c>
      <c r="E6" s="1178" t="s">
        <v>188</v>
      </c>
      <c r="F6" s="1179"/>
      <c r="G6" s="1189"/>
      <c r="H6" s="1202" t="s">
        <v>189</v>
      </c>
      <c r="I6" s="1178" t="s">
        <v>190</v>
      </c>
      <c r="J6" s="1179"/>
      <c r="K6" s="1180"/>
      <c r="L6"/>
    </row>
    <row r="7" spans="2:12" ht="12.75" customHeight="1">
      <c r="B7" s="1186"/>
      <c r="C7" s="1164"/>
      <c r="D7" s="1164"/>
      <c r="E7" s="1168" t="s">
        <v>209</v>
      </c>
      <c r="F7" s="1163" t="s">
        <v>210</v>
      </c>
      <c r="G7" s="1163" t="s">
        <v>211</v>
      </c>
      <c r="H7" s="1174"/>
      <c r="I7" s="1168" t="s">
        <v>191</v>
      </c>
      <c r="J7" s="1168" t="s">
        <v>20</v>
      </c>
      <c r="K7" s="1171" t="s">
        <v>243</v>
      </c>
      <c r="L7"/>
    </row>
    <row r="8" spans="2:12" ht="12.5">
      <c r="B8" s="1186"/>
      <c r="C8" s="1164"/>
      <c r="D8" s="1164"/>
      <c r="E8" s="1169"/>
      <c r="F8" s="1164"/>
      <c r="G8" s="1164"/>
      <c r="H8" s="1174"/>
      <c r="I8" s="1169"/>
      <c r="J8" s="1169"/>
      <c r="K8" s="1195"/>
      <c r="L8"/>
    </row>
    <row r="9" spans="2:12" ht="12.5">
      <c r="B9" s="145">
        <v>0</v>
      </c>
      <c r="C9" s="66">
        <v>1</v>
      </c>
      <c r="D9" s="66">
        <v>2</v>
      </c>
      <c r="E9" s="67">
        <v>3</v>
      </c>
      <c r="F9" s="67">
        <v>4</v>
      </c>
      <c r="G9" s="66">
        <v>5</v>
      </c>
      <c r="H9" s="66">
        <v>6</v>
      </c>
      <c r="I9" s="66">
        <v>7</v>
      </c>
      <c r="J9" s="66">
        <v>8</v>
      </c>
      <c r="K9" s="146">
        <v>9</v>
      </c>
      <c r="L9"/>
    </row>
    <row r="10" spans="2:12" ht="12.5">
      <c r="B10" s="147"/>
      <c r="C10" s="68"/>
      <c r="D10" s="68"/>
      <c r="E10" s="68"/>
      <c r="F10" s="68"/>
      <c r="G10" s="68"/>
      <c r="H10" s="68"/>
      <c r="I10" s="68"/>
      <c r="J10" s="68"/>
      <c r="K10" s="148"/>
      <c r="L10"/>
    </row>
    <row r="11" spans="2:12" ht="14">
      <c r="B11" s="149"/>
      <c r="C11" s="1182" t="s">
        <v>193</v>
      </c>
      <c r="D11" s="1182"/>
      <c r="E11" s="1182"/>
      <c r="F11" s="1182"/>
      <c r="G11" s="1182"/>
      <c r="H11" s="1182"/>
      <c r="I11" s="1182"/>
      <c r="J11" s="1182"/>
      <c r="K11" s="1183"/>
      <c r="L11"/>
    </row>
    <row r="12" spans="2:12" ht="12.5">
      <c r="B12" s="147"/>
      <c r="C12" s="68"/>
      <c r="D12" s="68"/>
      <c r="E12" s="68"/>
      <c r="F12" s="68"/>
      <c r="G12" s="68"/>
      <c r="H12" s="68"/>
      <c r="I12" s="68"/>
      <c r="J12" s="68"/>
      <c r="K12" s="148"/>
      <c r="L12"/>
    </row>
    <row r="13" spans="2:12" ht="14">
      <c r="B13" s="698" t="s">
        <v>194</v>
      </c>
      <c r="C13" s="161">
        <v>160405</v>
      </c>
      <c r="D13" s="161">
        <v>4252</v>
      </c>
      <c r="E13" s="161">
        <v>1993</v>
      </c>
      <c r="F13" s="161">
        <v>1899</v>
      </c>
      <c r="G13" s="161">
        <v>360</v>
      </c>
      <c r="H13" s="161">
        <v>156153</v>
      </c>
      <c r="I13" s="161">
        <v>25576</v>
      </c>
      <c r="J13" s="161">
        <v>49577</v>
      </c>
      <c r="K13" s="170">
        <v>81000</v>
      </c>
      <c r="L13"/>
    </row>
    <row r="14" spans="2:12" ht="14">
      <c r="B14" s="698" t="s">
        <v>195</v>
      </c>
      <c r="C14" s="161">
        <v>118397</v>
      </c>
      <c r="D14" s="161">
        <v>3761</v>
      </c>
      <c r="E14" s="161">
        <v>1965</v>
      </c>
      <c r="F14" s="161">
        <v>1503</v>
      </c>
      <c r="G14" s="161">
        <v>293</v>
      </c>
      <c r="H14" s="161">
        <v>114636</v>
      </c>
      <c r="I14" s="161">
        <v>20407</v>
      </c>
      <c r="J14" s="161">
        <v>32761</v>
      </c>
      <c r="K14" s="170">
        <v>61468</v>
      </c>
      <c r="L14"/>
    </row>
    <row r="15" spans="2:12" ht="14">
      <c r="B15" s="698" t="s">
        <v>196</v>
      </c>
      <c r="C15" s="161">
        <v>154468</v>
      </c>
      <c r="D15" s="163">
        <v>4195</v>
      </c>
      <c r="E15" s="163">
        <v>2254</v>
      </c>
      <c r="F15" s="163">
        <v>1618</v>
      </c>
      <c r="G15" s="162">
        <v>323</v>
      </c>
      <c r="H15" s="161">
        <v>150273</v>
      </c>
      <c r="I15" s="163">
        <v>25918</v>
      </c>
      <c r="J15" s="163">
        <v>43821</v>
      </c>
      <c r="K15" s="171">
        <v>80534</v>
      </c>
      <c r="L15"/>
    </row>
    <row r="16" spans="2:12" ht="14">
      <c r="B16" s="698" t="s">
        <v>197</v>
      </c>
      <c r="C16" s="161">
        <v>147058</v>
      </c>
      <c r="D16" s="161">
        <v>4501</v>
      </c>
      <c r="E16" s="162">
        <v>2298</v>
      </c>
      <c r="F16" s="162">
        <v>1927</v>
      </c>
      <c r="G16" s="161">
        <v>276</v>
      </c>
      <c r="H16" s="161">
        <v>142557</v>
      </c>
      <c r="I16" s="161">
        <v>23715</v>
      </c>
      <c r="J16" s="161">
        <v>40827</v>
      </c>
      <c r="K16" s="170">
        <v>78015</v>
      </c>
      <c r="L16"/>
    </row>
    <row r="17" spans="2:12" ht="14">
      <c r="B17" s="698" t="s">
        <v>198</v>
      </c>
      <c r="C17" s="161">
        <v>161636</v>
      </c>
      <c r="D17" s="70">
        <v>4146</v>
      </c>
      <c r="E17" s="165">
        <v>2119</v>
      </c>
      <c r="F17" s="156">
        <v>1793</v>
      </c>
      <c r="G17" s="156">
        <v>234</v>
      </c>
      <c r="H17" s="70">
        <v>157490</v>
      </c>
      <c r="I17" s="165">
        <v>27516</v>
      </c>
      <c r="J17" s="165">
        <v>43584</v>
      </c>
      <c r="K17" s="172">
        <v>86390</v>
      </c>
      <c r="L17"/>
    </row>
    <row r="18" spans="2:12" ht="14">
      <c r="B18" s="698" t="s">
        <v>199</v>
      </c>
      <c r="C18" s="161">
        <v>148239</v>
      </c>
      <c r="D18" s="161">
        <v>3808</v>
      </c>
      <c r="E18" s="162">
        <v>1579</v>
      </c>
      <c r="F18" s="162">
        <v>1924</v>
      </c>
      <c r="G18" s="161">
        <v>305</v>
      </c>
      <c r="H18" s="161">
        <v>144431</v>
      </c>
      <c r="I18" s="161">
        <v>25807</v>
      </c>
      <c r="J18" s="161">
        <v>41213</v>
      </c>
      <c r="K18" s="170">
        <v>77411</v>
      </c>
      <c r="L18"/>
    </row>
    <row r="19" spans="2:12" ht="14">
      <c r="B19" s="698" t="s">
        <v>200</v>
      </c>
      <c r="C19" s="161">
        <v>164233</v>
      </c>
      <c r="D19" s="71">
        <v>4006</v>
      </c>
      <c r="E19" s="163">
        <v>1618</v>
      </c>
      <c r="F19" s="162">
        <v>2184</v>
      </c>
      <c r="G19" s="162">
        <v>204</v>
      </c>
      <c r="H19" s="161">
        <v>160227</v>
      </c>
      <c r="I19" s="163">
        <v>29167</v>
      </c>
      <c r="J19" s="163">
        <v>48974</v>
      </c>
      <c r="K19" s="171">
        <v>82086</v>
      </c>
      <c r="L19"/>
    </row>
    <row r="20" spans="2:12" ht="14">
      <c r="B20" s="698" t="s">
        <v>201</v>
      </c>
      <c r="C20" s="161">
        <v>158429</v>
      </c>
      <c r="D20" s="71">
        <v>4264</v>
      </c>
      <c r="E20" s="163">
        <v>1814</v>
      </c>
      <c r="F20" s="163">
        <v>2211</v>
      </c>
      <c r="G20" s="162">
        <v>239</v>
      </c>
      <c r="H20" s="161">
        <v>154165</v>
      </c>
      <c r="I20" s="163">
        <v>23293</v>
      </c>
      <c r="J20" s="163">
        <v>45921</v>
      </c>
      <c r="K20" s="171">
        <v>84951</v>
      </c>
      <c r="L20"/>
    </row>
    <row r="21" spans="2:12" ht="14">
      <c r="B21" s="698" t="s">
        <v>202</v>
      </c>
      <c r="C21" s="161">
        <v>165011</v>
      </c>
      <c r="D21" s="161">
        <v>4401</v>
      </c>
      <c r="E21" s="162">
        <v>1788</v>
      </c>
      <c r="F21" s="162">
        <v>2285</v>
      </c>
      <c r="G21" s="161">
        <v>328</v>
      </c>
      <c r="H21" s="161">
        <v>160610</v>
      </c>
      <c r="I21" s="161">
        <v>25702</v>
      </c>
      <c r="J21" s="161">
        <v>48609</v>
      </c>
      <c r="K21" s="170">
        <v>86299</v>
      </c>
      <c r="L21"/>
    </row>
    <row r="22" spans="2:12" ht="14">
      <c r="B22" s="698" t="s">
        <v>203</v>
      </c>
      <c r="C22" s="161">
        <v>175970</v>
      </c>
      <c r="D22" s="71">
        <v>4827</v>
      </c>
      <c r="E22" s="163">
        <v>1922</v>
      </c>
      <c r="F22" s="163">
        <v>2405</v>
      </c>
      <c r="G22" s="163">
        <v>500</v>
      </c>
      <c r="H22" s="162">
        <v>171143</v>
      </c>
      <c r="I22" s="163">
        <v>28318</v>
      </c>
      <c r="J22" s="163">
        <v>60364</v>
      </c>
      <c r="K22" s="171">
        <v>82461</v>
      </c>
      <c r="L22"/>
    </row>
    <row r="23" spans="2:12" ht="14">
      <c r="B23" s="699" t="s">
        <v>204</v>
      </c>
      <c r="C23" s="161">
        <v>158698</v>
      </c>
      <c r="D23" s="163">
        <v>4572</v>
      </c>
      <c r="E23" s="163">
        <v>1754</v>
      </c>
      <c r="F23" s="163">
        <v>2398</v>
      </c>
      <c r="G23" s="163">
        <v>420</v>
      </c>
      <c r="H23" s="163">
        <v>154126</v>
      </c>
      <c r="I23" s="163">
        <v>24642</v>
      </c>
      <c r="J23" s="163">
        <v>50394</v>
      </c>
      <c r="K23" s="171">
        <v>79090</v>
      </c>
      <c r="L23"/>
    </row>
    <row r="24" spans="2:12" ht="14">
      <c r="B24" s="699" t="s">
        <v>205</v>
      </c>
      <c r="C24" s="161">
        <v>143199</v>
      </c>
      <c r="D24" s="163">
        <v>4050</v>
      </c>
      <c r="E24" s="163">
        <v>1792</v>
      </c>
      <c r="F24" s="163">
        <v>1951</v>
      </c>
      <c r="G24" s="163">
        <v>307</v>
      </c>
      <c r="H24" s="163">
        <v>139149</v>
      </c>
      <c r="I24" s="163">
        <v>22028</v>
      </c>
      <c r="J24" s="163">
        <v>43577</v>
      </c>
      <c r="K24" s="171">
        <v>73544</v>
      </c>
      <c r="L24"/>
    </row>
    <row r="25" spans="2:12" ht="14">
      <c r="B25" s="175"/>
      <c r="C25" s="162"/>
      <c r="D25" s="162"/>
      <c r="E25" s="162"/>
      <c r="F25" s="162"/>
      <c r="G25" s="162"/>
      <c r="H25" s="162"/>
      <c r="I25" s="162"/>
      <c r="J25" s="162"/>
      <c r="K25" s="171"/>
      <c r="L25"/>
    </row>
    <row r="26" spans="2:12" ht="13">
      <c r="B26" s="176">
        <v>2019</v>
      </c>
      <c r="C26" s="155">
        <v>1855743</v>
      </c>
      <c r="D26" s="155">
        <v>50783</v>
      </c>
      <c r="E26" s="155">
        <v>22896</v>
      </c>
      <c r="F26" s="155">
        <v>24098</v>
      </c>
      <c r="G26" s="155">
        <v>3789</v>
      </c>
      <c r="H26" s="155">
        <v>1804960</v>
      </c>
      <c r="I26" s="155">
        <v>302089</v>
      </c>
      <c r="J26" s="155">
        <v>549622</v>
      </c>
      <c r="K26" s="177">
        <v>953249</v>
      </c>
      <c r="L26"/>
    </row>
    <row r="27" spans="2:12" ht="12.5">
      <c r="B27" s="149"/>
      <c r="C27" s="150"/>
      <c r="D27" s="150"/>
      <c r="E27" s="150"/>
      <c r="F27" s="150"/>
      <c r="G27" s="150"/>
      <c r="H27" s="150"/>
      <c r="I27" s="150"/>
      <c r="J27" s="150"/>
      <c r="K27" s="178"/>
      <c r="L27"/>
    </row>
    <row r="28" spans="2:12" ht="13">
      <c r="B28" s="149"/>
      <c r="C28" s="1159" t="s">
        <v>206</v>
      </c>
      <c r="D28" s="1159"/>
      <c r="E28" s="1159"/>
      <c r="F28" s="1159"/>
      <c r="G28" s="1159"/>
      <c r="H28" s="1159"/>
      <c r="I28" s="1159"/>
      <c r="J28" s="1159"/>
      <c r="K28" s="1160"/>
      <c r="L28"/>
    </row>
    <row r="29" spans="2:12" ht="12.5">
      <c r="B29" s="147"/>
      <c r="C29" s="150"/>
      <c r="D29" s="150"/>
      <c r="E29" s="150"/>
      <c r="F29" s="150"/>
      <c r="G29" s="150"/>
      <c r="H29" s="150"/>
      <c r="I29" s="150"/>
      <c r="J29" s="150"/>
      <c r="K29" s="178"/>
      <c r="L29"/>
    </row>
    <row r="30" spans="2:12" ht="12.5">
      <c r="B30" s="179" t="s">
        <v>194</v>
      </c>
      <c r="C30" s="161">
        <v>49128195</v>
      </c>
      <c r="D30" s="161">
        <v>226689</v>
      </c>
      <c r="E30" s="161">
        <v>68974</v>
      </c>
      <c r="F30" s="161">
        <v>109268</v>
      </c>
      <c r="G30" s="161">
        <v>48447</v>
      </c>
      <c r="H30" s="161">
        <v>48901506</v>
      </c>
      <c r="I30" s="161">
        <v>7017848</v>
      </c>
      <c r="J30" s="161">
        <v>13675018</v>
      </c>
      <c r="K30" s="170">
        <v>28208640</v>
      </c>
      <c r="L30"/>
    </row>
    <row r="31" spans="2:12" ht="12.5">
      <c r="B31" s="179" t="s">
        <v>195</v>
      </c>
      <c r="C31" s="161">
        <v>36008767</v>
      </c>
      <c r="D31" s="161">
        <v>193480</v>
      </c>
      <c r="E31" s="161">
        <v>70783</v>
      </c>
      <c r="F31" s="161">
        <v>85595</v>
      </c>
      <c r="G31" s="161">
        <v>37102</v>
      </c>
      <c r="H31" s="161">
        <v>35815287</v>
      </c>
      <c r="I31" s="161">
        <v>5626521</v>
      </c>
      <c r="J31" s="161">
        <v>9142502</v>
      </c>
      <c r="K31" s="170">
        <v>21046264</v>
      </c>
      <c r="L31"/>
    </row>
    <row r="32" spans="2:12" ht="12.5">
      <c r="B32" s="179" t="s">
        <v>196</v>
      </c>
      <c r="C32" s="161">
        <v>47017379</v>
      </c>
      <c r="D32" s="163">
        <v>213319</v>
      </c>
      <c r="E32" s="163">
        <v>80814</v>
      </c>
      <c r="F32" s="163">
        <v>94000</v>
      </c>
      <c r="G32" s="162">
        <v>38505</v>
      </c>
      <c r="H32" s="161">
        <v>46804060</v>
      </c>
      <c r="I32" s="163">
        <v>7062525</v>
      </c>
      <c r="J32" s="163">
        <v>12295509</v>
      </c>
      <c r="K32" s="171">
        <v>27446026</v>
      </c>
      <c r="L32"/>
    </row>
    <row r="33" spans="2:12" ht="12.5">
      <c r="B33" s="179" t="s">
        <v>197</v>
      </c>
      <c r="C33" s="161">
        <v>45318921</v>
      </c>
      <c r="D33" s="161">
        <v>214619</v>
      </c>
      <c r="E33" s="162">
        <v>78379</v>
      </c>
      <c r="F33" s="162">
        <v>102218</v>
      </c>
      <c r="G33" s="161">
        <v>34022</v>
      </c>
      <c r="H33" s="161">
        <v>45104302</v>
      </c>
      <c r="I33" s="161">
        <v>6540916</v>
      </c>
      <c r="J33" s="161">
        <v>11552622</v>
      </c>
      <c r="K33" s="170">
        <v>27010764</v>
      </c>
      <c r="L33"/>
    </row>
    <row r="34" spans="2:12" ht="12.5">
      <c r="B34" s="179" t="s">
        <v>198</v>
      </c>
      <c r="C34" s="161">
        <v>49995394</v>
      </c>
      <c r="D34" s="165">
        <v>206386</v>
      </c>
      <c r="E34" s="165">
        <v>74601</v>
      </c>
      <c r="F34" s="165">
        <v>100338</v>
      </c>
      <c r="G34" s="165">
        <v>31447</v>
      </c>
      <c r="H34" s="165">
        <v>49789008</v>
      </c>
      <c r="I34" s="165">
        <v>7476937</v>
      </c>
      <c r="J34" s="165">
        <v>12116420</v>
      </c>
      <c r="K34" s="172">
        <v>30195651</v>
      </c>
      <c r="L34"/>
    </row>
    <row r="35" spans="2:12" ht="12.5">
      <c r="B35" s="179" t="s">
        <v>199</v>
      </c>
      <c r="C35" s="161">
        <v>45108919</v>
      </c>
      <c r="D35" s="161">
        <v>202740</v>
      </c>
      <c r="E35" s="162">
        <v>55064</v>
      </c>
      <c r="F35" s="162">
        <v>110221</v>
      </c>
      <c r="G35" s="161">
        <v>37455</v>
      </c>
      <c r="H35" s="161">
        <v>44906179</v>
      </c>
      <c r="I35" s="161">
        <v>6786887</v>
      </c>
      <c r="J35" s="161">
        <v>11328083</v>
      </c>
      <c r="K35" s="170">
        <v>26791209</v>
      </c>
      <c r="L35"/>
    </row>
    <row r="36" spans="2:12" ht="12.5">
      <c r="B36" s="179" t="s">
        <v>200</v>
      </c>
      <c r="C36" s="161">
        <v>47874514</v>
      </c>
      <c r="D36" s="163">
        <v>227478</v>
      </c>
      <c r="E36" s="163">
        <v>59800</v>
      </c>
      <c r="F36" s="163">
        <v>136375</v>
      </c>
      <c r="G36" s="162">
        <v>31303</v>
      </c>
      <c r="H36" s="161">
        <v>47647036</v>
      </c>
      <c r="I36" s="163">
        <v>7592833</v>
      </c>
      <c r="J36" s="163">
        <v>12788320</v>
      </c>
      <c r="K36" s="171">
        <v>27265883</v>
      </c>
      <c r="L36"/>
    </row>
    <row r="37" spans="2:12" ht="12.5">
      <c r="B37" s="179" t="s">
        <v>201</v>
      </c>
      <c r="C37" s="161">
        <v>47480426</v>
      </c>
      <c r="D37" s="163">
        <v>229651</v>
      </c>
      <c r="E37" s="163">
        <v>65516</v>
      </c>
      <c r="F37" s="163">
        <v>130295</v>
      </c>
      <c r="G37" s="162">
        <v>33840</v>
      </c>
      <c r="H37" s="161">
        <v>47250775</v>
      </c>
      <c r="I37" s="163">
        <v>6189426</v>
      </c>
      <c r="J37" s="163">
        <v>12351422</v>
      </c>
      <c r="K37" s="171">
        <v>28709927</v>
      </c>
      <c r="L37"/>
    </row>
    <row r="38" spans="2:12" ht="12.5">
      <c r="B38" s="179" t="s">
        <v>202</v>
      </c>
      <c r="C38" s="161">
        <v>49405724</v>
      </c>
      <c r="D38" s="163">
        <v>240065</v>
      </c>
      <c r="E38" s="163">
        <v>65009</v>
      </c>
      <c r="F38" s="163">
        <v>132898</v>
      </c>
      <c r="G38" s="162">
        <v>42158</v>
      </c>
      <c r="H38" s="161">
        <v>49165659</v>
      </c>
      <c r="I38" s="163">
        <v>6865131</v>
      </c>
      <c r="J38" s="163">
        <v>12986779</v>
      </c>
      <c r="K38" s="171">
        <v>29313749</v>
      </c>
      <c r="L38"/>
    </row>
    <row r="39" spans="2:12" ht="12.5">
      <c r="B39" s="179" t="s">
        <v>203</v>
      </c>
      <c r="C39" s="161">
        <v>52389818</v>
      </c>
      <c r="D39" s="163">
        <v>275406</v>
      </c>
      <c r="E39" s="163">
        <v>68794</v>
      </c>
      <c r="F39" s="163">
        <v>141009</v>
      </c>
      <c r="G39" s="163">
        <v>65603</v>
      </c>
      <c r="H39" s="162">
        <v>52114412</v>
      </c>
      <c r="I39" s="163">
        <v>7666382</v>
      </c>
      <c r="J39" s="163">
        <v>16884614</v>
      </c>
      <c r="K39" s="171">
        <v>27563416</v>
      </c>
      <c r="L39"/>
    </row>
    <row r="40" spans="2:12" ht="12.5">
      <c r="B40" s="179" t="s">
        <v>204</v>
      </c>
      <c r="C40" s="161">
        <v>47669255</v>
      </c>
      <c r="D40" s="163">
        <v>249071</v>
      </c>
      <c r="E40" s="163">
        <v>61984</v>
      </c>
      <c r="F40" s="163">
        <v>132617</v>
      </c>
      <c r="G40" s="163">
        <v>54470</v>
      </c>
      <c r="H40" s="163">
        <v>47420184</v>
      </c>
      <c r="I40" s="163">
        <v>6592748</v>
      </c>
      <c r="J40" s="163">
        <v>13791228</v>
      </c>
      <c r="K40" s="171">
        <v>27036208</v>
      </c>
      <c r="L40"/>
    </row>
    <row r="41" spans="2:12" ht="12.5">
      <c r="B41" s="179" t="s">
        <v>205</v>
      </c>
      <c r="C41" s="161">
        <v>43516517</v>
      </c>
      <c r="D41" s="163">
        <v>220161</v>
      </c>
      <c r="E41" s="163">
        <v>61712</v>
      </c>
      <c r="F41" s="163">
        <v>116252</v>
      </c>
      <c r="G41" s="163">
        <v>42197</v>
      </c>
      <c r="H41" s="163">
        <v>43296356</v>
      </c>
      <c r="I41" s="163">
        <v>5996644</v>
      </c>
      <c r="J41" s="163">
        <v>12021100</v>
      </c>
      <c r="K41" s="171">
        <v>25278612</v>
      </c>
      <c r="L41"/>
    </row>
    <row r="42" spans="2:12" ht="12.5">
      <c r="B42" s="149"/>
      <c r="C42" s="162"/>
      <c r="D42" s="162"/>
      <c r="E42" s="162"/>
      <c r="F42" s="162"/>
      <c r="G42" s="162"/>
      <c r="H42" s="162"/>
      <c r="I42" s="162"/>
      <c r="J42" s="162"/>
      <c r="K42" s="171"/>
      <c r="L42"/>
    </row>
    <row r="43" spans="2:12" ht="13">
      <c r="B43" s="176">
        <v>2019</v>
      </c>
      <c r="C43" s="155">
        <v>560913829</v>
      </c>
      <c r="D43" s="155">
        <v>2699065</v>
      </c>
      <c r="E43" s="155">
        <v>811430</v>
      </c>
      <c r="F43" s="155">
        <v>1391086</v>
      </c>
      <c r="G43" s="155">
        <v>496549</v>
      </c>
      <c r="H43" s="155">
        <v>558214764</v>
      </c>
      <c r="I43" s="155">
        <v>81414798</v>
      </c>
      <c r="J43" s="155">
        <v>150933617</v>
      </c>
      <c r="K43" s="177">
        <v>325866349</v>
      </c>
      <c r="L43"/>
    </row>
    <row r="44" spans="2:12" ht="12.75" customHeight="1">
      <c r="B44" s="180"/>
      <c r="C44" s="151"/>
      <c r="D44" s="151"/>
      <c r="E44" s="151"/>
      <c r="F44" s="151"/>
      <c r="G44" s="151"/>
      <c r="H44" s="151"/>
      <c r="I44" s="151"/>
      <c r="J44" s="151"/>
      <c r="K44" s="181"/>
      <c r="L44"/>
    </row>
    <row r="45" spans="2:12" ht="12.75" customHeight="1">
      <c r="B45" s="1161" t="s">
        <v>186</v>
      </c>
      <c r="C45" s="1163" t="s">
        <v>18</v>
      </c>
      <c r="D45" s="1163" t="s">
        <v>187</v>
      </c>
      <c r="E45" s="1165" t="s">
        <v>188</v>
      </c>
      <c r="F45" s="1166"/>
      <c r="G45" s="1167"/>
      <c r="H45" s="1163" t="s">
        <v>189</v>
      </c>
      <c r="I45" s="1165" t="s">
        <v>190</v>
      </c>
      <c r="J45" s="1166"/>
      <c r="K45" s="1194"/>
      <c r="L45"/>
    </row>
    <row r="46" spans="2:12" ht="12.75" customHeight="1">
      <c r="B46" s="1162"/>
      <c r="C46" s="1164"/>
      <c r="D46" s="1164"/>
      <c r="E46" s="1168" t="s">
        <v>209</v>
      </c>
      <c r="F46" s="1163" t="s">
        <v>210</v>
      </c>
      <c r="G46" s="1163" t="s">
        <v>211</v>
      </c>
      <c r="H46" s="1164"/>
      <c r="I46" s="1168" t="s">
        <v>191</v>
      </c>
      <c r="J46" s="1168" t="s">
        <v>20</v>
      </c>
      <c r="K46" s="1171" t="s">
        <v>192</v>
      </c>
      <c r="L46"/>
    </row>
    <row r="47" spans="2:12" ht="12.75" customHeight="1">
      <c r="B47" s="1203"/>
      <c r="C47" s="1181"/>
      <c r="D47" s="1181"/>
      <c r="E47" s="1170"/>
      <c r="F47" s="1181"/>
      <c r="G47" s="1181"/>
      <c r="H47" s="1181"/>
      <c r="I47" s="1170"/>
      <c r="J47" s="1170"/>
      <c r="K47" s="1172"/>
      <c r="L47"/>
    </row>
    <row r="48" spans="2:12" ht="12.5">
      <c r="B48" s="145">
        <v>0</v>
      </c>
      <c r="C48" s="152">
        <v>1</v>
      </c>
      <c r="D48" s="152">
        <v>2</v>
      </c>
      <c r="E48" s="153">
        <v>3</v>
      </c>
      <c r="F48" s="153">
        <v>4</v>
      </c>
      <c r="G48" s="152">
        <v>5</v>
      </c>
      <c r="H48" s="152">
        <v>6</v>
      </c>
      <c r="I48" s="152">
        <v>7</v>
      </c>
      <c r="J48" s="152">
        <v>8</v>
      </c>
      <c r="K48" s="182">
        <v>9</v>
      </c>
      <c r="L48"/>
    </row>
    <row r="49" spans="2:12" ht="12.5">
      <c r="B49" s="147"/>
      <c r="C49" s="150"/>
      <c r="D49" s="150"/>
      <c r="E49" s="150"/>
      <c r="F49" s="150"/>
      <c r="G49" s="150"/>
      <c r="H49" s="150"/>
      <c r="I49" s="150"/>
      <c r="J49" s="150"/>
      <c r="K49" s="178"/>
      <c r="L49"/>
    </row>
    <row r="50" spans="2:12" ht="13">
      <c r="B50" s="149"/>
      <c r="C50" s="1159" t="s">
        <v>207</v>
      </c>
      <c r="D50" s="1159"/>
      <c r="E50" s="1159"/>
      <c r="F50" s="1159"/>
      <c r="G50" s="1159"/>
      <c r="H50" s="1159"/>
      <c r="I50" s="1159"/>
      <c r="J50" s="1159"/>
      <c r="K50" s="1160"/>
      <c r="L50"/>
    </row>
    <row r="51" spans="2:12" ht="13">
      <c r="B51" s="149"/>
      <c r="C51" s="154"/>
      <c r="D51" s="154"/>
      <c r="E51" s="154"/>
      <c r="F51" s="154"/>
      <c r="G51" s="154"/>
      <c r="H51" s="154"/>
      <c r="I51" s="154"/>
      <c r="J51" s="154"/>
      <c r="K51" s="183"/>
      <c r="L51"/>
    </row>
    <row r="52" spans="2:12" ht="12.5">
      <c r="B52" s="179" t="s">
        <v>194</v>
      </c>
      <c r="C52" s="161">
        <v>97042744</v>
      </c>
      <c r="D52" s="161">
        <v>397525</v>
      </c>
      <c r="E52" s="161">
        <v>123027</v>
      </c>
      <c r="F52" s="161">
        <v>190820</v>
      </c>
      <c r="G52" s="161">
        <v>83678</v>
      </c>
      <c r="H52" s="161">
        <v>96645219</v>
      </c>
      <c r="I52" s="161">
        <v>13890672</v>
      </c>
      <c r="J52" s="161">
        <v>28529726</v>
      </c>
      <c r="K52" s="170">
        <v>54224821</v>
      </c>
      <c r="L52"/>
    </row>
    <row r="53" spans="2:12" ht="12.5">
      <c r="B53" s="179" t="s">
        <v>195</v>
      </c>
      <c r="C53" s="161">
        <v>71080437</v>
      </c>
      <c r="D53" s="161">
        <v>338786</v>
      </c>
      <c r="E53" s="161">
        <v>123131</v>
      </c>
      <c r="F53" s="161">
        <v>150015</v>
      </c>
      <c r="G53" s="161">
        <v>65640</v>
      </c>
      <c r="H53" s="161">
        <v>70741651</v>
      </c>
      <c r="I53" s="161">
        <v>11152641</v>
      </c>
      <c r="J53" s="161">
        <v>19000308</v>
      </c>
      <c r="K53" s="170">
        <v>40588702</v>
      </c>
      <c r="L53"/>
    </row>
    <row r="54" spans="2:12" ht="12.5">
      <c r="B54" s="179" t="s">
        <v>196</v>
      </c>
      <c r="C54" s="161">
        <v>94326127</v>
      </c>
      <c r="D54" s="163">
        <v>370021</v>
      </c>
      <c r="E54" s="163">
        <v>141070</v>
      </c>
      <c r="F54" s="163">
        <v>162127</v>
      </c>
      <c r="G54" s="162">
        <v>66824</v>
      </c>
      <c r="H54" s="161">
        <v>93956106</v>
      </c>
      <c r="I54" s="163">
        <v>14326353</v>
      </c>
      <c r="J54" s="163">
        <v>25473371</v>
      </c>
      <c r="K54" s="171">
        <v>54156382</v>
      </c>
      <c r="L54"/>
    </row>
    <row r="55" spans="2:12" ht="12.5">
      <c r="B55" s="179" t="s">
        <v>197</v>
      </c>
      <c r="C55" s="161">
        <v>90179542</v>
      </c>
      <c r="D55" s="161">
        <v>377198</v>
      </c>
      <c r="E55" s="162">
        <v>138987</v>
      </c>
      <c r="F55" s="162">
        <v>177400</v>
      </c>
      <c r="G55" s="162">
        <v>60811</v>
      </c>
      <c r="H55" s="161">
        <v>89802344</v>
      </c>
      <c r="I55" s="162">
        <v>13026121</v>
      </c>
      <c r="J55" s="162">
        <v>24019148</v>
      </c>
      <c r="K55" s="171">
        <v>52757075</v>
      </c>
      <c r="L55"/>
    </row>
    <row r="56" spans="2:12" ht="12.5">
      <c r="B56" s="179" t="s">
        <v>198</v>
      </c>
      <c r="C56" s="161">
        <v>98348767</v>
      </c>
      <c r="D56" s="165">
        <v>365543</v>
      </c>
      <c r="E56" s="165">
        <v>134256</v>
      </c>
      <c r="F56" s="165">
        <v>176108</v>
      </c>
      <c r="G56" s="165">
        <v>55179</v>
      </c>
      <c r="H56" s="165">
        <v>97983224</v>
      </c>
      <c r="I56" s="165">
        <v>14778485</v>
      </c>
      <c r="J56" s="165">
        <v>25000492</v>
      </c>
      <c r="K56" s="172">
        <v>58204247</v>
      </c>
      <c r="L56"/>
    </row>
    <row r="57" spans="2:12" ht="12.5">
      <c r="B57" s="179" t="s">
        <v>199</v>
      </c>
      <c r="C57" s="161">
        <v>89668731</v>
      </c>
      <c r="D57" s="161">
        <v>358330</v>
      </c>
      <c r="E57" s="162">
        <v>97987</v>
      </c>
      <c r="F57" s="162">
        <v>193201</v>
      </c>
      <c r="G57" s="162">
        <v>67142</v>
      </c>
      <c r="H57" s="161">
        <v>89310401</v>
      </c>
      <c r="I57" s="162">
        <v>13566128</v>
      </c>
      <c r="J57" s="162">
        <v>23364570</v>
      </c>
      <c r="K57" s="171">
        <v>52379703</v>
      </c>
      <c r="L57"/>
    </row>
    <row r="58" spans="2:12" ht="12.5">
      <c r="B58" s="179" t="s">
        <v>200</v>
      </c>
      <c r="C58" s="161">
        <v>94814223</v>
      </c>
      <c r="D58" s="163">
        <v>399597</v>
      </c>
      <c r="E58" s="163">
        <v>105945</v>
      </c>
      <c r="F58" s="163">
        <v>239181</v>
      </c>
      <c r="G58" s="162">
        <v>54471</v>
      </c>
      <c r="H58" s="161">
        <v>94414626</v>
      </c>
      <c r="I58" s="163">
        <v>15092121</v>
      </c>
      <c r="J58" s="163">
        <v>26639045</v>
      </c>
      <c r="K58" s="171">
        <v>52683460</v>
      </c>
      <c r="L58"/>
    </row>
    <row r="59" spans="2:12" ht="12.5">
      <c r="B59" s="179" t="s">
        <v>201</v>
      </c>
      <c r="C59" s="161">
        <v>94523431</v>
      </c>
      <c r="D59" s="163">
        <v>403191</v>
      </c>
      <c r="E59" s="163">
        <v>115093</v>
      </c>
      <c r="F59" s="163">
        <v>229415</v>
      </c>
      <c r="G59" s="162">
        <v>58683</v>
      </c>
      <c r="H59" s="161">
        <v>94120240</v>
      </c>
      <c r="I59" s="163">
        <v>12344055</v>
      </c>
      <c r="J59" s="163">
        <v>25664712</v>
      </c>
      <c r="K59" s="171">
        <v>56111473</v>
      </c>
      <c r="L59"/>
    </row>
    <row r="60" spans="2:12" ht="12.5">
      <c r="B60" s="179" t="s">
        <v>202</v>
      </c>
      <c r="C60" s="161">
        <v>98036717</v>
      </c>
      <c r="D60" s="161">
        <v>422394</v>
      </c>
      <c r="E60" s="162">
        <v>114069</v>
      </c>
      <c r="F60" s="162">
        <v>234214</v>
      </c>
      <c r="G60" s="162">
        <v>74111</v>
      </c>
      <c r="H60" s="161">
        <v>97614323</v>
      </c>
      <c r="I60" s="162">
        <v>13669245</v>
      </c>
      <c r="J60" s="162">
        <v>26923250</v>
      </c>
      <c r="K60" s="171">
        <v>57021828</v>
      </c>
      <c r="L60"/>
    </row>
    <row r="61" spans="2:12" ht="12.5">
      <c r="B61" s="179" t="s">
        <v>203</v>
      </c>
      <c r="C61" s="161">
        <v>98036717</v>
      </c>
      <c r="D61" s="163">
        <v>422394</v>
      </c>
      <c r="E61" s="163">
        <v>114069</v>
      </c>
      <c r="F61" s="163">
        <v>234214</v>
      </c>
      <c r="G61" s="163">
        <v>74111</v>
      </c>
      <c r="H61" s="162">
        <v>97614323</v>
      </c>
      <c r="I61" s="163">
        <v>13669245</v>
      </c>
      <c r="J61" s="163">
        <v>26923250</v>
      </c>
      <c r="K61" s="171">
        <v>57021828</v>
      </c>
      <c r="L61"/>
    </row>
    <row r="62" spans="2:12" ht="12.5">
      <c r="B62" s="179" t="s">
        <v>204</v>
      </c>
      <c r="C62" s="161">
        <v>93991382</v>
      </c>
      <c r="D62" s="163">
        <v>442529</v>
      </c>
      <c r="E62" s="163">
        <v>110487</v>
      </c>
      <c r="F62" s="163">
        <v>234875</v>
      </c>
      <c r="G62" s="162">
        <v>97167</v>
      </c>
      <c r="H62" s="164">
        <v>93548853</v>
      </c>
      <c r="I62" s="163">
        <v>13082164</v>
      </c>
      <c r="J62" s="163">
        <v>28328455</v>
      </c>
      <c r="K62" s="171">
        <v>52138234</v>
      </c>
      <c r="L62"/>
    </row>
    <row r="63" spans="2:12" ht="12.5">
      <c r="B63" s="179" t="s">
        <v>205</v>
      </c>
      <c r="C63" s="161">
        <v>85303687</v>
      </c>
      <c r="D63" s="163">
        <v>382900</v>
      </c>
      <c r="E63" s="163">
        <v>110310</v>
      </c>
      <c r="F63" s="163">
        <v>202029</v>
      </c>
      <c r="G63" s="162">
        <v>70561</v>
      </c>
      <c r="H63" s="164">
        <v>84920787</v>
      </c>
      <c r="I63" s="163">
        <v>11813818</v>
      </c>
      <c r="J63" s="163">
        <v>24635137</v>
      </c>
      <c r="K63" s="171">
        <v>48471832</v>
      </c>
      <c r="L63"/>
    </row>
    <row r="64" spans="2:12" ht="12.5">
      <c r="B64" s="179"/>
      <c r="C64" s="160"/>
      <c r="D64" s="157"/>
      <c r="E64" s="158"/>
      <c r="F64" s="158"/>
      <c r="G64" s="158"/>
      <c r="H64" s="157"/>
      <c r="I64" s="158"/>
      <c r="J64" s="158"/>
      <c r="K64" s="184"/>
      <c r="L64"/>
    </row>
    <row r="65" spans="2:12" ht="13">
      <c r="B65" s="176">
        <v>2019</v>
      </c>
      <c r="C65" s="159">
        <v>1105352505</v>
      </c>
      <c r="D65" s="159">
        <v>4680408</v>
      </c>
      <c r="E65" s="159">
        <v>1428431</v>
      </c>
      <c r="F65" s="159">
        <v>2423599</v>
      </c>
      <c r="G65" s="159">
        <v>828378</v>
      </c>
      <c r="H65" s="159">
        <v>1100672097</v>
      </c>
      <c r="I65" s="159">
        <v>160411048</v>
      </c>
      <c r="J65" s="159">
        <v>304501464</v>
      </c>
      <c r="K65" s="185">
        <v>635759585</v>
      </c>
      <c r="L65"/>
    </row>
    <row r="66" spans="2:12" ht="12.5">
      <c r="B66" s="149"/>
      <c r="C66"/>
      <c r="D66"/>
      <c r="E66"/>
      <c r="F66"/>
      <c r="G66"/>
      <c r="H66"/>
      <c r="I66"/>
      <c r="J66"/>
      <c r="K66" s="189"/>
      <c r="L66"/>
    </row>
    <row r="67" spans="2:12" ht="17.5">
      <c r="B67" s="149"/>
      <c r="C67"/>
      <c r="D67"/>
      <c r="E67"/>
      <c r="F67" s="700"/>
      <c r="G67" s="700"/>
      <c r="H67" s="700"/>
      <c r="I67" s="700"/>
      <c r="J67"/>
      <c r="K67" s="189"/>
      <c r="L67"/>
    </row>
    <row r="68" spans="2:12" ht="18.5" thickBot="1">
      <c r="B68" s="149"/>
      <c r="C68"/>
      <c r="D68"/>
      <c r="E68" s="186"/>
      <c r="F68" s="187" t="s">
        <v>208</v>
      </c>
      <c r="G68" s="187"/>
      <c r="H68" s="187"/>
      <c r="I68" s="187"/>
      <c r="J68" s="188"/>
      <c r="K68" s="189"/>
      <c r="L68"/>
    </row>
    <row r="69" spans="2:12" ht="15.5">
      <c r="B69" s="11" t="s">
        <v>194</v>
      </c>
      <c r="C69" s="13">
        <f>C52/C13</f>
        <v>604.98577974502041</v>
      </c>
      <c r="D69" s="13">
        <f t="shared" ref="D69:K69" si="0">D52/D13</f>
        <v>93.491298212605827</v>
      </c>
      <c r="E69" s="13">
        <f t="shared" si="0"/>
        <v>61.729553437029601</v>
      </c>
      <c r="F69" s="13">
        <f t="shared" si="0"/>
        <v>100.48446550816219</v>
      </c>
      <c r="G69" s="13">
        <f t="shared" si="0"/>
        <v>232.4388888888889</v>
      </c>
      <c r="H69" s="13">
        <f t="shared" si="0"/>
        <v>618.91362317726851</v>
      </c>
      <c r="I69" s="13">
        <f t="shared" si="0"/>
        <v>543.11354394745069</v>
      </c>
      <c r="J69" s="13">
        <f t="shared" si="0"/>
        <v>575.46293644230184</v>
      </c>
      <c r="K69" s="141">
        <f t="shared" si="0"/>
        <v>669.44223456790121</v>
      </c>
      <c r="L69"/>
    </row>
    <row r="70" spans="2:12" ht="15.5">
      <c r="B70" s="10" t="s">
        <v>195</v>
      </c>
      <c r="C70" s="14">
        <f>C53/C14</f>
        <v>600.35674045795076</v>
      </c>
      <c r="D70" s="14">
        <f t="shared" ref="D70:K70" si="1">D53/D14</f>
        <v>90.078702472746613</v>
      </c>
      <c r="E70" s="14">
        <f t="shared" si="1"/>
        <v>62.662086513994907</v>
      </c>
      <c r="F70" s="14">
        <f t="shared" si="1"/>
        <v>99.810379241516969</v>
      </c>
      <c r="G70" s="14">
        <f t="shared" si="1"/>
        <v>224.0273037542662</v>
      </c>
      <c r="H70" s="14">
        <f t="shared" si="1"/>
        <v>617.09804075508566</v>
      </c>
      <c r="I70" s="14">
        <f t="shared" si="1"/>
        <v>546.51056010192576</v>
      </c>
      <c r="J70" s="14">
        <f t="shared" si="1"/>
        <v>579.96727816611212</v>
      </c>
      <c r="K70" s="142">
        <f t="shared" si="1"/>
        <v>660.32247673586255</v>
      </c>
      <c r="L70"/>
    </row>
    <row r="71" spans="2:12" ht="15.5">
      <c r="B71" s="10" t="s">
        <v>196</v>
      </c>
      <c r="C71" s="14">
        <f t="shared" ref="C71:K71" si="2">C54/C15</f>
        <v>610.65157184659608</v>
      </c>
      <c r="D71" s="14">
        <f t="shared" si="2"/>
        <v>88.205244338498218</v>
      </c>
      <c r="E71" s="14">
        <f t="shared" si="2"/>
        <v>62.586512866015973</v>
      </c>
      <c r="F71" s="14">
        <f t="shared" si="2"/>
        <v>100.20210135970333</v>
      </c>
      <c r="G71" s="14">
        <f t="shared" si="2"/>
        <v>206.88544891640868</v>
      </c>
      <c r="H71" s="14">
        <f t="shared" si="2"/>
        <v>625.23611027929167</v>
      </c>
      <c r="I71" s="14">
        <f t="shared" si="2"/>
        <v>552.7568871054865</v>
      </c>
      <c r="J71" s="14">
        <f t="shared" si="2"/>
        <v>581.30510485840125</v>
      </c>
      <c r="K71" s="142">
        <f t="shared" si="2"/>
        <v>672.46606402264877</v>
      </c>
      <c r="L71"/>
    </row>
    <row r="72" spans="2:12" ht="15.5">
      <c r="B72" s="10" t="s">
        <v>197</v>
      </c>
      <c r="C72" s="14">
        <f t="shared" ref="C72:K72" si="3">C55/C16</f>
        <v>613.22431965619012</v>
      </c>
      <c r="D72" s="14">
        <f t="shared" si="3"/>
        <v>83.803154854476787</v>
      </c>
      <c r="E72" s="14">
        <f t="shared" si="3"/>
        <v>60.481723237597912</v>
      </c>
      <c r="F72" s="14">
        <f t="shared" si="3"/>
        <v>92.060197197716661</v>
      </c>
      <c r="G72" s="14">
        <f t="shared" si="3"/>
        <v>220.32971014492753</v>
      </c>
      <c r="H72" s="14">
        <f t="shared" si="3"/>
        <v>629.93991175459644</v>
      </c>
      <c r="I72" s="14">
        <f t="shared" si="3"/>
        <v>549.27771452667093</v>
      </c>
      <c r="J72" s="14">
        <f t="shared" si="3"/>
        <v>588.31528155387366</v>
      </c>
      <c r="K72" s="142">
        <f t="shared" si="3"/>
        <v>676.24270973530736</v>
      </c>
      <c r="L72"/>
    </row>
    <row r="73" spans="2:12" ht="15.5">
      <c r="B73" s="10" t="s">
        <v>198</v>
      </c>
      <c r="C73" s="14">
        <f t="shared" ref="C73:K73" si="4">C56/C17</f>
        <v>608.45830755524764</v>
      </c>
      <c r="D73" s="14">
        <f t="shared" si="4"/>
        <v>88.167631452001928</v>
      </c>
      <c r="E73" s="14">
        <f t="shared" si="4"/>
        <v>63.358187824445494</v>
      </c>
      <c r="F73" s="14">
        <f t="shared" si="4"/>
        <v>98.219743446737311</v>
      </c>
      <c r="G73" s="14">
        <f t="shared" si="4"/>
        <v>235.80769230769232</v>
      </c>
      <c r="H73" s="14">
        <f t="shared" si="4"/>
        <v>622.15520985459398</v>
      </c>
      <c r="I73" s="14">
        <f t="shared" si="4"/>
        <v>537.08696758249744</v>
      </c>
      <c r="J73" s="14">
        <f t="shared" si="4"/>
        <v>573.6162812041116</v>
      </c>
      <c r="K73" s="142">
        <f t="shared" si="4"/>
        <v>673.73824516726472</v>
      </c>
      <c r="L73"/>
    </row>
    <row r="74" spans="2:12" ht="15.5">
      <c r="B74" s="10" t="s">
        <v>199</v>
      </c>
      <c r="C74" s="14">
        <f t="shared" ref="C74:K74" si="5">C57/C18</f>
        <v>604.89298362779027</v>
      </c>
      <c r="D74" s="14">
        <f t="shared" si="5"/>
        <v>94.099264705882348</v>
      </c>
      <c r="E74" s="14">
        <f t="shared" si="5"/>
        <v>62.056364787840408</v>
      </c>
      <c r="F74" s="14">
        <f t="shared" si="5"/>
        <v>100.41632016632016</v>
      </c>
      <c r="G74" s="14">
        <f t="shared" si="5"/>
        <v>220.1377049180328</v>
      </c>
      <c r="H74" s="14">
        <f t="shared" si="5"/>
        <v>618.36033123082996</v>
      </c>
      <c r="I74" s="14">
        <f t="shared" si="5"/>
        <v>525.6762893788507</v>
      </c>
      <c r="J74" s="14">
        <f t="shared" si="5"/>
        <v>566.922330332662</v>
      </c>
      <c r="K74" s="142">
        <f t="shared" si="5"/>
        <v>676.64418493495759</v>
      </c>
      <c r="L74"/>
    </row>
    <row r="75" spans="2:12" ht="15.5">
      <c r="B75" s="10" t="s">
        <v>200</v>
      </c>
      <c r="C75" s="14">
        <f t="shared" ref="C75:K75" si="6">C58/C19</f>
        <v>577.31529595148356</v>
      </c>
      <c r="D75" s="14">
        <f t="shared" si="6"/>
        <v>99.74962556165751</v>
      </c>
      <c r="E75" s="14">
        <f t="shared" si="6"/>
        <v>65.478986402966626</v>
      </c>
      <c r="F75" s="14">
        <f t="shared" si="6"/>
        <v>109.51510989010988</v>
      </c>
      <c r="G75" s="14">
        <f t="shared" si="6"/>
        <v>267.01470588235293</v>
      </c>
      <c r="H75" s="14">
        <f t="shared" si="6"/>
        <v>589.25540639218104</v>
      </c>
      <c r="I75" s="14">
        <f t="shared" si="6"/>
        <v>517.4382349916001</v>
      </c>
      <c r="J75" s="14">
        <f t="shared" si="6"/>
        <v>543.94260219708417</v>
      </c>
      <c r="K75" s="142">
        <f t="shared" si="6"/>
        <v>641.80810369612357</v>
      </c>
      <c r="L75"/>
    </row>
    <row r="76" spans="2:12" ht="15.5">
      <c r="B76" s="10" t="s">
        <v>201</v>
      </c>
      <c r="C76" s="14">
        <f t="shared" ref="C76:K76" si="7">C59/C20</f>
        <v>596.62960064129675</v>
      </c>
      <c r="D76" s="14">
        <f t="shared" si="7"/>
        <v>94.55698874296435</v>
      </c>
      <c r="E76" s="14">
        <f t="shared" si="7"/>
        <v>63.447078280044103</v>
      </c>
      <c r="F76" s="14">
        <f t="shared" si="7"/>
        <v>103.76074174581638</v>
      </c>
      <c r="G76" s="14">
        <f t="shared" si="7"/>
        <v>245.53556485355648</v>
      </c>
      <c r="H76" s="14">
        <f t="shared" si="7"/>
        <v>610.51626504070316</v>
      </c>
      <c r="I76" s="14">
        <f t="shared" si="7"/>
        <v>529.94697977933288</v>
      </c>
      <c r="J76" s="14">
        <f t="shared" si="7"/>
        <v>558.88835173450059</v>
      </c>
      <c r="K76" s="142">
        <f t="shared" si="7"/>
        <v>660.5157443702841</v>
      </c>
      <c r="L76"/>
    </row>
    <row r="77" spans="2:12" ht="15.5">
      <c r="B77" s="10" t="s">
        <v>202</v>
      </c>
      <c r="C77" s="14">
        <f t="shared" ref="C77:K77" si="8">C60/C21</f>
        <v>594.12231305791738</v>
      </c>
      <c r="D77" s="14">
        <f t="shared" si="8"/>
        <v>95.976823449216084</v>
      </c>
      <c r="E77" s="14">
        <f t="shared" si="8"/>
        <v>63.79697986577181</v>
      </c>
      <c r="F77" s="14">
        <f t="shared" si="8"/>
        <v>102.50065645514223</v>
      </c>
      <c r="G77" s="14">
        <f t="shared" si="8"/>
        <v>225.94817073170731</v>
      </c>
      <c r="H77" s="14">
        <f t="shared" si="8"/>
        <v>607.77238652636822</v>
      </c>
      <c r="I77" s="14">
        <f t="shared" si="8"/>
        <v>531.8358493502451</v>
      </c>
      <c r="J77" s="14">
        <f t="shared" si="8"/>
        <v>553.87376823222041</v>
      </c>
      <c r="K77" s="142">
        <f t="shared" si="8"/>
        <v>660.74726242482529</v>
      </c>
      <c r="L77"/>
    </row>
    <row r="78" spans="2:12" ht="15.5">
      <c r="B78" s="10" t="s">
        <v>203</v>
      </c>
      <c r="C78" s="14">
        <f t="shared" ref="C78:K78" si="9">C61/C22</f>
        <v>557.12176507359209</v>
      </c>
      <c r="D78" s="14">
        <f t="shared" si="9"/>
        <v>87.506525792417648</v>
      </c>
      <c r="E78" s="14">
        <f t="shared" si="9"/>
        <v>59.349115504682622</v>
      </c>
      <c r="F78" s="14">
        <f t="shared" si="9"/>
        <v>97.386278586278593</v>
      </c>
      <c r="G78" s="14">
        <f t="shared" si="9"/>
        <v>148.22200000000001</v>
      </c>
      <c r="H78" s="14">
        <f t="shared" si="9"/>
        <v>570.3670205617525</v>
      </c>
      <c r="I78" s="14">
        <f t="shared" si="9"/>
        <v>482.70516985662829</v>
      </c>
      <c r="J78" s="14">
        <f t="shared" si="9"/>
        <v>446.01500894572922</v>
      </c>
      <c r="K78" s="142">
        <f t="shared" si="9"/>
        <v>691.50056390293594</v>
      </c>
      <c r="L78"/>
    </row>
    <row r="79" spans="2:12" ht="15.5">
      <c r="B79" s="10" t="s">
        <v>204</v>
      </c>
      <c r="C79" s="14">
        <f t="shared" ref="C79:K80" si="10">C62/C23</f>
        <v>592.26569963074519</v>
      </c>
      <c r="D79" s="14">
        <f t="shared" si="10"/>
        <v>96.791119860017503</v>
      </c>
      <c r="E79" s="14">
        <f t="shared" si="10"/>
        <v>62.991448118586092</v>
      </c>
      <c r="F79" s="14">
        <f t="shared" si="10"/>
        <v>97.946205170975816</v>
      </c>
      <c r="G79" s="14">
        <f t="shared" si="10"/>
        <v>231.35</v>
      </c>
      <c r="H79" s="14">
        <f t="shared" si="10"/>
        <v>606.96347793363873</v>
      </c>
      <c r="I79" s="14">
        <f t="shared" si="10"/>
        <v>530.88888888888891</v>
      </c>
      <c r="J79" s="14">
        <f t="shared" si="10"/>
        <v>562.1394412033178</v>
      </c>
      <c r="K79" s="142">
        <f t="shared" si="10"/>
        <v>659.22662789227468</v>
      </c>
      <c r="L79"/>
    </row>
    <row r="80" spans="2:12" ht="16" thickBot="1">
      <c r="B80" s="12" t="s">
        <v>205</v>
      </c>
      <c r="C80" s="15">
        <f t="shared" si="10"/>
        <v>595.7002981864398</v>
      </c>
      <c r="D80" s="15">
        <f>D63/D24</f>
        <v>94.543209876543216</v>
      </c>
      <c r="E80" s="15">
        <f t="shared" ref="E80:K80" si="11">E63/E24</f>
        <v>61.556919642857146</v>
      </c>
      <c r="F80" s="15">
        <f t="shared" si="11"/>
        <v>103.55151204510507</v>
      </c>
      <c r="G80" s="15">
        <f t="shared" si="11"/>
        <v>229.84039087947883</v>
      </c>
      <c r="H80" s="15">
        <f t="shared" si="11"/>
        <v>610.28672142810944</v>
      </c>
      <c r="I80" s="15">
        <f t="shared" si="11"/>
        <v>536.3091519883784</v>
      </c>
      <c r="J80" s="15">
        <f t="shared" si="11"/>
        <v>565.32429951579957</v>
      </c>
      <c r="K80" s="144">
        <f t="shared" si="11"/>
        <v>659.08615250734249</v>
      </c>
    </row>
    <row r="84" spans="2:11" ht="18">
      <c r="B84" s="1184" t="s">
        <v>325</v>
      </c>
      <c r="C84" s="1184"/>
      <c r="D84" s="1184"/>
      <c r="E84" s="1184"/>
      <c r="F84" s="1184"/>
      <c r="G84" s="1184"/>
      <c r="H84" s="1184"/>
      <c r="I84" s="1184"/>
      <c r="J84" s="1184"/>
      <c r="K84" s="1184"/>
    </row>
    <row r="85" spans="2:11" ht="18.5" thickBot="1">
      <c r="B85" s="84"/>
      <c r="C85" s="84"/>
      <c r="D85" s="84"/>
      <c r="E85" s="84"/>
      <c r="F85" s="85" t="s">
        <v>185</v>
      </c>
      <c r="G85" s="84"/>
      <c r="H85" s="84"/>
      <c r="I85" s="84"/>
      <c r="J85" s="84"/>
      <c r="K85" s="84"/>
    </row>
    <row r="86" spans="2:11" ht="12.75" customHeight="1">
      <c r="B86" s="1185" t="s">
        <v>186</v>
      </c>
      <c r="C86" s="1188" t="s">
        <v>18</v>
      </c>
      <c r="D86" s="1188" t="s">
        <v>187</v>
      </c>
      <c r="E86" s="1178" t="s">
        <v>188</v>
      </c>
      <c r="F86" s="1179"/>
      <c r="G86" s="1189"/>
      <c r="H86" s="1202" t="s">
        <v>189</v>
      </c>
      <c r="I86" s="1178" t="s">
        <v>190</v>
      </c>
      <c r="J86" s="1179"/>
      <c r="K86" s="1180"/>
    </row>
    <row r="87" spans="2:11" ht="11.25" customHeight="1">
      <c r="B87" s="1186"/>
      <c r="C87" s="1164"/>
      <c r="D87" s="1164"/>
      <c r="E87" s="1168" t="s">
        <v>209</v>
      </c>
      <c r="F87" s="1163" t="s">
        <v>210</v>
      </c>
      <c r="G87" s="1163" t="s">
        <v>211</v>
      </c>
      <c r="H87" s="1174"/>
      <c r="I87" s="1168" t="s">
        <v>191</v>
      </c>
      <c r="J87" s="1168" t="s">
        <v>20</v>
      </c>
      <c r="K87" s="1171" t="s">
        <v>243</v>
      </c>
    </row>
    <row r="88" spans="2:11" ht="11.25" customHeight="1">
      <c r="B88" s="1186"/>
      <c r="C88" s="1164"/>
      <c r="D88" s="1164"/>
      <c r="E88" s="1169"/>
      <c r="F88" s="1164"/>
      <c r="G88" s="1164"/>
      <c r="H88" s="1174"/>
      <c r="I88" s="1169"/>
      <c r="J88" s="1169"/>
      <c r="K88" s="1195"/>
    </row>
    <row r="89" spans="2:11" ht="12.5">
      <c r="B89" s="145">
        <v>0</v>
      </c>
      <c r="C89" s="66">
        <v>1</v>
      </c>
      <c r="D89" s="66">
        <v>2</v>
      </c>
      <c r="E89" s="67">
        <v>3</v>
      </c>
      <c r="F89" s="67">
        <v>4</v>
      </c>
      <c r="G89" s="66">
        <v>5</v>
      </c>
      <c r="H89" s="66">
        <v>6</v>
      </c>
      <c r="I89" s="66">
        <v>7</v>
      </c>
      <c r="J89" s="66">
        <v>8</v>
      </c>
      <c r="K89" s="146">
        <v>9</v>
      </c>
    </row>
    <row r="90" spans="2:11" ht="12.5">
      <c r="B90" s="147"/>
      <c r="C90" s="68"/>
      <c r="D90" s="68"/>
      <c r="E90" s="68"/>
      <c r="F90" s="68"/>
      <c r="G90" s="68"/>
      <c r="H90" s="68"/>
      <c r="I90" s="68"/>
      <c r="J90" s="68"/>
      <c r="K90" s="148"/>
    </row>
    <row r="91" spans="2:11" ht="14">
      <c r="B91" s="149"/>
      <c r="C91" s="1182" t="s">
        <v>193</v>
      </c>
      <c r="D91" s="1182"/>
      <c r="E91" s="1182"/>
      <c r="F91" s="1182"/>
      <c r="G91" s="1182"/>
      <c r="H91" s="1182"/>
      <c r="I91" s="1182"/>
      <c r="J91" s="1182"/>
      <c r="K91" s="1183"/>
    </row>
    <row r="92" spans="2:11" ht="12.5">
      <c r="B92" s="147"/>
      <c r="C92" s="68"/>
      <c r="D92" s="68"/>
      <c r="E92" s="68"/>
      <c r="F92" s="68"/>
      <c r="G92" s="68"/>
      <c r="H92" s="68"/>
      <c r="I92" s="68"/>
      <c r="J92" s="68"/>
      <c r="K92" s="148"/>
    </row>
    <row r="93" spans="2:11" ht="12.5">
      <c r="B93" s="169" t="s">
        <v>194</v>
      </c>
      <c r="C93" s="161">
        <f>SUM(D93+H93)</f>
        <v>163247</v>
      </c>
      <c r="D93" s="161">
        <v>4183</v>
      </c>
      <c r="E93" s="161">
        <v>1936</v>
      </c>
      <c r="F93" s="161">
        <v>1878</v>
      </c>
      <c r="G93" s="161">
        <v>369</v>
      </c>
      <c r="H93" s="161">
        <v>159064</v>
      </c>
      <c r="I93" s="161">
        <v>25823</v>
      </c>
      <c r="J93" s="161">
        <v>47119</v>
      </c>
      <c r="K93" s="170">
        <v>86122</v>
      </c>
    </row>
    <row r="94" spans="2:11" ht="12.5">
      <c r="B94" s="169" t="s">
        <v>195</v>
      </c>
      <c r="C94" s="161">
        <f t="shared" ref="C94:C104" si="12">SUM(D94+H94)</f>
        <v>154797</v>
      </c>
      <c r="D94" s="161">
        <v>3855</v>
      </c>
      <c r="E94" s="161">
        <v>1652</v>
      </c>
      <c r="F94" s="161">
        <v>1884</v>
      </c>
      <c r="G94" s="161">
        <v>319</v>
      </c>
      <c r="H94" s="161">
        <v>150942</v>
      </c>
      <c r="I94" s="161">
        <v>24820</v>
      </c>
      <c r="J94" s="161">
        <v>41251</v>
      </c>
      <c r="K94" s="170">
        <v>84871</v>
      </c>
    </row>
    <row r="95" spans="2:11" ht="12.5">
      <c r="B95" s="169" t="s">
        <v>196</v>
      </c>
      <c r="C95" s="161">
        <f t="shared" si="12"/>
        <v>151453</v>
      </c>
      <c r="D95" s="163">
        <v>3672</v>
      </c>
      <c r="E95" s="163">
        <v>1511</v>
      </c>
      <c r="F95" s="163">
        <v>1781</v>
      </c>
      <c r="G95" s="162">
        <v>380</v>
      </c>
      <c r="H95" s="161">
        <v>147781</v>
      </c>
      <c r="I95" s="163">
        <v>22185</v>
      </c>
      <c r="J95" s="163">
        <v>39306</v>
      </c>
      <c r="K95" s="171">
        <v>86290</v>
      </c>
    </row>
    <row r="96" spans="2:11" ht="12.5">
      <c r="B96" s="169" t="s">
        <v>197</v>
      </c>
      <c r="C96" s="161">
        <f>SUM(D96+H96)</f>
        <v>123387</v>
      </c>
      <c r="D96" s="161">
        <v>2579</v>
      </c>
      <c r="E96" s="162">
        <v>1048</v>
      </c>
      <c r="F96" s="162">
        <v>1175</v>
      </c>
      <c r="G96" s="161">
        <v>356</v>
      </c>
      <c r="H96" s="161">
        <v>120808</v>
      </c>
      <c r="I96" s="161">
        <v>18805</v>
      </c>
      <c r="J96" s="161">
        <v>35098</v>
      </c>
      <c r="K96" s="170">
        <v>66905</v>
      </c>
    </row>
    <row r="97" spans="2:11" ht="12.5">
      <c r="B97" s="169" t="s">
        <v>198</v>
      </c>
      <c r="C97" s="161">
        <f>SUM(D97+H97)</f>
        <v>141955</v>
      </c>
      <c r="D97" s="70">
        <v>3254</v>
      </c>
      <c r="E97" s="165">
        <v>1374</v>
      </c>
      <c r="F97" s="156">
        <v>1580</v>
      </c>
      <c r="G97" s="156">
        <v>300</v>
      </c>
      <c r="H97" s="70">
        <v>138701</v>
      </c>
      <c r="I97" s="165">
        <v>23058</v>
      </c>
      <c r="J97" s="165">
        <v>36148</v>
      </c>
      <c r="K97" s="172">
        <v>79495</v>
      </c>
    </row>
    <row r="98" spans="2:11" ht="12.5">
      <c r="B98" s="169" t="s">
        <v>199</v>
      </c>
      <c r="C98" s="161">
        <f t="shared" si="12"/>
        <v>166759</v>
      </c>
      <c r="D98" s="161">
        <v>3740</v>
      </c>
      <c r="E98" s="162">
        <v>1503</v>
      </c>
      <c r="F98" s="162">
        <v>2000</v>
      </c>
      <c r="G98" s="161">
        <v>237</v>
      </c>
      <c r="H98" s="161">
        <v>163019</v>
      </c>
      <c r="I98" s="161">
        <v>27394</v>
      </c>
      <c r="J98" s="161">
        <v>41041</v>
      </c>
      <c r="K98" s="170">
        <v>94584</v>
      </c>
    </row>
    <row r="99" spans="2:11" ht="12.5">
      <c r="B99" s="169" t="s">
        <v>200</v>
      </c>
      <c r="C99" s="161">
        <f>SUM(D99+H99)</f>
        <v>176233</v>
      </c>
      <c r="D99" s="71">
        <v>4202</v>
      </c>
      <c r="E99" s="163">
        <v>1869</v>
      </c>
      <c r="F99" s="162">
        <v>2029</v>
      </c>
      <c r="G99" s="162">
        <v>304</v>
      </c>
      <c r="H99" s="161">
        <v>172031</v>
      </c>
      <c r="I99" s="163">
        <v>31264</v>
      </c>
      <c r="J99" s="163">
        <v>50784</v>
      </c>
      <c r="K99" s="171">
        <v>89983</v>
      </c>
    </row>
    <row r="100" spans="2:11" ht="12.5">
      <c r="B100" s="169" t="s">
        <v>201</v>
      </c>
      <c r="C100" s="161">
        <f t="shared" si="12"/>
        <v>151920</v>
      </c>
      <c r="D100" s="71">
        <v>4257</v>
      </c>
      <c r="E100" s="163">
        <v>1568</v>
      </c>
      <c r="F100" s="163">
        <v>2117</v>
      </c>
      <c r="G100" s="162">
        <v>572</v>
      </c>
      <c r="H100" s="161">
        <v>147663</v>
      </c>
      <c r="I100" s="163">
        <v>24922</v>
      </c>
      <c r="J100" s="163">
        <v>43850</v>
      </c>
      <c r="K100" s="171">
        <v>78891</v>
      </c>
    </row>
    <row r="101" spans="2:11" ht="12.5">
      <c r="B101" s="169" t="s">
        <v>202</v>
      </c>
      <c r="C101" s="161">
        <f t="shared" si="12"/>
        <v>168873</v>
      </c>
      <c r="D101" s="161">
        <v>4787</v>
      </c>
      <c r="E101" s="162">
        <v>2244</v>
      </c>
      <c r="F101" s="162">
        <v>2284</v>
      </c>
      <c r="G101" s="161">
        <v>259</v>
      </c>
      <c r="H101" s="161">
        <v>164086</v>
      </c>
      <c r="I101" s="161">
        <v>25977</v>
      </c>
      <c r="J101" s="161">
        <v>49066</v>
      </c>
      <c r="K101" s="170">
        <v>89043</v>
      </c>
    </row>
    <row r="102" spans="2:11" ht="12.5">
      <c r="B102" s="173" t="s">
        <v>203</v>
      </c>
      <c r="C102" s="161">
        <f>SUM(D102+H102)</f>
        <v>167227</v>
      </c>
      <c r="D102" s="71">
        <v>4810</v>
      </c>
      <c r="E102" s="163">
        <v>2454</v>
      </c>
      <c r="F102" s="163">
        <v>1999</v>
      </c>
      <c r="G102" s="163">
        <v>357</v>
      </c>
      <c r="H102" s="162">
        <v>162417</v>
      </c>
      <c r="I102" s="163">
        <v>27314</v>
      </c>
      <c r="J102" s="163">
        <v>55182</v>
      </c>
      <c r="K102" s="171">
        <v>79921</v>
      </c>
    </row>
    <row r="103" spans="2:11" ht="12.5">
      <c r="B103" s="174" t="s">
        <v>204</v>
      </c>
      <c r="C103" s="161">
        <f>SUM(D103+H103)</f>
        <v>137617</v>
      </c>
      <c r="D103" s="163">
        <v>3779</v>
      </c>
      <c r="E103" s="163">
        <v>1461</v>
      </c>
      <c r="F103" s="163">
        <v>1884</v>
      </c>
      <c r="G103" s="163">
        <v>434</v>
      </c>
      <c r="H103" s="163">
        <v>133838</v>
      </c>
      <c r="I103" s="163">
        <v>22269</v>
      </c>
      <c r="J103" s="163">
        <v>45841</v>
      </c>
      <c r="K103" s="171">
        <v>65728</v>
      </c>
    </row>
    <row r="104" spans="2:11" ht="12.5">
      <c r="B104" s="174" t="s">
        <v>205</v>
      </c>
      <c r="C104" s="161">
        <f t="shared" si="12"/>
        <v>149450</v>
      </c>
      <c r="D104" s="163">
        <v>4271</v>
      </c>
      <c r="E104" s="163">
        <v>1935</v>
      </c>
      <c r="F104" s="163">
        <v>1913</v>
      </c>
      <c r="G104" s="163">
        <v>423</v>
      </c>
      <c r="H104" s="163">
        <v>145179</v>
      </c>
      <c r="I104" s="163">
        <v>23304</v>
      </c>
      <c r="J104" s="163">
        <v>47671</v>
      </c>
      <c r="K104" s="171">
        <v>74204</v>
      </c>
    </row>
    <row r="105" spans="2:11" ht="14">
      <c r="B105" s="175"/>
      <c r="C105" s="162"/>
      <c r="D105" s="162"/>
      <c r="E105" s="162"/>
      <c r="F105" s="162"/>
      <c r="G105" s="162"/>
      <c r="H105" s="162"/>
      <c r="I105" s="162"/>
      <c r="J105" s="162"/>
      <c r="K105" s="171"/>
    </row>
    <row r="106" spans="2:11" ht="13">
      <c r="B106" s="176">
        <v>2020</v>
      </c>
      <c r="C106" s="155">
        <f t="shared" ref="C106:K106" si="13">SUM(C93:C104)</f>
        <v>1852918</v>
      </c>
      <c r="D106" s="155">
        <f>SUM(D93:D104)</f>
        <v>47389</v>
      </c>
      <c r="E106" s="155">
        <f t="shared" si="13"/>
        <v>20555</v>
      </c>
      <c r="F106" s="155">
        <f t="shared" si="13"/>
        <v>22524</v>
      </c>
      <c r="G106" s="155">
        <f>SUM(G93:G104)</f>
        <v>4310</v>
      </c>
      <c r="H106" s="155">
        <f t="shared" si="13"/>
        <v>1805529</v>
      </c>
      <c r="I106" s="155">
        <f t="shared" si="13"/>
        <v>297135</v>
      </c>
      <c r="J106" s="155">
        <f t="shared" si="13"/>
        <v>532357</v>
      </c>
      <c r="K106" s="177">
        <f t="shared" si="13"/>
        <v>976037</v>
      </c>
    </row>
    <row r="107" spans="2:11" ht="12.5">
      <c r="B107" s="149"/>
      <c r="C107" s="150"/>
      <c r="D107" s="150"/>
      <c r="E107" s="150"/>
      <c r="F107" s="150"/>
      <c r="G107" s="150"/>
      <c r="H107" s="150"/>
      <c r="I107" s="150"/>
      <c r="J107" s="150"/>
      <c r="K107" s="178"/>
    </row>
    <row r="108" spans="2:11" ht="13">
      <c r="B108" s="149"/>
      <c r="C108" s="1159" t="s">
        <v>206</v>
      </c>
      <c r="D108" s="1159"/>
      <c r="E108" s="1159"/>
      <c r="F108" s="1159"/>
      <c r="G108" s="1159"/>
      <c r="H108" s="1159"/>
      <c r="I108" s="1159"/>
      <c r="J108" s="1159"/>
      <c r="K108" s="1160"/>
    </row>
    <row r="109" spans="2:11" ht="12.5">
      <c r="B109" s="147"/>
      <c r="C109" s="150"/>
      <c r="D109" s="150"/>
      <c r="E109" s="150"/>
      <c r="F109" s="150"/>
      <c r="G109" s="150"/>
      <c r="H109" s="150"/>
      <c r="I109" s="150"/>
      <c r="J109" s="150"/>
      <c r="K109" s="178"/>
    </row>
    <row r="110" spans="2:11" ht="12.5">
      <c r="B110" s="179" t="s">
        <v>194</v>
      </c>
      <c r="C110" s="161">
        <f t="shared" ref="C110:C121" si="14">SUM(D110+H110)</f>
        <v>49960551</v>
      </c>
      <c r="D110" s="161">
        <v>235967</v>
      </c>
      <c r="E110" s="161">
        <v>69271</v>
      </c>
      <c r="F110" s="161">
        <v>111895</v>
      </c>
      <c r="G110" s="161">
        <v>54801</v>
      </c>
      <c r="H110" s="161">
        <v>49724584</v>
      </c>
      <c r="I110" s="161">
        <v>7150936</v>
      </c>
      <c r="J110" s="161">
        <v>13108259</v>
      </c>
      <c r="K110" s="170">
        <v>29465389</v>
      </c>
    </row>
    <row r="111" spans="2:11" ht="12.5">
      <c r="B111" s="179" t="s">
        <v>195</v>
      </c>
      <c r="C111" s="161">
        <f t="shared" si="14"/>
        <v>47617324</v>
      </c>
      <c r="D111" s="161">
        <v>208840</v>
      </c>
      <c r="E111" s="161">
        <v>57340</v>
      </c>
      <c r="F111" s="161">
        <v>107364</v>
      </c>
      <c r="G111" s="161">
        <v>44136</v>
      </c>
      <c r="H111" s="161">
        <v>47408484</v>
      </c>
      <c r="I111" s="161">
        <v>6893452</v>
      </c>
      <c r="J111" s="161">
        <v>11453223</v>
      </c>
      <c r="K111" s="170">
        <v>29061809</v>
      </c>
    </row>
    <row r="112" spans="2:11" ht="12.5">
      <c r="B112" s="179" t="s">
        <v>196</v>
      </c>
      <c r="C112" s="161">
        <f t="shared" si="14"/>
        <v>45810921</v>
      </c>
      <c r="D112" s="163">
        <v>212047</v>
      </c>
      <c r="E112" s="163">
        <v>52722</v>
      </c>
      <c r="F112" s="163">
        <v>104528</v>
      </c>
      <c r="G112" s="162">
        <v>54797</v>
      </c>
      <c r="H112" s="161">
        <v>45598874</v>
      </c>
      <c r="I112" s="163">
        <v>6206047</v>
      </c>
      <c r="J112" s="163">
        <v>10978459</v>
      </c>
      <c r="K112" s="171">
        <v>28414368</v>
      </c>
    </row>
    <row r="113" spans="2:14" ht="12.5">
      <c r="B113" s="179" t="s">
        <v>197</v>
      </c>
      <c r="C113" s="161">
        <f t="shared" si="14"/>
        <v>37947488</v>
      </c>
      <c r="D113" s="161">
        <v>152361</v>
      </c>
      <c r="E113" s="162">
        <v>38008</v>
      </c>
      <c r="F113" s="162">
        <v>67675</v>
      </c>
      <c r="G113" s="161">
        <v>46678</v>
      </c>
      <c r="H113" s="161">
        <v>37795127</v>
      </c>
      <c r="I113" s="161">
        <v>5250323</v>
      </c>
      <c r="J113" s="161">
        <v>9742524</v>
      </c>
      <c r="K113" s="170">
        <v>22802280</v>
      </c>
    </row>
    <row r="114" spans="2:14" ht="12.5">
      <c r="B114" s="179" t="s">
        <v>198</v>
      </c>
      <c r="C114" s="161">
        <f t="shared" si="14"/>
        <v>43850100</v>
      </c>
      <c r="D114" s="165">
        <v>182406</v>
      </c>
      <c r="E114" s="165">
        <v>49999</v>
      </c>
      <c r="F114" s="165">
        <v>89839</v>
      </c>
      <c r="G114" s="165">
        <v>42568</v>
      </c>
      <c r="H114" s="165">
        <v>43667694</v>
      </c>
      <c r="I114" s="165">
        <v>6427358</v>
      </c>
      <c r="J114" s="165">
        <v>9965046</v>
      </c>
      <c r="K114" s="172">
        <v>27275290</v>
      </c>
    </row>
    <row r="115" spans="2:14" ht="12.5">
      <c r="B115" s="179" t="s">
        <v>199</v>
      </c>
      <c r="C115" s="161">
        <f t="shared" si="14"/>
        <v>52025091</v>
      </c>
      <c r="D115" s="161">
        <v>205453</v>
      </c>
      <c r="E115" s="162">
        <v>52679</v>
      </c>
      <c r="F115" s="162">
        <v>121156</v>
      </c>
      <c r="G115" s="161">
        <v>31618</v>
      </c>
      <c r="H115" s="161">
        <v>51819638</v>
      </c>
      <c r="I115" s="161">
        <v>7514997</v>
      </c>
      <c r="J115" s="161">
        <v>11510571</v>
      </c>
      <c r="K115" s="170">
        <v>32794070</v>
      </c>
    </row>
    <row r="116" spans="2:14" ht="12.5">
      <c r="B116" s="179" t="s">
        <v>200</v>
      </c>
      <c r="C116" s="161">
        <f t="shared" si="14"/>
        <v>54051147</v>
      </c>
      <c r="D116" s="163">
        <v>228220</v>
      </c>
      <c r="E116" s="163">
        <v>67664</v>
      </c>
      <c r="F116" s="163">
        <v>124553</v>
      </c>
      <c r="G116" s="162">
        <v>36003</v>
      </c>
      <c r="H116" s="161">
        <v>53822927</v>
      </c>
      <c r="I116" s="163">
        <v>8725344</v>
      </c>
      <c r="J116" s="163">
        <v>14051630</v>
      </c>
      <c r="K116" s="171">
        <v>31045953</v>
      </c>
    </row>
    <row r="117" spans="2:14" ht="12.5">
      <c r="B117" s="179" t="s">
        <v>201</v>
      </c>
      <c r="C117" s="161">
        <f t="shared" si="14"/>
        <v>45879866</v>
      </c>
      <c r="D117" s="163">
        <v>235692</v>
      </c>
      <c r="E117" s="163">
        <v>57242</v>
      </c>
      <c r="F117" s="163">
        <v>115636</v>
      </c>
      <c r="G117" s="162">
        <v>62814</v>
      </c>
      <c r="H117" s="161">
        <v>45644174</v>
      </c>
      <c r="I117" s="163">
        <v>6814064</v>
      </c>
      <c r="J117" s="163">
        <v>12095543</v>
      </c>
      <c r="K117" s="171">
        <v>26734567</v>
      </c>
    </row>
    <row r="118" spans="2:14" ht="12.5">
      <c r="B118" s="179" t="s">
        <v>202</v>
      </c>
      <c r="C118" s="161">
        <f t="shared" si="14"/>
        <v>50006709</v>
      </c>
      <c r="D118" s="163">
        <v>255535</v>
      </c>
      <c r="E118" s="163">
        <v>81414</v>
      </c>
      <c r="F118" s="163">
        <v>142799</v>
      </c>
      <c r="G118" s="162">
        <v>31322</v>
      </c>
      <c r="H118" s="161">
        <v>49751174</v>
      </c>
      <c r="I118" s="163">
        <v>7098072</v>
      </c>
      <c r="J118" s="163">
        <v>13203179</v>
      </c>
      <c r="K118" s="171">
        <v>29449923</v>
      </c>
    </row>
    <row r="119" spans="2:14" ht="12.5">
      <c r="B119" s="179" t="s">
        <v>203</v>
      </c>
      <c r="C119" s="161">
        <f>SUM(D119+H119)</f>
        <v>49388258</v>
      </c>
      <c r="D119" s="163">
        <v>269010</v>
      </c>
      <c r="E119" s="163">
        <v>93543</v>
      </c>
      <c r="F119" s="163">
        <v>130959</v>
      </c>
      <c r="G119" s="163">
        <v>44508</v>
      </c>
      <c r="H119" s="162">
        <v>49119248</v>
      </c>
      <c r="I119" s="163">
        <v>7503226</v>
      </c>
      <c r="J119" s="163">
        <v>14927985</v>
      </c>
      <c r="K119" s="171">
        <v>26688037</v>
      </c>
    </row>
    <row r="120" spans="2:14" ht="12.5">
      <c r="B120" s="179" t="s">
        <v>204</v>
      </c>
      <c r="C120" s="161">
        <f>SUM(D120+H120)</f>
        <v>38901473</v>
      </c>
      <c r="D120" s="163">
        <v>222167</v>
      </c>
      <c r="E120" s="163">
        <v>52668</v>
      </c>
      <c r="F120" s="163">
        <v>117595</v>
      </c>
      <c r="G120" s="163">
        <v>51904</v>
      </c>
      <c r="H120" s="162">
        <v>38679306</v>
      </c>
      <c r="I120" s="163">
        <v>6116907</v>
      </c>
      <c r="J120" s="163">
        <v>12771724</v>
      </c>
      <c r="K120" s="171">
        <v>19790675</v>
      </c>
    </row>
    <row r="121" spans="2:14" ht="12.5">
      <c r="B121" s="179" t="s">
        <v>205</v>
      </c>
      <c r="C121" s="161">
        <f t="shared" si="14"/>
        <v>44379143</v>
      </c>
      <c r="D121" s="163">
        <v>235538</v>
      </c>
      <c r="E121" s="163">
        <v>68088</v>
      </c>
      <c r="F121" s="163">
        <v>114816</v>
      </c>
      <c r="G121" s="163">
        <v>52634</v>
      </c>
      <c r="H121" s="163">
        <v>44143605</v>
      </c>
      <c r="I121" s="163">
        <v>6396462</v>
      </c>
      <c r="J121" s="163">
        <v>13181865</v>
      </c>
      <c r="K121" s="171">
        <v>24565278</v>
      </c>
    </row>
    <row r="122" spans="2:14" ht="12.5">
      <c r="B122" s="149"/>
      <c r="C122" s="162"/>
      <c r="D122" s="162"/>
      <c r="E122" s="162"/>
      <c r="F122" s="162"/>
      <c r="G122" s="162"/>
      <c r="H122" s="162"/>
      <c r="I122" s="162"/>
      <c r="J122" s="162"/>
      <c r="K122" s="171"/>
    </row>
    <row r="123" spans="2:14" ht="13">
      <c r="B123" s="176">
        <v>2020</v>
      </c>
      <c r="C123" s="155">
        <f t="shared" ref="C123:K123" si="15">SUM(C110:C121)</f>
        <v>559818071</v>
      </c>
      <c r="D123" s="155">
        <f t="shared" si="15"/>
        <v>2643236</v>
      </c>
      <c r="E123" s="155">
        <f t="shared" si="15"/>
        <v>740638</v>
      </c>
      <c r="F123" s="155">
        <f t="shared" si="15"/>
        <v>1348815</v>
      </c>
      <c r="G123" s="155">
        <f t="shared" si="15"/>
        <v>553783</v>
      </c>
      <c r="H123" s="155">
        <f t="shared" si="15"/>
        <v>557174835</v>
      </c>
      <c r="I123" s="155">
        <f t="shared" si="15"/>
        <v>82097188</v>
      </c>
      <c r="J123" s="155">
        <f t="shared" si="15"/>
        <v>146990008</v>
      </c>
      <c r="K123" s="177">
        <f t="shared" si="15"/>
        <v>328087639</v>
      </c>
      <c r="N123" s="5" t="s">
        <v>370</v>
      </c>
    </row>
    <row r="124" spans="2:14" ht="13">
      <c r="B124" s="180"/>
      <c r="C124" s="151"/>
      <c r="D124" s="151"/>
      <c r="E124" s="151"/>
      <c r="F124" s="151"/>
      <c r="G124" s="151"/>
      <c r="H124" s="151"/>
      <c r="I124" s="151"/>
      <c r="J124" s="151"/>
      <c r="K124" s="181"/>
    </row>
    <row r="125" spans="2:14" ht="12.75" customHeight="1">
      <c r="B125" s="1161" t="s">
        <v>186</v>
      </c>
      <c r="C125" s="1163" t="s">
        <v>18</v>
      </c>
      <c r="D125" s="1163" t="s">
        <v>187</v>
      </c>
      <c r="E125" s="1165" t="s">
        <v>188</v>
      </c>
      <c r="F125" s="1166"/>
      <c r="G125" s="1167"/>
      <c r="H125" s="1173" t="s">
        <v>189</v>
      </c>
      <c r="I125" s="1175" t="s">
        <v>190</v>
      </c>
      <c r="J125" s="1176"/>
      <c r="K125" s="1177"/>
    </row>
    <row r="126" spans="2:14" ht="11.25" customHeight="1">
      <c r="B126" s="1162"/>
      <c r="C126" s="1164"/>
      <c r="D126" s="1164"/>
      <c r="E126" s="1168" t="s">
        <v>209</v>
      </c>
      <c r="F126" s="1163" t="s">
        <v>210</v>
      </c>
      <c r="G126" s="1163" t="s">
        <v>211</v>
      </c>
      <c r="H126" s="1174"/>
      <c r="I126" s="1168" t="s">
        <v>191</v>
      </c>
      <c r="J126" s="1168" t="s">
        <v>20</v>
      </c>
      <c r="K126" s="1171" t="s">
        <v>192</v>
      </c>
    </row>
    <row r="127" spans="2:14" ht="11.25" customHeight="1">
      <c r="B127" s="1162"/>
      <c r="C127" s="1164"/>
      <c r="D127" s="1164"/>
      <c r="E127" s="1169"/>
      <c r="F127" s="1164"/>
      <c r="G127" s="1164"/>
      <c r="H127" s="1174"/>
      <c r="I127" s="1170"/>
      <c r="J127" s="1170"/>
      <c r="K127" s="1172"/>
    </row>
    <row r="128" spans="2:14" ht="12.5">
      <c r="B128" s="145">
        <v>0</v>
      </c>
      <c r="C128" s="152">
        <v>1</v>
      </c>
      <c r="D128" s="152">
        <v>2</v>
      </c>
      <c r="E128" s="153">
        <v>3</v>
      </c>
      <c r="F128" s="153">
        <v>4</v>
      </c>
      <c r="G128" s="152">
        <v>5</v>
      </c>
      <c r="H128" s="152">
        <v>6</v>
      </c>
      <c r="I128" s="152">
        <v>7</v>
      </c>
      <c r="J128" s="152">
        <v>8</v>
      </c>
      <c r="K128" s="182">
        <v>9</v>
      </c>
    </row>
    <row r="129" spans="2:11" ht="12.5">
      <c r="B129" s="147"/>
      <c r="C129" s="150"/>
      <c r="D129" s="150"/>
      <c r="E129" s="150"/>
      <c r="F129" s="150"/>
      <c r="G129" s="150"/>
      <c r="H129" s="150"/>
      <c r="I129" s="150"/>
      <c r="J129" s="150"/>
      <c r="K129" s="178"/>
    </row>
    <row r="130" spans="2:11" ht="13">
      <c r="B130" s="149"/>
      <c r="C130" s="1159" t="s">
        <v>207</v>
      </c>
      <c r="D130" s="1159"/>
      <c r="E130" s="1159"/>
      <c r="F130" s="1159"/>
      <c r="G130" s="1159"/>
      <c r="H130" s="1159"/>
      <c r="I130" s="1159"/>
      <c r="J130" s="1159"/>
      <c r="K130" s="1160"/>
    </row>
    <row r="131" spans="2:11" ht="13">
      <c r="B131" s="149"/>
      <c r="C131" s="154"/>
      <c r="D131" s="154"/>
      <c r="E131" s="154"/>
      <c r="F131" s="154"/>
      <c r="G131" s="154"/>
      <c r="H131" s="154"/>
      <c r="I131" s="154"/>
      <c r="J131" s="154"/>
      <c r="K131" s="183"/>
    </row>
    <row r="132" spans="2:11" ht="12.5">
      <c r="B132" s="179" t="s">
        <v>194</v>
      </c>
      <c r="C132" s="161">
        <f>SUM(D132+H132)</f>
        <v>98406751</v>
      </c>
      <c r="D132" s="161">
        <v>415255</v>
      </c>
      <c r="E132" s="161">
        <v>121753</v>
      </c>
      <c r="F132" s="161">
        <v>197678</v>
      </c>
      <c r="G132" s="161">
        <v>95824</v>
      </c>
      <c r="H132" s="161">
        <v>97991496</v>
      </c>
      <c r="I132" s="161">
        <v>14011279</v>
      </c>
      <c r="J132" s="161">
        <v>27307209</v>
      </c>
      <c r="K132" s="170">
        <v>56673008</v>
      </c>
    </row>
    <row r="133" spans="2:11" ht="12.5">
      <c r="B133" s="179" t="s">
        <v>195</v>
      </c>
      <c r="C133" s="161">
        <f t="shared" ref="C133:C143" si="16">SUM(D133+H133)</f>
        <v>94273400</v>
      </c>
      <c r="D133" s="161">
        <v>371528</v>
      </c>
      <c r="E133" s="161">
        <v>101380</v>
      </c>
      <c r="F133" s="161">
        <v>190031</v>
      </c>
      <c r="G133" s="161">
        <v>80117</v>
      </c>
      <c r="H133" s="161">
        <v>93901872</v>
      </c>
      <c r="I133" s="161">
        <v>13706847</v>
      </c>
      <c r="J133" s="161">
        <v>24084327</v>
      </c>
      <c r="K133" s="170">
        <v>56110698</v>
      </c>
    </row>
    <row r="134" spans="2:11" ht="12.5">
      <c r="B134" s="179" t="s">
        <v>196</v>
      </c>
      <c r="C134" s="161">
        <f t="shared" si="16"/>
        <v>89717346</v>
      </c>
      <c r="D134" s="163">
        <v>372120</v>
      </c>
      <c r="E134" s="163">
        <v>93526</v>
      </c>
      <c r="F134" s="163">
        <v>183035</v>
      </c>
      <c r="G134" s="162">
        <v>95559</v>
      </c>
      <c r="H134" s="161">
        <v>89345226</v>
      </c>
      <c r="I134" s="163">
        <v>12115715</v>
      </c>
      <c r="J134" s="163">
        <v>22514649</v>
      </c>
      <c r="K134" s="171">
        <v>54714862</v>
      </c>
    </row>
    <row r="135" spans="2:11" ht="12.5">
      <c r="B135" s="179" t="s">
        <v>197</v>
      </c>
      <c r="C135" s="161">
        <f t="shared" si="16"/>
        <v>74393739</v>
      </c>
      <c r="D135" s="161">
        <v>265878</v>
      </c>
      <c r="E135" s="162">
        <v>66178</v>
      </c>
      <c r="F135" s="162">
        <v>117616</v>
      </c>
      <c r="G135" s="162">
        <v>82084</v>
      </c>
      <c r="H135" s="161">
        <v>74127861</v>
      </c>
      <c r="I135" s="162">
        <v>10308616</v>
      </c>
      <c r="J135" s="162">
        <v>20143556</v>
      </c>
      <c r="K135" s="171">
        <v>43675689</v>
      </c>
    </row>
    <row r="136" spans="2:11" ht="12.5">
      <c r="B136" s="179" t="s">
        <v>198</v>
      </c>
      <c r="C136" s="161">
        <f t="shared" si="16"/>
        <v>86208498</v>
      </c>
      <c r="D136" s="165">
        <v>319898</v>
      </c>
      <c r="E136" s="165">
        <v>87279</v>
      </c>
      <c r="F136" s="165">
        <v>156470</v>
      </c>
      <c r="G136" s="165">
        <v>76149</v>
      </c>
      <c r="H136" s="165">
        <v>85888600</v>
      </c>
      <c r="I136" s="165">
        <v>12659354</v>
      </c>
      <c r="J136" s="165">
        <v>20656790</v>
      </c>
      <c r="K136" s="172">
        <v>52572456</v>
      </c>
    </row>
    <row r="137" spans="2:11" ht="12.5">
      <c r="B137" s="179" t="s">
        <v>199</v>
      </c>
      <c r="C137" s="161">
        <f t="shared" si="16"/>
        <v>101889130</v>
      </c>
      <c r="D137" s="161">
        <v>360681</v>
      </c>
      <c r="E137" s="162">
        <v>93221</v>
      </c>
      <c r="F137" s="162">
        <v>211996</v>
      </c>
      <c r="G137" s="162">
        <v>55464</v>
      </c>
      <c r="H137" s="161">
        <v>101528449</v>
      </c>
      <c r="I137" s="162">
        <v>15174672</v>
      </c>
      <c r="J137" s="162">
        <v>23731496</v>
      </c>
      <c r="K137" s="171">
        <v>62622281</v>
      </c>
    </row>
    <row r="138" spans="2:11" ht="12.5">
      <c r="B138" s="179" t="s">
        <v>200</v>
      </c>
      <c r="C138" s="161">
        <f>SUM(D138+H138)</f>
        <v>105672362</v>
      </c>
      <c r="D138" s="163">
        <v>403511</v>
      </c>
      <c r="E138" s="163">
        <v>119182</v>
      </c>
      <c r="F138" s="163">
        <v>221232</v>
      </c>
      <c r="G138" s="162">
        <v>63097</v>
      </c>
      <c r="H138" s="161">
        <v>105268851</v>
      </c>
      <c r="I138" s="163">
        <v>17023118</v>
      </c>
      <c r="J138" s="163">
        <v>28928872</v>
      </c>
      <c r="K138" s="171">
        <v>59316861</v>
      </c>
    </row>
    <row r="139" spans="2:11" ht="12.5">
      <c r="B139" s="179" t="s">
        <v>201</v>
      </c>
      <c r="C139" s="161">
        <f>SUM(D139+H139)</f>
        <v>89888573</v>
      </c>
      <c r="D139" s="163">
        <v>413288</v>
      </c>
      <c r="E139" s="163">
        <v>100914</v>
      </c>
      <c r="F139" s="163">
        <v>202818</v>
      </c>
      <c r="G139" s="162">
        <v>109556</v>
      </c>
      <c r="H139" s="161">
        <v>89475285</v>
      </c>
      <c r="I139" s="163">
        <v>13419764</v>
      </c>
      <c r="J139" s="163">
        <v>24879574</v>
      </c>
      <c r="K139" s="171">
        <v>51175947</v>
      </c>
    </row>
    <row r="140" spans="2:11" ht="12.5">
      <c r="B140" s="179" t="s">
        <v>202</v>
      </c>
      <c r="C140" s="161">
        <f t="shared" si="16"/>
        <v>98776814</v>
      </c>
      <c r="D140" s="161">
        <v>449742</v>
      </c>
      <c r="E140" s="162">
        <v>142399</v>
      </c>
      <c r="F140" s="162">
        <v>252641</v>
      </c>
      <c r="G140" s="162">
        <v>54702</v>
      </c>
      <c r="H140" s="161">
        <v>98327072</v>
      </c>
      <c r="I140" s="162">
        <v>13985215</v>
      </c>
      <c r="J140" s="162">
        <v>27586425</v>
      </c>
      <c r="K140" s="171">
        <v>56755432</v>
      </c>
    </row>
    <row r="141" spans="2:11" ht="12.5">
      <c r="B141" s="179" t="s">
        <v>203</v>
      </c>
      <c r="C141" s="161">
        <f t="shared" si="16"/>
        <v>97774164</v>
      </c>
      <c r="D141" s="163">
        <v>478145</v>
      </c>
      <c r="E141" s="163">
        <v>164762</v>
      </c>
      <c r="F141" s="163">
        <v>235023</v>
      </c>
      <c r="G141" s="163">
        <v>78360</v>
      </c>
      <c r="H141" s="162">
        <v>97296019</v>
      </c>
      <c r="I141" s="163">
        <v>14828737</v>
      </c>
      <c r="J141" s="163">
        <v>31240799</v>
      </c>
      <c r="K141" s="171">
        <v>51226483</v>
      </c>
    </row>
    <row r="142" spans="2:11" ht="12.5">
      <c r="B142" s="179" t="s">
        <v>204</v>
      </c>
      <c r="C142" s="161">
        <f t="shared" si="16"/>
        <v>81593253</v>
      </c>
      <c r="D142" s="163">
        <v>392463</v>
      </c>
      <c r="E142" s="163">
        <v>92244</v>
      </c>
      <c r="F142" s="163">
        <v>209689</v>
      </c>
      <c r="G142" s="163">
        <v>90530</v>
      </c>
      <c r="H142" s="162">
        <v>81200790</v>
      </c>
      <c r="I142" s="163">
        <v>12068851</v>
      </c>
      <c r="J142" s="163">
        <v>26605968</v>
      </c>
      <c r="K142" s="171">
        <v>42525971</v>
      </c>
    </row>
    <row r="143" spans="2:11" ht="12.5">
      <c r="B143" s="179" t="s">
        <v>205</v>
      </c>
      <c r="C143" s="161">
        <f t="shared" si="16"/>
        <v>87937614</v>
      </c>
      <c r="D143" s="163">
        <v>416595</v>
      </c>
      <c r="E143" s="163">
        <v>118762</v>
      </c>
      <c r="F143" s="163">
        <v>204236</v>
      </c>
      <c r="G143" s="162">
        <v>93597</v>
      </c>
      <c r="H143" s="164">
        <v>87521019</v>
      </c>
      <c r="I143" s="163">
        <v>12604337</v>
      </c>
      <c r="J143" s="163">
        <v>27520655</v>
      </c>
      <c r="K143" s="171">
        <v>47396027</v>
      </c>
    </row>
    <row r="144" spans="2:11" ht="12.5">
      <c r="B144" s="179"/>
      <c r="C144" s="160"/>
      <c r="D144" s="157"/>
      <c r="E144" s="158"/>
      <c r="F144" s="158"/>
      <c r="G144" s="158"/>
      <c r="H144" s="157"/>
      <c r="I144" s="158"/>
      <c r="J144" s="158"/>
      <c r="K144" s="184"/>
    </row>
    <row r="145" spans="2:12" ht="13">
      <c r="B145" s="176">
        <v>2020</v>
      </c>
      <c r="C145" s="159">
        <f t="shared" ref="C145:K145" si="17">SUM(C132:C143)</f>
        <v>1106531644</v>
      </c>
      <c r="D145" s="159">
        <f t="shared" si="17"/>
        <v>4659104</v>
      </c>
      <c r="E145" s="159">
        <f t="shared" si="17"/>
        <v>1301600</v>
      </c>
      <c r="F145" s="159">
        <f t="shared" si="17"/>
        <v>2382465</v>
      </c>
      <c r="G145" s="159">
        <f t="shared" si="17"/>
        <v>975039</v>
      </c>
      <c r="H145" s="159">
        <f t="shared" si="17"/>
        <v>1101872540</v>
      </c>
      <c r="I145" s="159">
        <f t="shared" si="17"/>
        <v>161906505</v>
      </c>
      <c r="J145" s="159">
        <f t="shared" si="17"/>
        <v>305200320</v>
      </c>
      <c r="K145" s="185">
        <f t="shared" si="17"/>
        <v>634765715</v>
      </c>
    </row>
    <row r="146" spans="2:12">
      <c r="B146" s="8"/>
      <c r="K146" s="9"/>
    </row>
    <row r="147" spans="2:12">
      <c r="B147" s="8"/>
      <c r="K147" s="9"/>
    </row>
    <row r="148" spans="2:12" ht="18.5" thickBot="1">
      <c r="B148" s="149"/>
      <c r="C148"/>
      <c r="D148"/>
      <c r="E148" s="186"/>
      <c r="F148" s="187" t="s">
        <v>208</v>
      </c>
      <c r="G148" s="187"/>
      <c r="H148" s="187"/>
      <c r="I148" s="187"/>
      <c r="J148" s="188"/>
      <c r="K148" s="189"/>
    </row>
    <row r="149" spans="2:12" ht="15.5">
      <c r="B149" s="11" t="s">
        <v>194</v>
      </c>
      <c r="C149" s="13">
        <f>C132/C93</f>
        <v>602.80893982737814</v>
      </c>
      <c r="D149" s="13">
        <f t="shared" ref="D149:K149" si="18">D132/D93</f>
        <v>99.272053550083669</v>
      </c>
      <c r="E149" s="13">
        <f t="shared" si="18"/>
        <v>62.888946280991739</v>
      </c>
      <c r="F149" s="13">
        <f t="shared" si="18"/>
        <v>105.25985090521831</v>
      </c>
      <c r="G149" s="13">
        <f t="shared" si="18"/>
        <v>259.68563685636855</v>
      </c>
      <c r="H149" s="13">
        <f t="shared" si="18"/>
        <v>616.05074686918476</v>
      </c>
      <c r="I149" s="13">
        <f t="shared" si="18"/>
        <v>542.58912597296978</v>
      </c>
      <c r="J149" s="13">
        <f t="shared" si="18"/>
        <v>579.53710817292392</v>
      </c>
      <c r="K149" s="141">
        <f t="shared" si="18"/>
        <v>658.05494531014142</v>
      </c>
    </row>
    <row r="150" spans="2:12" ht="15.5">
      <c r="B150" s="10" t="s">
        <v>195</v>
      </c>
      <c r="C150" s="14">
        <f t="shared" ref="C150:G153" si="19">C133/C94</f>
        <v>609.01309456901618</v>
      </c>
      <c r="D150" s="14">
        <f t="shared" si="19"/>
        <v>96.375616083009078</v>
      </c>
      <c r="E150" s="14">
        <f t="shared" si="19"/>
        <v>61.368038740920099</v>
      </c>
      <c r="F150" s="14">
        <f t="shared" si="19"/>
        <v>100.86571125265392</v>
      </c>
      <c r="G150" s="14">
        <f t="shared" si="19"/>
        <v>251.15047021943573</v>
      </c>
      <c r="H150" s="14">
        <f>H133/H94</f>
        <v>622.10565647732244</v>
      </c>
      <c r="I150" s="14">
        <f t="shared" ref="I150:K153" si="20">I133/I94</f>
        <v>552.25008058017727</v>
      </c>
      <c r="J150" s="14">
        <f t="shared" si="20"/>
        <v>583.84831882863443</v>
      </c>
      <c r="K150" s="142">
        <f t="shared" si="20"/>
        <v>661.12921963921713</v>
      </c>
    </row>
    <row r="151" spans="2:12" ht="15.5">
      <c r="B151" s="10" t="s">
        <v>196</v>
      </c>
      <c r="C151" s="14">
        <f t="shared" si="19"/>
        <v>592.3774768410002</v>
      </c>
      <c r="D151" s="14">
        <f t="shared" si="19"/>
        <v>101.33986928104575</v>
      </c>
      <c r="E151" s="14">
        <f t="shared" si="19"/>
        <v>61.89675711449371</v>
      </c>
      <c r="F151" s="14">
        <f t="shared" si="19"/>
        <v>102.77091521617069</v>
      </c>
      <c r="G151" s="14">
        <f t="shared" si="19"/>
        <v>251.47105263157894</v>
      </c>
      <c r="H151" s="14">
        <f>H134/H95</f>
        <v>604.5785723469188</v>
      </c>
      <c r="I151" s="14">
        <f t="shared" si="20"/>
        <v>546.12192923146267</v>
      </c>
      <c r="J151" s="14">
        <f t="shared" si="20"/>
        <v>572.80438101053278</v>
      </c>
      <c r="K151" s="142">
        <f t="shared" si="20"/>
        <v>634.08114497624285</v>
      </c>
      <c r="L151"/>
    </row>
    <row r="152" spans="2:12" ht="15.5">
      <c r="B152" s="10" t="s">
        <v>197</v>
      </c>
      <c r="C152" s="14">
        <f>C135/C96</f>
        <v>602.93012229813519</v>
      </c>
      <c r="D152" s="14">
        <f t="shared" si="19"/>
        <v>103.09344707250872</v>
      </c>
      <c r="E152" s="14">
        <f t="shared" si="19"/>
        <v>63.146946564885496</v>
      </c>
      <c r="F152" s="14">
        <f t="shared" si="19"/>
        <v>100.09872340425532</v>
      </c>
      <c r="G152" s="14">
        <f t="shared" si="19"/>
        <v>230.57303370786516</v>
      </c>
      <c r="H152" s="14">
        <f>H135/H96</f>
        <v>613.60059764254027</v>
      </c>
      <c r="I152" s="14">
        <f>I135/I96</f>
        <v>548.18484445626166</v>
      </c>
      <c r="J152" s="14">
        <f t="shared" si="20"/>
        <v>573.92318650635366</v>
      </c>
      <c r="K152" s="142">
        <f t="shared" si="20"/>
        <v>652.80156938943276</v>
      </c>
      <c r="L152"/>
    </row>
    <row r="153" spans="2:12" ht="15.5">
      <c r="B153" s="10" t="s">
        <v>198</v>
      </c>
      <c r="C153" s="14">
        <f>C136/C97</f>
        <v>607.29455109013418</v>
      </c>
      <c r="D153" s="14">
        <f t="shared" si="19"/>
        <v>98.309157959434543</v>
      </c>
      <c r="E153" s="14">
        <f t="shared" si="19"/>
        <v>63.521834061135372</v>
      </c>
      <c r="F153" s="14">
        <f t="shared" si="19"/>
        <v>99.031645569620252</v>
      </c>
      <c r="G153" s="14">
        <f t="shared" si="19"/>
        <v>253.83</v>
      </c>
      <c r="H153" s="14">
        <f>H136/H97</f>
        <v>619.23562194937313</v>
      </c>
      <c r="I153" s="14">
        <f>I136/I97</f>
        <v>549.02220487466388</v>
      </c>
      <c r="J153" s="14">
        <f t="shared" si="20"/>
        <v>571.45042602633612</v>
      </c>
      <c r="K153" s="142">
        <f t="shared" si="20"/>
        <v>661.3303478206177</v>
      </c>
      <c r="L153"/>
    </row>
    <row r="154" spans="2:12" ht="15.5">
      <c r="B154" s="10" t="s">
        <v>199</v>
      </c>
      <c r="C154" s="14">
        <f t="shared" ref="C154:K154" si="21">C137/C98</f>
        <v>610.9962880564168</v>
      </c>
      <c r="D154" s="14">
        <f t="shared" si="21"/>
        <v>96.438770053475935</v>
      </c>
      <c r="E154" s="14">
        <f t="shared" si="21"/>
        <v>62.023286759813708</v>
      </c>
      <c r="F154" s="14">
        <f t="shared" si="21"/>
        <v>105.998</v>
      </c>
      <c r="G154" s="14">
        <f t="shared" si="21"/>
        <v>234.02531645569621</v>
      </c>
      <c r="H154" s="14">
        <f t="shared" si="21"/>
        <v>622.80132377207565</v>
      </c>
      <c r="I154" s="14">
        <f t="shared" si="21"/>
        <v>553.94144703219683</v>
      </c>
      <c r="J154" s="14">
        <f t="shared" si="21"/>
        <v>578.23873687288324</v>
      </c>
      <c r="K154" s="142">
        <f t="shared" si="21"/>
        <v>662.08112365727823</v>
      </c>
      <c r="L154"/>
    </row>
    <row r="155" spans="2:12" ht="15.5">
      <c r="B155" s="10" t="s">
        <v>200</v>
      </c>
      <c r="C155" s="14">
        <f t="shared" ref="C155:K155" si="22">C138/C99</f>
        <v>599.61733614022341</v>
      </c>
      <c r="D155" s="14">
        <f t="shared" si="22"/>
        <v>96.028319847691577</v>
      </c>
      <c r="E155" s="14">
        <f t="shared" si="22"/>
        <v>63.767790262172284</v>
      </c>
      <c r="F155" s="14">
        <f t="shared" si="22"/>
        <v>109.03499260719566</v>
      </c>
      <c r="G155" s="14">
        <f t="shared" si="22"/>
        <v>207.55592105263159</v>
      </c>
      <c r="H155" s="14">
        <f t="shared" si="22"/>
        <v>611.91791595700772</v>
      </c>
      <c r="I155" s="14">
        <f t="shared" si="22"/>
        <v>544.4958418628454</v>
      </c>
      <c r="J155" s="14">
        <f t="shared" si="22"/>
        <v>569.6454001260239</v>
      </c>
      <c r="K155" s="142">
        <f t="shared" si="22"/>
        <v>659.20074903037244</v>
      </c>
      <c r="L155"/>
    </row>
    <row r="156" spans="2:12" ht="15.5">
      <c r="B156" s="10" t="s">
        <v>201</v>
      </c>
      <c r="C156" s="14">
        <f t="shared" ref="C156:K156" si="23">C139/C100</f>
        <v>591.68360321221701</v>
      </c>
      <c r="D156" s="14">
        <f t="shared" si="23"/>
        <v>97.084331688982857</v>
      </c>
      <c r="E156" s="14">
        <f t="shared" si="23"/>
        <v>64.358418367346943</v>
      </c>
      <c r="F156" s="14">
        <f t="shared" si="23"/>
        <v>95.804440245630616</v>
      </c>
      <c r="G156" s="14">
        <f t="shared" si="23"/>
        <v>191.53146853146853</v>
      </c>
      <c r="H156" s="14">
        <f t="shared" si="23"/>
        <v>605.94248389914878</v>
      </c>
      <c r="I156" s="14">
        <f t="shared" si="23"/>
        <v>538.47058823529414</v>
      </c>
      <c r="J156" s="14">
        <f t="shared" si="23"/>
        <v>567.37911060433294</v>
      </c>
      <c r="K156" s="142">
        <f t="shared" si="23"/>
        <v>648.69182796516714</v>
      </c>
      <c r="L156"/>
    </row>
    <row r="157" spans="2:12" ht="15.5">
      <c r="B157" s="10" t="s">
        <v>202</v>
      </c>
      <c r="C157" s="14">
        <f t="shared" ref="C157:K157" si="24">C140/C101</f>
        <v>584.91774291923514</v>
      </c>
      <c r="D157" s="14">
        <f t="shared" si="24"/>
        <v>93.950699811990802</v>
      </c>
      <c r="E157" s="14">
        <f t="shared" si="24"/>
        <v>63.457664884135475</v>
      </c>
      <c r="F157" s="14">
        <f t="shared" si="24"/>
        <v>110.61339754816112</v>
      </c>
      <c r="G157" s="14">
        <f t="shared" si="24"/>
        <v>211.20463320463321</v>
      </c>
      <c r="H157" s="14">
        <f t="shared" si="24"/>
        <v>599.24108089660297</v>
      </c>
      <c r="I157" s="14">
        <f t="shared" si="24"/>
        <v>538.36913423413023</v>
      </c>
      <c r="J157" s="14">
        <f t="shared" si="24"/>
        <v>562.23097460563326</v>
      </c>
      <c r="K157" s="142">
        <f t="shared" si="24"/>
        <v>637.39352896914977</v>
      </c>
      <c r="L157"/>
    </row>
    <row r="158" spans="2:12" ht="15.5">
      <c r="B158" s="10" t="s">
        <v>203</v>
      </c>
      <c r="C158" s="14">
        <f t="shared" ref="C158:K158" si="25">C141/C102</f>
        <v>584.67929221955785</v>
      </c>
      <c r="D158" s="14">
        <f t="shared" si="25"/>
        <v>99.406444906444904</v>
      </c>
      <c r="E158" s="14">
        <f t="shared" si="25"/>
        <v>67.140179299103508</v>
      </c>
      <c r="F158" s="14">
        <f t="shared" si="25"/>
        <v>117.57028514257128</v>
      </c>
      <c r="G158" s="14">
        <f t="shared" si="25"/>
        <v>219.49579831932772</v>
      </c>
      <c r="H158" s="14">
        <f t="shared" si="25"/>
        <v>599.05070897750852</v>
      </c>
      <c r="I158" s="14">
        <f t="shared" si="25"/>
        <v>542.89876986160948</v>
      </c>
      <c r="J158" s="14">
        <f t="shared" si="25"/>
        <v>566.14111485629371</v>
      </c>
      <c r="K158" s="142">
        <f t="shared" si="25"/>
        <v>640.96398943957161</v>
      </c>
      <c r="L158"/>
    </row>
    <row r="159" spans="2:12" ht="15.5">
      <c r="B159" s="10" t="s">
        <v>204</v>
      </c>
      <c r="C159" s="14">
        <f t="shared" ref="C159:K159" si="26">C142/C103</f>
        <v>592.90097153694671</v>
      </c>
      <c r="D159" s="14">
        <f t="shared" si="26"/>
        <v>103.8536649907383</v>
      </c>
      <c r="E159" s="14">
        <f t="shared" si="26"/>
        <v>63.137577002053391</v>
      </c>
      <c r="F159" s="14">
        <f t="shared" si="26"/>
        <v>111.29989384288747</v>
      </c>
      <c r="G159" s="14">
        <f t="shared" si="26"/>
        <v>208.59447004608296</v>
      </c>
      <c r="H159" s="14">
        <f t="shared" si="26"/>
        <v>606.70952943110331</v>
      </c>
      <c r="I159" s="14">
        <f t="shared" si="26"/>
        <v>541.95747451614352</v>
      </c>
      <c r="J159" s="14">
        <f t="shared" si="26"/>
        <v>580.39676272332633</v>
      </c>
      <c r="K159" s="142">
        <f t="shared" si="26"/>
        <v>646.99931536027259</v>
      </c>
      <c r="L159"/>
    </row>
    <row r="160" spans="2:12" ht="16" thickBot="1">
      <c r="B160" s="12" t="s">
        <v>205</v>
      </c>
      <c r="C160" s="15">
        <f>C143/C104</f>
        <v>588.40825694212106</v>
      </c>
      <c r="D160" s="15">
        <f>D143/D104</f>
        <v>97.540388667759302</v>
      </c>
      <c r="E160" s="15">
        <f t="shared" ref="E160:K160" si="27">E143/E104</f>
        <v>61.375710594315244</v>
      </c>
      <c r="F160" s="15">
        <f t="shared" si="27"/>
        <v>106.76215368531103</v>
      </c>
      <c r="G160" s="15">
        <f t="shared" si="27"/>
        <v>221.26950354609929</v>
      </c>
      <c r="H160" s="15">
        <f t="shared" si="27"/>
        <v>602.84902775194757</v>
      </c>
      <c r="I160" s="15">
        <f t="shared" si="27"/>
        <v>540.86581702711976</v>
      </c>
      <c r="J160" s="15">
        <f t="shared" si="27"/>
        <v>577.30391642717791</v>
      </c>
      <c r="K160" s="144">
        <f t="shared" si="27"/>
        <v>638.72603902754565</v>
      </c>
      <c r="L160"/>
    </row>
    <row r="161" spans="2:12" ht="12.5">
      <c r="B161"/>
      <c r="C161"/>
      <c r="D161"/>
      <c r="E161"/>
      <c r="F161"/>
      <c r="G161"/>
      <c r="H161"/>
      <c r="I161"/>
      <c r="J161"/>
      <c r="K161"/>
      <c r="L161"/>
    </row>
    <row r="162" spans="2:12" ht="12.5">
      <c r="B162"/>
      <c r="C162"/>
      <c r="D162"/>
      <c r="E162"/>
      <c r="F162"/>
      <c r="G162"/>
      <c r="H162"/>
      <c r="I162"/>
      <c r="J162"/>
      <c r="K162"/>
      <c r="L162"/>
    </row>
    <row r="163" spans="2:12" ht="18">
      <c r="B163" s="1184" t="s">
        <v>371</v>
      </c>
      <c r="C163" s="1184"/>
      <c r="D163" s="1184"/>
      <c r="E163" s="1184"/>
      <c r="F163" s="1184"/>
      <c r="G163" s="1184"/>
      <c r="H163" s="1184"/>
      <c r="I163" s="1184"/>
      <c r="J163" s="1184"/>
      <c r="K163" s="1184"/>
      <c r="L163"/>
    </row>
    <row r="164" spans="2:12" ht="18.5" thickBot="1">
      <c r="B164" s="84"/>
      <c r="C164" s="84"/>
      <c r="D164" s="84"/>
      <c r="E164" s="84"/>
      <c r="F164" s="85" t="s">
        <v>185</v>
      </c>
      <c r="G164" s="84"/>
      <c r="H164" s="84"/>
      <c r="I164" s="84"/>
      <c r="J164" s="84"/>
      <c r="K164" s="84"/>
    </row>
    <row r="165" spans="2:12" ht="12.75" customHeight="1">
      <c r="B165" s="1185" t="s">
        <v>186</v>
      </c>
      <c r="C165" s="1188" t="s">
        <v>18</v>
      </c>
      <c r="D165" s="1188" t="s">
        <v>187</v>
      </c>
      <c r="E165" s="1198" t="s">
        <v>188</v>
      </c>
      <c r="F165" s="1199"/>
      <c r="G165" s="1200"/>
      <c r="H165" s="1188" t="s">
        <v>189</v>
      </c>
      <c r="I165" s="1198" t="s">
        <v>190</v>
      </c>
      <c r="J165" s="1199"/>
      <c r="K165" s="1201"/>
    </row>
    <row r="166" spans="2:12" ht="11.25" customHeight="1">
      <c r="B166" s="1186"/>
      <c r="C166" s="1164"/>
      <c r="D166" s="1164"/>
      <c r="E166" s="1169" t="s">
        <v>209</v>
      </c>
      <c r="F166" s="1164" t="s">
        <v>210</v>
      </c>
      <c r="G166" s="1164" t="s">
        <v>211</v>
      </c>
      <c r="H166" s="1164"/>
      <c r="I166" s="1169" t="s">
        <v>191</v>
      </c>
      <c r="J166" s="1169" t="s">
        <v>20</v>
      </c>
      <c r="K166" s="1195" t="s">
        <v>243</v>
      </c>
    </row>
    <row r="167" spans="2:12" ht="17.25" customHeight="1">
      <c r="B167" s="1186"/>
      <c r="C167" s="1164"/>
      <c r="D167" s="1164"/>
      <c r="E167" s="1169"/>
      <c r="F167" s="1164"/>
      <c r="G167" s="1164"/>
      <c r="H167" s="1164"/>
      <c r="I167" s="1169"/>
      <c r="J167" s="1169"/>
      <c r="K167" s="1195"/>
    </row>
    <row r="168" spans="2:12" ht="11.25" customHeight="1">
      <c r="B168" s="206">
        <v>0</v>
      </c>
      <c r="C168" s="69">
        <v>1</v>
      </c>
      <c r="D168" s="69">
        <v>2</v>
      </c>
      <c r="E168" s="207">
        <v>3</v>
      </c>
      <c r="F168" s="207">
        <v>4</v>
      </c>
      <c r="G168" s="69">
        <v>5</v>
      </c>
      <c r="H168" s="69">
        <v>6</v>
      </c>
      <c r="I168" s="69">
        <v>7</v>
      </c>
      <c r="J168" s="69">
        <v>8</v>
      </c>
      <c r="K168" s="208">
        <v>9</v>
      </c>
    </row>
    <row r="169" spans="2:12" ht="12.5">
      <c r="B169" s="147"/>
      <c r="C169" s="68"/>
      <c r="D169" s="68"/>
      <c r="E169" s="68"/>
      <c r="F169" s="68"/>
      <c r="G169" s="68"/>
      <c r="H169" s="68"/>
      <c r="I169" s="68"/>
      <c r="J169" s="68"/>
      <c r="K169" s="148"/>
    </row>
    <row r="170" spans="2:12" ht="14">
      <c r="B170" s="149"/>
      <c r="C170" s="1182" t="s">
        <v>193</v>
      </c>
      <c r="D170" s="1182"/>
      <c r="E170" s="1182"/>
      <c r="F170" s="1182"/>
      <c r="G170" s="1182"/>
      <c r="H170" s="1182"/>
      <c r="I170" s="1182"/>
      <c r="J170" s="1182"/>
      <c r="K170" s="1183"/>
    </row>
    <row r="171" spans="2:12" ht="12.5">
      <c r="B171" s="147"/>
      <c r="C171" s="68"/>
      <c r="D171" s="68"/>
      <c r="E171" s="68"/>
      <c r="F171" s="68"/>
      <c r="G171" s="68"/>
      <c r="H171" s="68"/>
      <c r="I171" s="68"/>
      <c r="J171" s="68"/>
      <c r="K171" s="148"/>
    </row>
    <row r="172" spans="2:12" ht="12.5">
      <c r="B172" s="169" t="s">
        <v>194</v>
      </c>
      <c r="C172" s="161">
        <f>SUM(D172+H172)</f>
        <v>131487</v>
      </c>
      <c r="D172" s="161">
        <v>4212</v>
      </c>
      <c r="E172" s="161">
        <v>1884</v>
      </c>
      <c r="F172" s="161">
        <v>1881</v>
      </c>
      <c r="G172" s="161">
        <v>447</v>
      </c>
      <c r="H172" s="161">
        <v>127275</v>
      </c>
      <c r="I172" s="161">
        <v>20665</v>
      </c>
      <c r="J172" s="161">
        <v>40603</v>
      </c>
      <c r="K172" s="170">
        <v>66007</v>
      </c>
    </row>
    <row r="173" spans="2:12" ht="12.5">
      <c r="B173" s="169" t="s">
        <v>195</v>
      </c>
      <c r="C173" s="161">
        <f t="shared" ref="C173:C183" si="28">SUM(D173+H173)</f>
        <v>139761</v>
      </c>
      <c r="D173" s="161">
        <v>4061</v>
      </c>
      <c r="E173" s="161">
        <v>2090</v>
      </c>
      <c r="F173" s="161">
        <v>1541</v>
      </c>
      <c r="G173" s="161">
        <v>430</v>
      </c>
      <c r="H173" s="161">
        <v>135700</v>
      </c>
      <c r="I173" s="161">
        <v>22172</v>
      </c>
      <c r="J173" s="161">
        <v>39787</v>
      </c>
      <c r="K173" s="170">
        <v>73741</v>
      </c>
    </row>
    <row r="174" spans="2:12" ht="12.5">
      <c r="B174" s="169" t="s">
        <v>196</v>
      </c>
      <c r="C174" s="161">
        <f t="shared" si="28"/>
        <v>169682</v>
      </c>
      <c r="D174" s="163">
        <v>5140</v>
      </c>
      <c r="E174" s="163">
        <v>2472</v>
      </c>
      <c r="F174" s="163">
        <v>2072</v>
      </c>
      <c r="G174" s="162">
        <v>596</v>
      </c>
      <c r="H174" s="161">
        <v>164542</v>
      </c>
      <c r="I174" s="163">
        <v>28740</v>
      </c>
      <c r="J174" s="163">
        <v>46840</v>
      </c>
      <c r="K174" s="171">
        <v>88962</v>
      </c>
    </row>
    <row r="175" spans="2:12" ht="12.5">
      <c r="B175" s="169" t="s">
        <v>197</v>
      </c>
      <c r="C175" s="161">
        <f>SUM(D175+H175)</f>
        <v>147812</v>
      </c>
      <c r="D175" s="161">
        <v>3534</v>
      </c>
      <c r="E175" s="162">
        <v>1611</v>
      </c>
      <c r="F175" s="162">
        <v>1644</v>
      </c>
      <c r="G175" s="161">
        <v>279</v>
      </c>
      <c r="H175" s="161">
        <v>144278</v>
      </c>
      <c r="I175" s="161">
        <v>24602</v>
      </c>
      <c r="J175" s="161">
        <v>37994</v>
      </c>
      <c r="K175" s="170">
        <v>81682</v>
      </c>
    </row>
    <row r="176" spans="2:12" ht="12.5">
      <c r="B176" s="169" t="s">
        <v>198</v>
      </c>
      <c r="C176" s="161">
        <f>SUM(D176+H176)</f>
        <v>152123</v>
      </c>
      <c r="D176" s="70">
        <v>3693</v>
      </c>
      <c r="E176" s="165">
        <v>1713</v>
      </c>
      <c r="F176" s="156">
        <v>1740</v>
      </c>
      <c r="G176" s="156">
        <v>240</v>
      </c>
      <c r="H176" s="70">
        <v>148430</v>
      </c>
      <c r="I176" s="165">
        <v>26209</v>
      </c>
      <c r="J176" s="165">
        <v>40210</v>
      </c>
      <c r="K176" s="172">
        <v>82011</v>
      </c>
    </row>
    <row r="177" spans="2:11" ht="12.5">
      <c r="B177" s="169" t="s">
        <v>199</v>
      </c>
      <c r="C177" s="161">
        <f t="shared" si="28"/>
        <v>166014</v>
      </c>
      <c r="D177" s="161">
        <v>4176</v>
      </c>
      <c r="E177" s="162">
        <v>1863</v>
      </c>
      <c r="F177" s="162">
        <v>1929</v>
      </c>
      <c r="G177" s="161">
        <v>384</v>
      </c>
      <c r="H177" s="161">
        <v>161838</v>
      </c>
      <c r="I177" s="161">
        <v>29003</v>
      </c>
      <c r="J177" s="161">
        <v>42927</v>
      </c>
      <c r="K177" s="170">
        <v>89908</v>
      </c>
    </row>
    <row r="178" spans="2:11" ht="12.5">
      <c r="B178" s="169" t="s">
        <v>200</v>
      </c>
      <c r="C178" s="161">
        <f>SUM(D178+H178)</f>
        <v>185533</v>
      </c>
      <c r="D178" s="71">
        <v>4807</v>
      </c>
      <c r="E178" s="163">
        <v>2536</v>
      </c>
      <c r="F178" s="162">
        <v>1934</v>
      </c>
      <c r="G178" s="162">
        <v>337</v>
      </c>
      <c r="H178" s="161">
        <v>180726</v>
      </c>
      <c r="I178" s="163">
        <v>29597</v>
      </c>
      <c r="J178" s="163">
        <v>50983</v>
      </c>
      <c r="K178" s="171">
        <v>100146</v>
      </c>
    </row>
    <row r="179" spans="2:11" ht="12.5">
      <c r="B179" s="169" t="s">
        <v>201</v>
      </c>
      <c r="C179" s="161">
        <f t="shared" si="28"/>
        <v>154946</v>
      </c>
      <c r="D179" s="71">
        <v>5163</v>
      </c>
      <c r="E179" s="163">
        <v>2773</v>
      </c>
      <c r="F179" s="163">
        <v>1809</v>
      </c>
      <c r="G179" s="162">
        <v>581</v>
      </c>
      <c r="H179" s="161">
        <v>149783</v>
      </c>
      <c r="I179" s="163">
        <v>24934</v>
      </c>
      <c r="J179" s="163">
        <v>46560</v>
      </c>
      <c r="K179" s="171">
        <v>78289</v>
      </c>
    </row>
    <row r="180" spans="2:11" ht="12.5">
      <c r="B180" s="169" t="s">
        <v>202</v>
      </c>
      <c r="C180" s="161">
        <f t="shared" si="28"/>
        <v>159994</v>
      </c>
      <c r="D180" s="161">
        <v>5157</v>
      </c>
      <c r="E180" s="162">
        <v>2557</v>
      </c>
      <c r="F180" s="162">
        <v>2220</v>
      </c>
      <c r="G180" s="161">
        <v>380</v>
      </c>
      <c r="H180" s="161">
        <v>154837</v>
      </c>
      <c r="I180" s="161">
        <v>27153</v>
      </c>
      <c r="J180" s="161">
        <v>50573</v>
      </c>
      <c r="K180" s="170">
        <v>77111</v>
      </c>
    </row>
    <row r="181" spans="2:11" ht="12.5">
      <c r="B181" s="173" t="s">
        <v>203</v>
      </c>
      <c r="C181" s="161">
        <f>SUM(D181+H181)</f>
        <v>157624</v>
      </c>
      <c r="D181" s="71">
        <v>4946</v>
      </c>
      <c r="E181" s="163">
        <v>2081</v>
      </c>
      <c r="F181" s="163">
        <v>2172</v>
      </c>
      <c r="G181" s="163">
        <v>693</v>
      </c>
      <c r="H181" s="162">
        <v>152678</v>
      </c>
      <c r="I181" s="163">
        <v>27404</v>
      </c>
      <c r="J181" s="163">
        <v>53995</v>
      </c>
      <c r="K181" s="171">
        <v>71279</v>
      </c>
    </row>
    <row r="182" spans="2:11" ht="12.5">
      <c r="B182" s="174" t="s">
        <v>204</v>
      </c>
      <c r="C182" s="161">
        <f>SUM(D182+H182)</f>
        <v>153027</v>
      </c>
      <c r="D182" s="163">
        <v>3583</v>
      </c>
      <c r="E182" s="163">
        <v>1512</v>
      </c>
      <c r="F182" s="163">
        <v>1540</v>
      </c>
      <c r="G182" s="163">
        <v>531</v>
      </c>
      <c r="H182" s="163">
        <v>149444</v>
      </c>
      <c r="I182" s="163">
        <v>26016</v>
      </c>
      <c r="J182" s="163">
        <v>53618</v>
      </c>
      <c r="K182" s="171">
        <v>69810</v>
      </c>
    </row>
    <row r="183" spans="2:11" ht="12.5">
      <c r="B183" s="174" t="s">
        <v>205</v>
      </c>
      <c r="C183" s="161">
        <f t="shared" si="28"/>
        <v>148481</v>
      </c>
      <c r="D183" s="163">
        <v>3581</v>
      </c>
      <c r="E183" s="163">
        <v>1769</v>
      </c>
      <c r="F183" s="163">
        <v>1378</v>
      </c>
      <c r="G183" s="163">
        <v>434</v>
      </c>
      <c r="H183" s="163">
        <v>144900</v>
      </c>
      <c r="I183" s="163">
        <v>24386</v>
      </c>
      <c r="J183" s="163">
        <v>51130</v>
      </c>
      <c r="K183" s="171">
        <v>69384</v>
      </c>
    </row>
    <row r="184" spans="2:11" ht="14">
      <c r="B184" s="175"/>
      <c r="C184" s="162"/>
      <c r="D184" s="162"/>
      <c r="E184" s="162"/>
      <c r="F184" s="162"/>
      <c r="G184" s="162"/>
      <c r="H184" s="162"/>
      <c r="I184" s="162"/>
      <c r="J184" s="162"/>
      <c r="K184" s="171"/>
    </row>
    <row r="185" spans="2:11" ht="13">
      <c r="B185" s="176">
        <v>2021</v>
      </c>
      <c r="C185" s="155">
        <f t="shared" ref="C185:K185" si="29">SUM(C172:C183)</f>
        <v>1866484</v>
      </c>
      <c r="D185" s="155">
        <f>SUM(D172:D183)</f>
        <v>52053</v>
      </c>
      <c r="E185" s="155">
        <f t="shared" si="29"/>
        <v>24861</v>
      </c>
      <c r="F185" s="155">
        <f t="shared" si="29"/>
        <v>21860</v>
      </c>
      <c r="G185" s="155">
        <f>SUM(G172:G183)</f>
        <v>5332</v>
      </c>
      <c r="H185" s="155">
        <f t="shared" si="29"/>
        <v>1814431</v>
      </c>
      <c r="I185" s="155">
        <f t="shared" si="29"/>
        <v>310881</v>
      </c>
      <c r="J185" s="155">
        <f t="shared" si="29"/>
        <v>555220</v>
      </c>
      <c r="K185" s="177">
        <f t="shared" si="29"/>
        <v>948330</v>
      </c>
    </row>
    <row r="186" spans="2:11" ht="12.5">
      <c r="B186" s="149"/>
      <c r="C186" s="150"/>
      <c r="D186" s="150"/>
      <c r="E186" s="150"/>
      <c r="F186" s="150"/>
      <c r="G186" s="150"/>
      <c r="H186" s="150"/>
      <c r="I186" s="150"/>
      <c r="J186" s="150"/>
      <c r="K186" s="178"/>
    </row>
    <row r="187" spans="2:11" ht="13">
      <c r="B187" s="149"/>
      <c r="C187" s="1159" t="s">
        <v>206</v>
      </c>
      <c r="D187" s="1159"/>
      <c r="E187" s="1159"/>
      <c r="F187" s="1159"/>
      <c r="G187" s="1159"/>
      <c r="H187" s="1159"/>
      <c r="I187" s="1159"/>
      <c r="J187" s="1159"/>
      <c r="K187" s="1160"/>
    </row>
    <row r="188" spans="2:11" ht="12.5">
      <c r="B188" s="147"/>
      <c r="C188" s="150"/>
      <c r="D188" s="150"/>
      <c r="E188" s="150"/>
      <c r="F188" s="150"/>
      <c r="G188" s="150"/>
      <c r="H188" s="150"/>
      <c r="I188" s="150"/>
      <c r="J188" s="150"/>
      <c r="K188" s="178"/>
    </row>
    <row r="189" spans="2:11" ht="12.5">
      <c r="B189" s="179" t="s">
        <v>194</v>
      </c>
      <c r="C189" s="161">
        <f t="shared" ref="C189:C200" si="30">SUM(D189+H189)</f>
        <v>39741341</v>
      </c>
      <c r="D189" s="161">
        <v>237362</v>
      </c>
      <c r="E189" s="161">
        <v>66223</v>
      </c>
      <c r="F189" s="161">
        <v>109472</v>
      </c>
      <c r="G189" s="161">
        <v>61667</v>
      </c>
      <c r="H189" s="161">
        <v>39503979</v>
      </c>
      <c r="I189" s="161">
        <v>5747629</v>
      </c>
      <c r="J189" s="161">
        <v>11340717</v>
      </c>
      <c r="K189" s="170">
        <v>22415633</v>
      </c>
    </row>
    <row r="190" spans="2:11" ht="12.5">
      <c r="B190" s="179" t="s">
        <v>195</v>
      </c>
      <c r="C190" s="161">
        <f t="shared" si="30"/>
        <v>42585604</v>
      </c>
      <c r="D190" s="161">
        <v>225646</v>
      </c>
      <c r="E190" s="161">
        <v>74893</v>
      </c>
      <c r="F190" s="161">
        <v>91386</v>
      </c>
      <c r="G190" s="161">
        <v>59367</v>
      </c>
      <c r="H190" s="161">
        <v>42359958</v>
      </c>
      <c r="I190" s="161">
        <v>6173809</v>
      </c>
      <c r="J190" s="161">
        <v>11233624</v>
      </c>
      <c r="K190" s="170">
        <v>24952525</v>
      </c>
    </row>
    <row r="191" spans="2:11" ht="12.5">
      <c r="B191" s="179" t="s">
        <v>196</v>
      </c>
      <c r="C191" s="161">
        <f t="shared" si="30"/>
        <v>51669516</v>
      </c>
      <c r="D191" s="163">
        <v>269170</v>
      </c>
      <c r="E191" s="163">
        <v>75705</v>
      </c>
      <c r="F191" s="163">
        <v>120949</v>
      </c>
      <c r="G191" s="162">
        <v>72516</v>
      </c>
      <c r="H191" s="161">
        <v>51400346</v>
      </c>
      <c r="I191" s="163">
        <v>8040952</v>
      </c>
      <c r="J191" s="163">
        <v>13263981</v>
      </c>
      <c r="K191" s="171">
        <v>30095413</v>
      </c>
    </row>
    <row r="192" spans="2:11" ht="12.5">
      <c r="B192" s="179" t="s">
        <v>197</v>
      </c>
      <c r="C192" s="161">
        <f t="shared" si="30"/>
        <v>46021458</v>
      </c>
      <c r="D192" s="161">
        <v>203453</v>
      </c>
      <c r="E192" s="162">
        <v>56947</v>
      </c>
      <c r="F192" s="162">
        <v>106856</v>
      </c>
      <c r="G192" s="161">
        <v>39650</v>
      </c>
      <c r="H192" s="161">
        <v>45818005</v>
      </c>
      <c r="I192" s="161">
        <v>6937605</v>
      </c>
      <c r="J192" s="161">
        <v>10743705</v>
      </c>
      <c r="K192" s="170">
        <v>28136695</v>
      </c>
    </row>
    <row r="193" spans="2:11" ht="12.5">
      <c r="B193" s="179" t="s">
        <v>198</v>
      </c>
      <c r="C193" s="161">
        <f t="shared" si="30"/>
        <v>46571427</v>
      </c>
      <c r="D193" s="165">
        <v>212169</v>
      </c>
      <c r="E193" s="165">
        <v>64706</v>
      </c>
      <c r="F193" s="165">
        <v>114698</v>
      </c>
      <c r="G193" s="165">
        <v>32765</v>
      </c>
      <c r="H193" s="165">
        <v>46359258</v>
      </c>
      <c r="I193" s="165">
        <v>7426484</v>
      </c>
      <c r="J193" s="165">
        <v>11153429</v>
      </c>
      <c r="K193" s="172">
        <v>27779345</v>
      </c>
    </row>
    <row r="194" spans="2:11" ht="12.5">
      <c r="B194" s="179" t="s">
        <v>199</v>
      </c>
      <c r="C194" s="161">
        <f t="shared" si="30"/>
        <v>50546758</v>
      </c>
      <c r="D194" s="161">
        <v>230190</v>
      </c>
      <c r="E194" s="162">
        <v>64238</v>
      </c>
      <c r="F194" s="162">
        <v>119347</v>
      </c>
      <c r="G194" s="161">
        <v>46605</v>
      </c>
      <c r="H194" s="161">
        <v>50316568</v>
      </c>
      <c r="I194" s="161">
        <v>8234522</v>
      </c>
      <c r="J194" s="161">
        <v>11657127</v>
      </c>
      <c r="K194" s="170">
        <v>30424919</v>
      </c>
    </row>
    <row r="195" spans="2:11" ht="12.5">
      <c r="B195" s="179" t="s">
        <v>200</v>
      </c>
      <c r="C195" s="161">
        <f t="shared" si="30"/>
        <v>49773277</v>
      </c>
      <c r="D195" s="163">
        <v>259662</v>
      </c>
      <c r="E195" s="163">
        <v>89587</v>
      </c>
      <c r="F195" s="163">
        <v>122756</v>
      </c>
      <c r="G195" s="162">
        <v>47319</v>
      </c>
      <c r="H195" s="161">
        <v>49513615</v>
      </c>
      <c r="I195" s="163">
        <v>8220789</v>
      </c>
      <c r="J195" s="163">
        <v>13988860</v>
      </c>
      <c r="K195" s="171">
        <v>27303966</v>
      </c>
    </row>
    <row r="196" spans="2:11" ht="12.5">
      <c r="B196" s="179" t="s">
        <v>201</v>
      </c>
      <c r="C196" s="161">
        <f t="shared" si="30"/>
        <v>46010365</v>
      </c>
      <c r="D196" s="163">
        <v>287087</v>
      </c>
      <c r="E196" s="163">
        <v>98165</v>
      </c>
      <c r="F196" s="163">
        <v>115259</v>
      </c>
      <c r="G196" s="162">
        <v>73663</v>
      </c>
      <c r="H196" s="161">
        <v>45723278</v>
      </c>
      <c r="I196" s="163">
        <v>6832506</v>
      </c>
      <c r="J196" s="163">
        <v>12656962</v>
      </c>
      <c r="K196" s="171">
        <v>26233810</v>
      </c>
    </row>
    <row r="197" spans="2:11" ht="12.5">
      <c r="B197" s="179" t="s">
        <v>202</v>
      </c>
      <c r="C197" s="161">
        <f t="shared" si="30"/>
        <v>47074285</v>
      </c>
      <c r="D197" s="163">
        <v>280407</v>
      </c>
      <c r="E197" s="163">
        <v>87972</v>
      </c>
      <c r="F197" s="163">
        <v>143839</v>
      </c>
      <c r="G197" s="162">
        <v>48596</v>
      </c>
      <c r="H197" s="161">
        <v>46793878</v>
      </c>
      <c r="I197" s="163">
        <v>7338139</v>
      </c>
      <c r="J197" s="163">
        <v>14008821</v>
      </c>
      <c r="K197" s="171">
        <v>25446918</v>
      </c>
    </row>
    <row r="198" spans="2:11" ht="12.5">
      <c r="B198" s="179" t="s">
        <v>203</v>
      </c>
      <c r="C198" s="161">
        <f>SUM(D198+H198)</f>
        <v>46072566</v>
      </c>
      <c r="D198" s="163">
        <v>285761</v>
      </c>
      <c r="E198" s="163">
        <v>72051</v>
      </c>
      <c r="F198" s="163">
        <v>119761</v>
      </c>
      <c r="G198" s="163">
        <v>93949</v>
      </c>
      <c r="H198" s="162">
        <v>45786805</v>
      </c>
      <c r="I198" s="163">
        <v>7425733</v>
      </c>
      <c r="J198" s="163">
        <v>15007067</v>
      </c>
      <c r="K198" s="171">
        <v>23354005</v>
      </c>
    </row>
    <row r="199" spans="2:11" ht="12.5">
      <c r="B199" s="179" t="s">
        <v>204</v>
      </c>
      <c r="C199" s="161">
        <f>SUM(D199+H199)</f>
        <v>45343150</v>
      </c>
      <c r="D199" s="163">
        <v>221738</v>
      </c>
      <c r="E199" s="163">
        <v>51591</v>
      </c>
      <c r="F199" s="163">
        <v>93040</v>
      </c>
      <c r="G199" s="163">
        <v>77107</v>
      </c>
      <c r="H199" s="162">
        <v>45121412</v>
      </c>
      <c r="I199" s="163">
        <v>7075285</v>
      </c>
      <c r="J199" s="163">
        <v>15101194</v>
      </c>
      <c r="K199" s="171">
        <v>22944933</v>
      </c>
    </row>
    <row r="200" spans="2:11" ht="12.5">
      <c r="B200" s="179" t="s">
        <v>205</v>
      </c>
      <c r="C200" s="161">
        <f t="shared" si="30"/>
        <v>44112072</v>
      </c>
      <c r="D200" s="163">
        <v>209996</v>
      </c>
      <c r="E200" s="163">
        <v>59984</v>
      </c>
      <c r="F200" s="163">
        <v>84647</v>
      </c>
      <c r="G200" s="163">
        <v>65365</v>
      </c>
      <c r="H200" s="163">
        <v>43902076</v>
      </c>
      <c r="I200" s="163">
        <v>6509276</v>
      </c>
      <c r="J200" s="163">
        <v>14526488</v>
      </c>
      <c r="K200" s="171">
        <v>22866312</v>
      </c>
    </row>
    <row r="201" spans="2:11" ht="12.5">
      <c r="B201" s="149"/>
      <c r="C201" s="162"/>
      <c r="D201" s="162"/>
      <c r="E201" s="162"/>
      <c r="F201" s="162"/>
      <c r="G201" s="162"/>
      <c r="H201" s="162"/>
      <c r="I201" s="162"/>
      <c r="J201" s="162"/>
      <c r="K201" s="171"/>
    </row>
    <row r="202" spans="2:11" ht="13">
      <c r="B202" s="176">
        <v>2021</v>
      </c>
      <c r="C202" s="155">
        <f t="shared" ref="C202:K202" si="31">SUM(C189:C200)</f>
        <v>555521819</v>
      </c>
      <c r="D202" s="155">
        <f t="shared" si="31"/>
        <v>2922641</v>
      </c>
      <c r="E202" s="155">
        <f t="shared" si="31"/>
        <v>862062</v>
      </c>
      <c r="F202" s="155">
        <f t="shared" si="31"/>
        <v>1342010</v>
      </c>
      <c r="G202" s="155">
        <f t="shared" si="31"/>
        <v>718569</v>
      </c>
      <c r="H202" s="155">
        <f t="shared" si="31"/>
        <v>552599178</v>
      </c>
      <c r="I202" s="155">
        <f t="shared" si="31"/>
        <v>85962729</v>
      </c>
      <c r="J202" s="155">
        <f t="shared" si="31"/>
        <v>154681975</v>
      </c>
      <c r="K202" s="177">
        <f t="shared" si="31"/>
        <v>311954474</v>
      </c>
    </row>
    <row r="203" spans="2:11" ht="13">
      <c r="B203" s="180"/>
      <c r="C203" s="151"/>
      <c r="D203" s="151"/>
      <c r="E203" s="151"/>
      <c r="F203" s="151"/>
      <c r="G203" s="151"/>
      <c r="H203" s="151"/>
      <c r="I203" s="151"/>
      <c r="J203" s="151"/>
      <c r="K203" s="181"/>
    </row>
    <row r="204" spans="2:11" ht="12.75" customHeight="1">
      <c r="B204" s="1161" t="s">
        <v>186</v>
      </c>
      <c r="C204" s="1163" t="s">
        <v>18</v>
      </c>
      <c r="D204" s="1163" t="s">
        <v>187</v>
      </c>
      <c r="E204" s="1165" t="s">
        <v>188</v>
      </c>
      <c r="F204" s="1166"/>
      <c r="G204" s="1167"/>
      <c r="H204" s="1173" t="s">
        <v>189</v>
      </c>
      <c r="I204" s="1175" t="s">
        <v>190</v>
      </c>
      <c r="J204" s="1176"/>
      <c r="K204" s="1177"/>
    </row>
    <row r="205" spans="2:11" ht="11.25" customHeight="1">
      <c r="B205" s="1162"/>
      <c r="C205" s="1164"/>
      <c r="D205" s="1164"/>
      <c r="E205" s="1168" t="s">
        <v>209</v>
      </c>
      <c r="F205" s="1163" t="s">
        <v>210</v>
      </c>
      <c r="G205" s="1163" t="s">
        <v>211</v>
      </c>
      <c r="H205" s="1174"/>
      <c r="I205" s="1168" t="s">
        <v>191</v>
      </c>
      <c r="J205" s="1168" t="s">
        <v>20</v>
      </c>
      <c r="K205" s="1171" t="s">
        <v>192</v>
      </c>
    </row>
    <row r="206" spans="2:11" ht="11.25" customHeight="1">
      <c r="B206" s="1162"/>
      <c r="C206" s="1164"/>
      <c r="D206" s="1164"/>
      <c r="E206" s="1169"/>
      <c r="F206" s="1164"/>
      <c r="G206" s="1164"/>
      <c r="H206" s="1174"/>
      <c r="I206" s="1170"/>
      <c r="J206" s="1170"/>
      <c r="K206" s="1172"/>
    </row>
    <row r="207" spans="2:11" ht="12.5">
      <c r="B207" s="145">
        <v>0</v>
      </c>
      <c r="C207" s="152">
        <v>1</v>
      </c>
      <c r="D207" s="152">
        <v>2</v>
      </c>
      <c r="E207" s="153">
        <v>3</v>
      </c>
      <c r="F207" s="153">
        <v>4</v>
      </c>
      <c r="G207" s="152">
        <v>5</v>
      </c>
      <c r="H207" s="152">
        <v>6</v>
      </c>
      <c r="I207" s="152">
        <v>7</v>
      </c>
      <c r="J207" s="152">
        <v>8</v>
      </c>
      <c r="K207" s="182">
        <v>9</v>
      </c>
    </row>
    <row r="208" spans="2:11" ht="12.5">
      <c r="B208" s="147"/>
      <c r="C208" s="150"/>
      <c r="D208" s="150"/>
      <c r="E208" s="150"/>
      <c r="F208" s="150"/>
      <c r="G208" s="150"/>
      <c r="H208" s="150"/>
      <c r="I208" s="150"/>
      <c r="J208" s="150"/>
      <c r="K208" s="178"/>
    </row>
    <row r="209" spans="2:11" ht="13">
      <c r="B209" s="149"/>
      <c r="C209" s="1159" t="s">
        <v>207</v>
      </c>
      <c r="D209" s="1159"/>
      <c r="E209" s="1159"/>
      <c r="F209" s="1159"/>
      <c r="G209" s="1159"/>
      <c r="H209" s="1159"/>
      <c r="I209" s="1159"/>
      <c r="J209" s="1159"/>
      <c r="K209" s="1160"/>
    </row>
    <row r="210" spans="2:11" ht="13">
      <c r="B210" s="149"/>
      <c r="C210" s="154"/>
      <c r="D210" s="154"/>
      <c r="E210" s="154"/>
      <c r="F210" s="154"/>
      <c r="G210" s="154"/>
      <c r="H210" s="154"/>
      <c r="I210" s="154"/>
      <c r="J210" s="154"/>
      <c r="K210" s="183"/>
    </row>
    <row r="211" spans="2:11" ht="12.5">
      <c r="B211" s="179" t="s">
        <v>194</v>
      </c>
      <c r="C211" s="161">
        <f>SUM(D211+H211)</f>
        <v>78109600</v>
      </c>
      <c r="D211" s="161">
        <v>415757</v>
      </c>
      <c r="E211" s="161">
        <v>115249</v>
      </c>
      <c r="F211" s="161">
        <v>192404</v>
      </c>
      <c r="G211" s="161">
        <v>108104</v>
      </c>
      <c r="H211" s="161">
        <v>77693843</v>
      </c>
      <c r="I211" s="161">
        <v>11243403</v>
      </c>
      <c r="J211" s="161">
        <v>23582450</v>
      </c>
      <c r="K211" s="170">
        <v>42867990</v>
      </c>
    </row>
    <row r="212" spans="2:11" ht="12.5">
      <c r="B212" s="179" t="s">
        <v>195</v>
      </c>
      <c r="C212" s="161">
        <f t="shared" ref="C212:C222" si="32">SUM(D212+H212)</f>
        <v>84091107</v>
      </c>
      <c r="D212" s="161">
        <v>393972</v>
      </c>
      <c r="E212" s="161">
        <v>130879</v>
      </c>
      <c r="F212" s="161">
        <v>159588</v>
      </c>
      <c r="G212" s="161">
        <v>103505</v>
      </c>
      <c r="H212" s="161">
        <v>83697135</v>
      </c>
      <c r="I212" s="161">
        <v>12177076</v>
      </c>
      <c r="J212" s="161">
        <v>23317616</v>
      </c>
      <c r="K212" s="170">
        <v>48202443</v>
      </c>
    </row>
    <row r="213" spans="2:11" ht="12.5">
      <c r="B213" s="179" t="s">
        <v>196</v>
      </c>
      <c r="C213" s="161">
        <f t="shared" si="32"/>
        <v>102461148</v>
      </c>
      <c r="D213" s="163">
        <v>472364</v>
      </c>
      <c r="E213" s="163">
        <v>133618</v>
      </c>
      <c r="F213" s="163">
        <v>212699</v>
      </c>
      <c r="G213" s="162">
        <v>126047</v>
      </c>
      <c r="H213" s="161">
        <v>101988784</v>
      </c>
      <c r="I213" s="163">
        <v>15849028</v>
      </c>
      <c r="J213" s="163">
        <v>27673719</v>
      </c>
      <c r="K213" s="171">
        <v>58466037</v>
      </c>
    </row>
    <row r="214" spans="2:11" ht="12.5">
      <c r="B214" s="179" t="s">
        <v>197</v>
      </c>
      <c r="C214" s="161">
        <f t="shared" si="32"/>
        <v>89783783</v>
      </c>
      <c r="D214" s="161">
        <v>360230</v>
      </c>
      <c r="E214" s="162">
        <v>100047</v>
      </c>
      <c r="F214" s="162">
        <v>192268</v>
      </c>
      <c r="G214" s="162">
        <v>67915</v>
      </c>
      <c r="H214" s="161">
        <v>89423553</v>
      </c>
      <c r="I214" s="162">
        <v>13563784</v>
      </c>
      <c r="J214" s="162">
        <v>22215821</v>
      </c>
      <c r="K214" s="171">
        <v>53643948</v>
      </c>
    </row>
    <row r="215" spans="2:11" ht="12.5">
      <c r="B215" s="179" t="s">
        <v>198</v>
      </c>
      <c r="C215" s="161">
        <f t="shared" si="32"/>
        <v>91368131</v>
      </c>
      <c r="D215" s="165">
        <v>376395</v>
      </c>
      <c r="E215" s="165">
        <v>114763</v>
      </c>
      <c r="F215" s="165">
        <v>205460</v>
      </c>
      <c r="G215" s="165">
        <v>56172</v>
      </c>
      <c r="H215" s="165">
        <v>90991736</v>
      </c>
      <c r="I215" s="165">
        <v>14560960</v>
      </c>
      <c r="J215" s="165">
        <v>23348822</v>
      </c>
      <c r="K215" s="172">
        <v>53081954</v>
      </c>
    </row>
    <row r="216" spans="2:11" ht="12.5">
      <c r="B216" s="179" t="s">
        <v>199</v>
      </c>
      <c r="C216" s="161">
        <f t="shared" si="32"/>
        <v>99584261</v>
      </c>
      <c r="D216" s="161">
        <v>409711</v>
      </c>
      <c r="E216" s="162">
        <v>113176</v>
      </c>
      <c r="F216" s="162">
        <v>212213</v>
      </c>
      <c r="G216" s="162">
        <v>84322</v>
      </c>
      <c r="H216" s="161">
        <v>99174550</v>
      </c>
      <c r="I216" s="162">
        <v>16143401</v>
      </c>
      <c r="J216" s="162">
        <v>24372903</v>
      </c>
      <c r="K216" s="171">
        <v>58658246</v>
      </c>
    </row>
    <row r="217" spans="2:11" ht="12.5">
      <c r="B217" s="179" t="s">
        <v>200</v>
      </c>
      <c r="C217" s="161">
        <f>SUM(D217+H217)</f>
        <v>97936639</v>
      </c>
      <c r="D217" s="163">
        <v>463172</v>
      </c>
      <c r="E217" s="163">
        <v>157219</v>
      </c>
      <c r="F217" s="163">
        <v>221210</v>
      </c>
      <c r="G217" s="162">
        <v>84743</v>
      </c>
      <c r="H217" s="161">
        <v>97473467</v>
      </c>
      <c r="I217" s="163">
        <v>16134948</v>
      </c>
      <c r="J217" s="163">
        <v>29010696</v>
      </c>
      <c r="K217" s="171">
        <v>52327823</v>
      </c>
    </row>
    <row r="218" spans="2:11" ht="12.5">
      <c r="B218" s="179" t="s">
        <v>201</v>
      </c>
      <c r="C218" s="161">
        <f>SUM(D218+H218)</f>
        <v>90347661</v>
      </c>
      <c r="D218" s="163">
        <v>506165</v>
      </c>
      <c r="E218" s="163">
        <v>172138</v>
      </c>
      <c r="F218" s="163">
        <v>205839</v>
      </c>
      <c r="G218" s="162">
        <v>128188</v>
      </c>
      <c r="H218" s="161">
        <v>89841496</v>
      </c>
      <c r="I218" s="163">
        <v>13379420</v>
      </c>
      <c r="J218" s="163">
        <v>26379670</v>
      </c>
      <c r="K218" s="171">
        <v>50082406</v>
      </c>
    </row>
    <row r="219" spans="2:11" ht="12.5">
      <c r="B219" s="179" t="s">
        <v>202</v>
      </c>
      <c r="C219" s="161">
        <f t="shared" si="32"/>
        <v>92736838</v>
      </c>
      <c r="D219" s="161">
        <v>498464</v>
      </c>
      <c r="E219" s="162">
        <v>155328</v>
      </c>
      <c r="F219" s="162">
        <v>258397</v>
      </c>
      <c r="G219" s="162">
        <v>84739</v>
      </c>
      <c r="H219" s="161">
        <v>92238374</v>
      </c>
      <c r="I219" s="162">
        <v>14500535</v>
      </c>
      <c r="J219" s="162">
        <v>28611254</v>
      </c>
      <c r="K219" s="171">
        <v>49126585</v>
      </c>
    </row>
    <row r="220" spans="2:11" ht="12.5">
      <c r="B220" s="179" t="s">
        <v>203</v>
      </c>
      <c r="C220" s="161">
        <f t="shared" si="32"/>
        <v>91063370</v>
      </c>
      <c r="D220" s="163">
        <v>499340</v>
      </c>
      <c r="E220" s="163">
        <v>126691</v>
      </c>
      <c r="F220" s="163">
        <v>209408</v>
      </c>
      <c r="G220" s="163">
        <v>163241</v>
      </c>
      <c r="H220" s="162">
        <v>90564030</v>
      </c>
      <c r="I220" s="163">
        <v>14582999</v>
      </c>
      <c r="J220" s="163">
        <v>30907506</v>
      </c>
      <c r="K220" s="171">
        <v>45073525</v>
      </c>
    </row>
    <row r="221" spans="2:11" ht="12.5">
      <c r="B221" s="179" t="s">
        <v>204</v>
      </c>
      <c r="C221" s="161">
        <f t="shared" si="32"/>
        <v>90002890</v>
      </c>
      <c r="D221" s="163">
        <v>388410</v>
      </c>
      <c r="E221" s="163">
        <v>91354</v>
      </c>
      <c r="F221" s="163">
        <v>162741</v>
      </c>
      <c r="G221" s="163">
        <v>134315</v>
      </c>
      <c r="H221" s="162">
        <v>89614480</v>
      </c>
      <c r="I221" s="163">
        <v>13880364</v>
      </c>
      <c r="J221" s="163">
        <v>31315926</v>
      </c>
      <c r="K221" s="171">
        <v>44418190</v>
      </c>
    </row>
    <row r="222" spans="2:11" ht="12.5">
      <c r="B222" s="179" t="s">
        <v>205</v>
      </c>
      <c r="C222" s="161">
        <f t="shared" si="32"/>
        <v>87779993</v>
      </c>
      <c r="D222" s="163">
        <v>372490</v>
      </c>
      <c r="E222" s="163">
        <v>106517</v>
      </c>
      <c r="F222" s="163">
        <v>149483</v>
      </c>
      <c r="G222" s="162">
        <v>116490</v>
      </c>
      <c r="H222" s="164">
        <v>87407503</v>
      </c>
      <c r="I222" s="163">
        <v>13264826</v>
      </c>
      <c r="J222" s="163">
        <v>29875108</v>
      </c>
      <c r="K222" s="171">
        <v>44267569</v>
      </c>
    </row>
    <row r="223" spans="2:11" ht="12.5">
      <c r="B223" s="179"/>
      <c r="C223" s="160"/>
      <c r="D223" s="157"/>
      <c r="E223" s="158"/>
      <c r="F223" s="158"/>
      <c r="G223" s="158"/>
      <c r="H223" s="157"/>
      <c r="I223" s="158"/>
      <c r="J223" s="158"/>
      <c r="K223" s="184"/>
    </row>
    <row r="224" spans="2:11" ht="13">
      <c r="B224" s="176">
        <v>2021</v>
      </c>
      <c r="C224" s="159">
        <f t="shared" ref="C224:K224" si="33">SUM(C211:C222)</f>
        <v>1095265421</v>
      </c>
      <c r="D224" s="159">
        <f t="shared" si="33"/>
        <v>5156470</v>
      </c>
      <c r="E224" s="159">
        <f t="shared" si="33"/>
        <v>1516979</v>
      </c>
      <c r="F224" s="159">
        <f t="shared" si="33"/>
        <v>2381710</v>
      </c>
      <c r="G224" s="159">
        <f t="shared" si="33"/>
        <v>1257781</v>
      </c>
      <c r="H224" s="159">
        <f t="shared" si="33"/>
        <v>1090108951</v>
      </c>
      <c r="I224" s="159">
        <f t="shared" si="33"/>
        <v>169280744</v>
      </c>
      <c r="J224" s="159">
        <f t="shared" si="33"/>
        <v>320611491</v>
      </c>
      <c r="K224" s="185">
        <f t="shared" si="33"/>
        <v>600216716</v>
      </c>
    </row>
    <row r="225" spans="2:11">
      <c r="B225" s="8"/>
      <c r="K225" s="9"/>
    </row>
    <row r="226" spans="2:11">
      <c r="B226" s="8"/>
      <c r="K226" s="9"/>
    </row>
    <row r="227" spans="2:11" ht="18">
      <c r="B227" s="149"/>
      <c r="C227"/>
      <c r="D227"/>
      <c r="E227" s="186"/>
      <c r="F227" s="187" t="s">
        <v>208</v>
      </c>
      <c r="G227" s="187"/>
      <c r="H227" s="187"/>
      <c r="I227" s="187"/>
      <c r="J227" s="188"/>
      <c r="K227" s="189"/>
    </row>
    <row r="228" spans="2:11" ht="15.5">
      <c r="B228" s="10" t="s">
        <v>194</v>
      </c>
      <c r="C228" s="14">
        <f>C211/C172</f>
        <v>594.0480807988622</v>
      </c>
      <c r="D228" s="14">
        <f t="shared" ref="D228:K228" si="34">D211/D172</f>
        <v>98.707739791073124</v>
      </c>
      <c r="E228" s="14">
        <f t="shared" si="34"/>
        <v>61.172505307855623</v>
      </c>
      <c r="F228" s="14">
        <f t="shared" si="34"/>
        <v>102.28814460393407</v>
      </c>
      <c r="G228" s="14">
        <f t="shared" si="34"/>
        <v>241.84340044742729</v>
      </c>
      <c r="H228" s="14">
        <f t="shared" si="34"/>
        <v>610.44072284423487</v>
      </c>
      <c r="I228" s="14">
        <f t="shared" si="34"/>
        <v>544.07950641180742</v>
      </c>
      <c r="J228" s="14">
        <f t="shared" si="34"/>
        <v>580.80560549713073</v>
      </c>
      <c r="K228" s="142">
        <f t="shared" si="34"/>
        <v>649.44611935097794</v>
      </c>
    </row>
    <row r="229" spans="2:11" ht="15.5">
      <c r="B229" s="10" t="s">
        <v>195</v>
      </c>
      <c r="C229" s="14">
        <f>C212/C173</f>
        <v>601.67791443965052</v>
      </c>
      <c r="D229" s="14">
        <f t="shared" ref="D229:K232" si="35">D212/D173</f>
        <v>97.013543462201426</v>
      </c>
      <c r="E229" s="14">
        <f t="shared" si="35"/>
        <v>62.621531100478471</v>
      </c>
      <c r="F229" s="14">
        <f t="shared" si="35"/>
        <v>103.56132381570409</v>
      </c>
      <c r="G229" s="14">
        <f t="shared" si="35"/>
        <v>240.7093023255814</v>
      </c>
      <c r="H229" s="14">
        <f t="shared" si="35"/>
        <v>616.78065585851141</v>
      </c>
      <c r="I229" s="14">
        <f t="shared" si="35"/>
        <v>549.20963377232545</v>
      </c>
      <c r="J229" s="14">
        <f t="shared" si="35"/>
        <v>586.06117576092697</v>
      </c>
      <c r="K229" s="142">
        <f t="shared" si="35"/>
        <v>653.67221762655777</v>
      </c>
    </row>
    <row r="230" spans="2:11" ht="15.5">
      <c r="B230" s="10" t="s">
        <v>196</v>
      </c>
      <c r="C230" s="14">
        <f>C213/C174</f>
        <v>603.84217536332665</v>
      </c>
      <c r="D230" s="14">
        <f t="shared" si="35"/>
        <v>91.899610894941631</v>
      </c>
      <c r="E230" s="14">
        <f t="shared" si="35"/>
        <v>54.052588996763753</v>
      </c>
      <c r="F230" s="14">
        <f t="shared" si="35"/>
        <v>102.65395752895753</v>
      </c>
      <c r="G230" s="14">
        <f t="shared" si="35"/>
        <v>211.48825503355704</v>
      </c>
      <c r="H230" s="14">
        <f t="shared" si="35"/>
        <v>619.8343523234189</v>
      </c>
      <c r="I230" s="14">
        <f t="shared" si="35"/>
        <v>551.46235212247734</v>
      </c>
      <c r="J230" s="14">
        <f t="shared" si="35"/>
        <v>590.81381298035865</v>
      </c>
      <c r="K230" s="142">
        <f t="shared" si="35"/>
        <v>657.20236730289332</v>
      </c>
    </row>
    <row r="231" spans="2:11" ht="15.5">
      <c r="B231" s="10" t="s">
        <v>197</v>
      </c>
      <c r="C231" s="14">
        <f>C214/C175</f>
        <v>607.41876843558032</v>
      </c>
      <c r="D231" s="14">
        <f t="shared" si="35"/>
        <v>101.93265421618563</v>
      </c>
      <c r="E231" s="14">
        <f t="shared" si="35"/>
        <v>62.102420856610799</v>
      </c>
      <c r="F231" s="14">
        <f t="shared" si="35"/>
        <v>116.95133819951339</v>
      </c>
      <c r="G231" s="14">
        <f t="shared" si="35"/>
        <v>243.42293906810036</v>
      </c>
      <c r="H231" s="14">
        <f t="shared" si="35"/>
        <v>619.80033684969294</v>
      </c>
      <c r="I231" s="14">
        <f t="shared" si="35"/>
        <v>551.32850987724578</v>
      </c>
      <c r="J231" s="14">
        <f t="shared" si="35"/>
        <v>584.71919250407961</v>
      </c>
      <c r="K231" s="142">
        <f t="shared" si="35"/>
        <v>656.74136284615952</v>
      </c>
    </row>
    <row r="232" spans="2:11" ht="15.5">
      <c r="B232" s="10" t="s">
        <v>198</v>
      </c>
      <c r="C232" s="14">
        <f>C215/C176</f>
        <v>600.62009689527554</v>
      </c>
      <c r="D232" s="14">
        <f t="shared" si="35"/>
        <v>101.92120227457352</v>
      </c>
      <c r="E232" s="14">
        <f t="shared" si="35"/>
        <v>66.995329830706368</v>
      </c>
      <c r="F232" s="14">
        <f t="shared" si="35"/>
        <v>118.08045977011494</v>
      </c>
      <c r="G232" s="14">
        <f t="shared" si="35"/>
        <v>234.05</v>
      </c>
      <c r="H232" s="14">
        <f t="shared" si="35"/>
        <v>613.02793235868762</v>
      </c>
      <c r="I232" s="14">
        <f t="shared" si="35"/>
        <v>555.57098706551187</v>
      </c>
      <c r="J232" s="14">
        <f t="shared" si="35"/>
        <v>580.67202188510316</v>
      </c>
      <c r="K232" s="142">
        <f t="shared" si="35"/>
        <v>647.25407567277557</v>
      </c>
    </row>
    <row r="233" spans="2:11" ht="15.5">
      <c r="B233" s="10" t="s">
        <v>199</v>
      </c>
      <c r="C233" s="14">
        <f t="shared" ref="C233:K233" si="36">C216/C177</f>
        <v>599.85459660028675</v>
      </c>
      <c r="D233" s="14">
        <f t="shared" si="36"/>
        <v>98.110871647509583</v>
      </c>
      <c r="E233" s="14">
        <f t="shared" si="36"/>
        <v>60.749329039184111</v>
      </c>
      <c r="F233" s="14">
        <f t="shared" si="36"/>
        <v>110.01192327630896</v>
      </c>
      <c r="G233" s="14">
        <f t="shared" si="36"/>
        <v>219.58854166666666</v>
      </c>
      <c r="H233" s="14">
        <f t="shared" si="36"/>
        <v>612.80138162854212</v>
      </c>
      <c r="I233" s="14">
        <f t="shared" si="36"/>
        <v>556.61141950832678</v>
      </c>
      <c r="J233" s="14">
        <f t="shared" si="36"/>
        <v>567.77559577888042</v>
      </c>
      <c r="K233" s="142">
        <f t="shared" si="36"/>
        <v>652.42521243938245</v>
      </c>
    </row>
    <row r="234" spans="2:11" ht="15.5">
      <c r="B234" s="10" t="s">
        <v>200</v>
      </c>
      <c r="C234" s="14">
        <f t="shared" ref="C234:K234" si="37">C217/C178</f>
        <v>527.86641190515968</v>
      </c>
      <c r="D234" s="14">
        <f t="shared" si="37"/>
        <v>96.353650925733305</v>
      </c>
      <c r="E234" s="14">
        <f t="shared" si="37"/>
        <v>61.994873817034701</v>
      </c>
      <c r="F234" s="14">
        <f t="shared" si="37"/>
        <v>114.37952430196484</v>
      </c>
      <c r="G234" s="14">
        <f t="shared" si="37"/>
        <v>251.46290801186944</v>
      </c>
      <c r="H234" s="14">
        <f t="shared" si="37"/>
        <v>539.34390735146019</v>
      </c>
      <c r="I234" s="14">
        <f t="shared" si="37"/>
        <v>545.15484677501104</v>
      </c>
      <c r="J234" s="14">
        <f t="shared" si="37"/>
        <v>569.02685208795094</v>
      </c>
      <c r="K234" s="142">
        <f t="shared" si="37"/>
        <v>522.51535757793624</v>
      </c>
    </row>
    <row r="235" spans="2:11" ht="15.5">
      <c r="B235" s="10" t="s">
        <v>201</v>
      </c>
      <c r="C235" s="14">
        <f t="shared" ref="C235:K235" si="38">C218/C179</f>
        <v>583.09127696100575</v>
      </c>
      <c r="D235" s="14">
        <f t="shared" si="38"/>
        <v>98.036993995738911</v>
      </c>
      <c r="E235" s="14">
        <f t="shared" si="38"/>
        <v>62.076451496574109</v>
      </c>
      <c r="F235" s="14">
        <f t="shared" si="38"/>
        <v>113.7860696517413</v>
      </c>
      <c r="G235" s="14">
        <f t="shared" si="38"/>
        <v>220.63339070567986</v>
      </c>
      <c r="H235" s="14">
        <f t="shared" si="38"/>
        <v>599.81103329483324</v>
      </c>
      <c r="I235" s="14">
        <f t="shared" si="38"/>
        <v>536.5934065934066</v>
      </c>
      <c r="J235" s="14">
        <f t="shared" si="38"/>
        <v>566.57366838487974</v>
      </c>
      <c r="K235" s="142">
        <f t="shared" si="38"/>
        <v>639.71191355107362</v>
      </c>
    </row>
    <row r="236" spans="2:11" ht="15.5">
      <c r="B236" s="10" t="s">
        <v>202</v>
      </c>
      <c r="C236" s="14">
        <f t="shared" ref="C236:K236" si="39">C219/C180</f>
        <v>579.62697351150666</v>
      </c>
      <c r="D236" s="14">
        <f t="shared" si="39"/>
        <v>96.657746751987588</v>
      </c>
      <c r="E236" s="14">
        <f t="shared" si="39"/>
        <v>60.746186937817754</v>
      </c>
      <c r="F236" s="14">
        <f t="shared" si="39"/>
        <v>116.39504504504505</v>
      </c>
      <c r="G236" s="14">
        <f t="shared" si="39"/>
        <v>222.99736842105264</v>
      </c>
      <c r="H236" s="14">
        <f t="shared" si="39"/>
        <v>595.71274307820477</v>
      </c>
      <c r="I236" s="14">
        <f t="shared" si="39"/>
        <v>534.03067800979636</v>
      </c>
      <c r="J236" s="14">
        <f t="shared" si="39"/>
        <v>565.74168034326613</v>
      </c>
      <c r="K236" s="142">
        <f t="shared" si="39"/>
        <v>637.08919609394252</v>
      </c>
    </row>
    <row r="237" spans="2:11" ht="15.5">
      <c r="B237" s="10" t="s">
        <v>203</v>
      </c>
      <c r="C237" s="14">
        <f t="shared" ref="C237:K237" si="40">C220/C181</f>
        <v>577.72528295183474</v>
      </c>
      <c r="D237" s="14">
        <f t="shared" si="40"/>
        <v>100.95835018196523</v>
      </c>
      <c r="E237" s="14">
        <f t="shared" si="40"/>
        <v>60.879865449303217</v>
      </c>
      <c r="F237" s="14">
        <f t="shared" si="40"/>
        <v>96.412523020257822</v>
      </c>
      <c r="G237" s="14">
        <f t="shared" si="40"/>
        <v>235.55699855699856</v>
      </c>
      <c r="H237" s="14">
        <f t="shared" si="40"/>
        <v>593.17013584144411</v>
      </c>
      <c r="I237" s="14">
        <f t="shared" si="40"/>
        <v>532.1485549554809</v>
      </c>
      <c r="J237" s="14">
        <f t="shared" si="40"/>
        <v>572.41422353921655</v>
      </c>
      <c r="K237" s="142">
        <f t="shared" si="40"/>
        <v>632.35349822528372</v>
      </c>
    </row>
    <row r="238" spans="2:11" ht="15.5">
      <c r="B238" s="10" t="s">
        <v>204</v>
      </c>
      <c r="C238" s="14">
        <f t="shared" ref="C238:K239" si="41">C221/C182</f>
        <v>588.15039176093103</v>
      </c>
      <c r="D238" s="14">
        <f t="shared" si="41"/>
        <v>108.40357242534189</v>
      </c>
      <c r="E238" s="14">
        <f t="shared" si="41"/>
        <v>60.419312169312171</v>
      </c>
      <c r="F238" s="14">
        <f t="shared" si="41"/>
        <v>105.67597402597403</v>
      </c>
      <c r="G238" s="14">
        <f t="shared" si="41"/>
        <v>252.94726930320149</v>
      </c>
      <c r="H238" s="14">
        <f t="shared" si="41"/>
        <v>599.65257889242798</v>
      </c>
      <c r="I238" s="14">
        <f t="shared" si="41"/>
        <v>533.53182656826573</v>
      </c>
      <c r="J238" s="14">
        <f t="shared" si="41"/>
        <v>584.05621246596297</v>
      </c>
      <c r="K238" s="142">
        <f t="shared" si="41"/>
        <v>636.27259704913331</v>
      </c>
    </row>
    <row r="239" spans="2:11" ht="16" thickBot="1">
      <c r="B239" s="12" t="s">
        <v>205</v>
      </c>
      <c r="C239" s="15">
        <f t="shared" si="41"/>
        <v>591.18670402273688</v>
      </c>
      <c r="D239" s="15">
        <f>D222/D183</f>
        <v>104.01843060597598</v>
      </c>
      <c r="E239" s="15">
        <f t="shared" ref="E239:K239" si="42">E222/E183</f>
        <v>60.213114754098363</v>
      </c>
      <c r="F239" s="15">
        <f t="shared" si="42"/>
        <v>108.47822931785196</v>
      </c>
      <c r="G239" s="15">
        <f t="shared" si="42"/>
        <v>268.41013824884794</v>
      </c>
      <c r="H239" s="15">
        <f t="shared" si="42"/>
        <v>603.22638371290543</v>
      </c>
      <c r="I239" s="15">
        <f t="shared" si="42"/>
        <v>543.95251373739029</v>
      </c>
      <c r="J239" s="15">
        <f t="shared" si="42"/>
        <v>584.29704674359471</v>
      </c>
      <c r="K239" s="144">
        <f t="shared" si="42"/>
        <v>638.00831603827976</v>
      </c>
    </row>
    <row r="243" spans="2:11" ht="18">
      <c r="B243" s="1184" t="s">
        <v>432</v>
      </c>
      <c r="C243" s="1184"/>
      <c r="D243" s="1184"/>
      <c r="E243" s="1184"/>
      <c r="F243" s="1184"/>
      <c r="G243" s="1184"/>
      <c r="H243" s="1184"/>
      <c r="I243" s="1184"/>
      <c r="J243" s="1184"/>
      <c r="K243" s="1184"/>
    </row>
    <row r="244" spans="2:11" ht="18.5" thickBot="1">
      <c r="B244" s="84"/>
      <c r="C244" s="84"/>
      <c r="D244" s="84"/>
      <c r="E244" s="84"/>
      <c r="F244" s="85" t="s">
        <v>185</v>
      </c>
      <c r="G244" s="84"/>
      <c r="H244" s="84"/>
      <c r="I244" s="84"/>
      <c r="J244" s="84"/>
      <c r="K244" s="84"/>
    </row>
    <row r="245" spans="2:11" ht="12.5">
      <c r="B245" s="1185" t="s">
        <v>186</v>
      </c>
      <c r="C245" s="1188" t="s">
        <v>18</v>
      </c>
      <c r="D245" s="1188" t="s">
        <v>187</v>
      </c>
      <c r="E245" s="1198" t="s">
        <v>188</v>
      </c>
      <c r="F245" s="1199"/>
      <c r="G245" s="1200"/>
      <c r="H245" s="1188" t="s">
        <v>189</v>
      </c>
      <c r="I245" s="1198" t="s">
        <v>190</v>
      </c>
      <c r="J245" s="1199"/>
      <c r="K245" s="1201"/>
    </row>
    <row r="246" spans="2:11">
      <c r="B246" s="1186"/>
      <c r="C246" s="1164"/>
      <c r="D246" s="1164"/>
      <c r="E246" s="1169" t="s">
        <v>209</v>
      </c>
      <c r="F246" s="1164" t="s">
        <v>210</v>
      </c>
      <c r="G246" s="1164" t="s">
        <v>211</v>
      </c>
      <c r="H246" s="1164"/>
      <c r="I246" s="1169" t="s">
        <v>191</v>
      </c>
      <c r="J246" s="1169" t="s">
        <v>20</v>
      </c>
      <c r="K246" s="1195" t="s">
        <v>243</v>
      </c>
    </row>
    <row r="247" spans="2:11" ht="11" thickBot="1">
      <c r="B247" s="1196"/>
      <c r="C247" s="1197"/>
      <c r="D247" s="1197"/>
      <c r="E247" s="1204"/>
      <c r="F247" s="1197"/>
      <c r="G247" s="1197"/>
      <c r="H247" s="1197"/>
      <c r="I247" s="1204"/>
      <c r="J247" s="1204"/>
      <c r="K247" s="1205"/>
    </row>
    <row r="248" spans="2:11" ht="13" thickBot="1">
      <c r="B248" s="212">
        <v>0</v>
      </c>
      <c r="C248" s="213">
        <v>1</v>
      </c>
      <c r="D248" s="213">
        <v>2</v>
      </c>
      <c r="E248" s="214">
        <v>3</v>
      </c>
      <c r="F248" s="214">
        <v>4</v>
      </c>
      <c r="G248" s="213">
        <v>5</v>
      </c>
      <c r="H248" s="213">
        <v>6</v>
      </c>
      <c r="I248" s="213">
        <v>7</v>
      </c>
      <c r="J248" s="213">
        <v>8</v>
      </c>
      <c r="K248" s="215">
        <v>9</v>
      </c>
    </row>
    <row r="249" spans="2:11" ht="12.5">
      <c r="B249" s="147"/>
      <c r="C249" s="68"/>
      <c r="D249" s="68"/>
      <c r="E249" s="68"/>
      <c r="F249" s="68"/>
      <c r="G249" s="68"/>
      <c r="H249" s="68"/>
      <c r="I249" s="68"/>
      <c r="J249" s="68"/>
      <c r="K249" s="148"/>
    </row>
    <row r="250" spans="2:11" ht="14">
      <c r="B250" s="149"/>
      <c r="C250" s="1182" t="s">
        <v>193</v>
      </c>
      <c r="D250" s="1182"/>
      <c r="E250" s="1182"/>
      <c r="F250" s="1182"/>
      <c r="G250" s="1182"/>
      <c r="H250" s="1182"/>
      <c r="I250" s="1182"/>
      <c r="J250" s="1182"/>
      <c r="K250" s="1183"/>
    </row>
    <row r="251" spans="2:11" ht="12.5">
      <c r="B251" s="147"/>
      <c r="C251" s="68"/>
      <c r="D251" s="68"/>
      <c r="E251" s="68"/>
      <c r="F251" s="68"/>
      <c r="G251" s="68"/>
      <c r="H251" s="68"/>
      <c r="I251" s="68"/>
      <c r="J251" s="68"/>
      <c r="K251" s="148"/>
    </row>
    <row r="252" spans="2:11" ht="12.5">
      <c r="B252" s="169" t="s">
        <v>194</v>
      </c>
      <c r="C252" s="161">
        <f>SUM(D252+H252)</f>
        <v>136548</v>
      </c>
      <c r="D252" s="161">
        <v>3929</v>
      </c>
      <c r="E252" s="161">
        <v>1797</v>
      </c>
      <c r="F252" s="161">
        <v>1634</v>
      </c>
      <c r="G252" s="161">
        <v>498</v>
      </c>
      <c r="H252" s="161">
        <v>132619</v>
      </c>
      <c r="I252" s="161">
        <v>22626</v>
      </c>
      <c r="J252" s="161">
        <v>43264</v>
      </c>
      <c r="K252" s="170">
        <v>66729</v>
      </c>
    </row>
    <row r="253" spans="2:11" ht="12.5">
      <c r="B253" s="169" t="s">
        <v>195</v>
      </c>
      <c r="C253" s="161">
        <f t="shared" ref="C253:C263" si="43">SUM(D253+H253)</f>
        <v>145755</v>
      </c>
      <c r="D253" s="161">
        <v>3630</v>
      </c>
      <c r="E253" s="161">
        <v>1663</v>
      </c>
      <c r="F253" s="161">
        <v>1564</v>
      </c>
      <c r="G253" s="161">
        <v>403</v>
      </c>
      <c r="H253" s="161">
        <v>142125</v>
      </c>
      <c r="I253" s="161">
        <v>25418</v>
      </c>
      <c r="J253" s="161">
        <v>42207</v>
      </c>
      <c r="K253" s="170">
        <v>74500</v>
      </c>
    </row>
    <row r="254" spans="2:11" ht="12.5">
      <c r="B254" s="169" t="s">
        <v>196</v>
      </c>
      <c r="C254" s="161">
        <f t="shared" si="43"/>
        <v>171713</v>
      </c>
      <c r="D254" s="163">
        <v>3501</v>
      </c>
      <c r="E254" s="163">
        <v>1634</v>
      </c>
      <c r="F254" s="163">
        <v>1235</v>
      </c>
      <c r="G254" s="162">
        <v>632</v>
      </c>
      <c r="H254" s="161">
        <v>168212</v>
      </c>
      <c r="I254" s="163">
        <v>29512</v>
      </c>
      <c r="J254" s="163">
        <v>49145</v>
      </c>
      <c r="K254" s="171">
        <v>89555</v>
      </c>
    </row>
    <row r="255" spans="2:11" ht="12.5">
      <c r="B255" s="169" t="s">
        <v>197</v>
      </c>
      <c r="C255" s="161">
        <f>SUM(D255+H255)</f>
        <v>145602</v>
      </c>
      <c r="D255" s="161">
        <v>3291</v>
      </c>
      <c r="E255" s="162">
        <v>1621</v>
      </c>
      <c r="F255" s="162">
        <v>1390</v>
      </c>
      <c r="G255" s="161">
        <v>280</v>
      </c>
      <c r="H255" s="161">
        <v>142311</v>
      </c>
      <c r="I255" s="161">
        <v>25191</v>
      </c>
      <c r="J255" s="161">
        <v>41794</v>
      </c>
      <c r="K255" s="170">
        <v>75326</v>
      </c>
    </row>
    <row r="256" spans="2:11" ht="12.5">
      <c r="B256" s="169" t="s">
        <v>198</v>
      </c>
      <c r="C256" s="161">
        <f>SUM(D256+H256)</f>
        <v>150373</v>
      </c>
      <c r="D256" s="70">
        <v>2826</v>
      </c>
      <c r="E256" s="165">
        <v>1233</v>
      </c>
      <c r="F256" s="156">
        <v>1118</v>
      </c>
      <c r="G256" s="156">
        <v>475</v>
      </c>
      <c r="H256" s="70">
        <v>147547</v>
      </c>
      <c r="I256" s="165">
        <v>28306</v>
      </c>
      <c r="J256" s="165">
        <v>40535</v>
      </c>
      <c r="K256" s="172">
        <v>78706</v>
      </c>
    </row>
    <row r="257" spans="2:11" ht="12.5">
      <c r="B257" s="169" t="s">
        <v>199</v>
      </c>
      <c r="C257" s="161">
        <f t="shared" si="43"/>
        <v>157880</v>
      </c>
      <c r="D257" s="161">
        <v>3242</v>
      </c>
      <c r="E257" s="162">
        <v>1632</v>
      </c>
      <c r="F257" s="162">
        <v>1361</v>
      </c>
      <c r="G257" s="161">
        <v>249</v>
      </c>
      <c r="H257" s="161">
        <v>154638</v>
      </c>
      <c r="I257" s="161">
        <v>30478</v>
      </c>
      <c r="J257" s="161">
        <v>43813</v>
      </c>
      <c r="K257" s="170">
        <v>80347</v>
      </c>
    </row>
    <row r="258" spans="2:11" ht="12.5">
      <c r="B258" s="169" t="s">
        <v>200</v>
      </c>
      <c r="C258" s="161">
        <f>SUM(D258+H258)</f>
        <v>143062</v>
      </c>
      <c r="D258" s="71">
        <v>3380</v>
      </c>
      <c r="E258" s="163">
        <v>1705</v>
      </c>
      <c r="F258" s="162">
        <v>1237</v>
      </c>
      <c r="G258" s="162">
        <v>438</v>
      </c>
      <c r="H258" s="161">
        <v>139682</v>
      </c>
      <c r="I258" s="163">
        <v>26891</v>
      </c>
      <c r="J258" s="163">
        <v>45026</v>
      </c>
      <c r="K258" s="171">
        <v>67765</v>
      </c>
    </row>
    <row r="259" spans="2:11" ht="12.5">
      <c r="B259" s="169" t="s">
        <v>201</v>
      </c>
      <c r="C259" s="161">
        <f t="shared" si="43"/>
        <v>150735</v>
      </c>
      <c r="D259" s="71">
        <v>3542</v>
      </c>
      <c r="E259" s="163">
        <v>1475</v>
      </c>
      <c r="F259" s="163">
        <v>1669</v>
      </c>
      <c r="G259" s="162">
        <v>398</v>
      </c>
      <c r="H259" s="161">
        <v>147193</v>
      </c>
      <c r="I259" s="163">
        <v>24660</v>
      </c>
      <c r="J259" s="163">
        <v>45770</v>
      </c>
      <c r="K259" s="171">
        <v>76763</v>
      </c>
    </row>
    <row r="260" spans="2:11" ht="12.5">
      <c r="B260" s="169" t="s">
        <v>202</v>
      </c>
      <c r="C260" s="161">
        <f t="shared" si="43"/>
        <v>153716</v>
      </c>
      <c r="D260" s="161">
        <v>3971</v>
      </c>
      <c r="E260" s="162">
        <v>1882</v>
      </c>
      <c r="F260" s="162">
        <v>1766</v>
      </c>
      <c r="G260" s="161">
        <v>323</v>
      </c>
      <c r="H260" s="161">
        <v>149745</v>
      </c>
      <c r="I260" s="161">
        <v>26122</v>
      </c>
      <c r="J260" s="161">
        <v>51264</v>
      </c>
      <c r="K260" s="170">
        <v>72359</v>
      </c>
    </row>
    <row r="261" spans="2:11" ht="12.5">
      <c r="B261" s="173" t="s">
        <v>203</v>
      </c>
      <c r="C261" s="161">
        <f>SUM(D261+H261)</f>
        <v>141811</v>
      </c>
      <c r="D261" s="71">
        <v>3613</v>
      </c>
      <c r="E261" s="163">
        <v>1762</v>
      </c>
      <c r="F261" s="163">
        <v>1478</v>
      </c>
      <c r="G261" s="163">
        <v>373</v>
      </c>
      <c r="H261" s="162">
        <v>138198</v>
      </c>
      <c r="I261" s="163">
        <v>24782</v>
      </c>
      <c r="J261" s="163">
        <v>47887</v>
      </c>
      <c r="K261" s="171">
        <v>65529</v>
      </c>
    </row>
    <row r="262" spans="2:11" ht="12.5">
      <c r="B262" s="174" t="s">
        <v>204</v>
      </c>
      <c r="C262" s="161">
        <f>SUM(D262+H262)</f>
        <v>160182</v>
      </c>
      <c r="D262" s="163">
        <v>3525</v>
      </c>
      <c r="E262" s="163">
        <v>1413</v>
      </c>
      <c r="F262" s="163">
        <v>1694</v>
      </c>
      <c r="G262" s="163">
        <v>418</v>
      </c>
      <c r="H262" s="163">
        <v>156657</v>
      </c>
      <c r="I262" s="163">
        <v>26273</v>
      </c>
      <c r="J262" s="163">
        <v>53250</v>
      </c>
      <c r="K262" s="171">
        <v>77134</v>
      </c>
    </row>
    <row r="263" spans="2:11" ht="12.5">
      <c r="B263" s="174" t="s">
        <v>205</v>
      </c>
      <c r="C263" s="161">
        <f t="shared" si="43"/>
        <v>132948</v>
      </c>
      <c r="D263" s="163">
        <v>4099</v>
      </c>
      <c r="E263" s="163">
        <v>2454</v>
      </c>
      <c r="F263" s="163">
        <v>1331</v>
      </c>
      <c r="G263" s="163">
        <v>314</v>
      </c>
      <c r="H263" s="163">
        <v>128849</v>
      </c>
      <c r="I263" s="163">
        <v>23103</v>
      </c>
      <c r="J263" s="163">
        <v>43279</v>
      </c>
      <c r="K263" s="171">
        <v>62467</v>
      </c>
    </row>
    <row r="264" spans="2:11" ht="14">
      <c r="B264" s="175"/>
      <c r="C264" s="162"/>
      <c r="D264" s="162"/>
      <c r="E264" s="162"/>
      <c r="F264" s="162"/>
      <c r="G264" s="162"/>
      <c r="H264" s="162"/>
      <c r="I264" s="162"/>
      <c r="J264" s="162"/>
      <c r="K264" s="171"/>
    </row>
    <row r="265" spans="2:11" ht="13">
      <c r="B265" s="176">
        <v>2022</v>
      </c>
      <c r="C265" s="155">
        <f t="shared" ref="C265:K265" si="44">SUM(C252:C263)</f>
        <v>1790325</v>
      </c>
      <c r="D265" s="155">
        <f>SUM(D252:D263)</f>
        <v>42549</v>
      </c>
      <c r="E265" s="155">
        <f t="shared" si="44"/>
        <v>20271</v>
      </c>
      <c r="F265" s="155">
        <f t="shared" si="44"/>
        <v>17477</v>
      </c>
      <c r="G265" s="155">
        <f>SUM(G252:G263)</f>
        <v>4801</v>
      </c>
      <c r="H265" s="155">
        <f t="shared" si="44"/>
        <v>1747776</v>
      </c>
      <c r="I265" s="155">
        <f t="shared" si="44"/>
        <v>313362</v>
      </c>
      <c r="J265" s="155">
        <f t="shared" si="44"/>
        <v>547234</v>
      </c>
      <c r="K265" s="177">
        <f t="shared" si="44"/>
        <v>887180</v>
      </c>
    </row>
    <row r="266" spans="2:11" ht="12.5">
      <c r="B266" s="149"/>
      <c r="C266" s="150"/>
      <c r="D266" s="150"/>
      <c r="E266" s="150"/>
      <c r="F266" s="150"/>
      <c r="G266" s="150"/>
      <c r="H266" s="150"/>
      <c r="I266" s="150"/>
      <c r="J266" s="150"/>
      <c r="K266" s="178"/>
    </row>
    <row r="267" spans="2:11" ht="13">
      <c r="B267" s="149"/>
      <c r="C267" s="1159" t="s">
        <v>206</v>
      </c>
      <c r="D267" s="1159"/>
      <c r="E267" s="1159"/>
      <c r="F267" s="1159"/>
      <c r="G267" s="1159"/>
      <c r="H267" s="1159"/>
      <c r="I267" s="1159"/>
      <c r="J267" s="1159"/>
      <c r="K267" s="1160"/>
    </row>
    <row r="268" spans="2:11" ht="12.5">
      <c r="B268" s="147"/>
      <c r="C268" s="150"/>
      <c r="D268" s="150"/>
      <c r="E268" s="150"/>
      <c r="F268" s="150"/>
      <c r="G268" s="150"/>
      <c r="H268" s="150"/>
      <c r="I268" s="150"/>
      <c r="J268" s="150"/>
      <c r="K268" s="178"/>
    </row>
    <row r="269" spans="2:11" ht="12.5">
      <c r="B269" s="179" t="s">
        <v>194</v>
      </c>
      <c r="C269" s="161">
        <f t="shared" ref="C269:C280" si="45">SUM(D269+H269)</f>
        <v>41417613</v>
      </c>
      <c r="D269" s="161">
        <v>218194</v>
      </c>
      <c r="E269" s="161">
        <v>60008</v>
      </c>
      <c r="F269" s="161">
        <v>88025</v>
      </c>
      <c r="G269" s="161">
        <v>70161</v>
      </c>
      <c r="H269" s="161">
        <v>41199419</v>
      </c>
      <c r="I269" s="161">
        <v>6311434</v>
      </c>
      <c r="J269" s="161">
        <v>12395663</v>
      </c>
      <c r="K269" s="170">
        <v>22492322</v>
      </c>
    </row>
    <row r="270" spans="2:11" ht="12.5">
      <c r="B270" s="179" t="s">
        <v>195</v>
      </c>
      <c r="C270" s="161">
        <f t="shared" si="45"/>
        <v>44315521</v>
      </c>
      <c r="D270" s="161">
        <v>207947</v>
      </c>
      <c r="E270" s="161">
        <v>57220</v>
      </c>
      <c r="F270" s="161">
        <v>93239</v>
      </c>
      <c r="G270" s="161">
        <v>57488</v>
      </c>
      <c r="H270" s="161">
        <v>44107574</v>
      </c>
      <c r="I270" s="161">
        <v>6984362</v>
      </c>
      <c r="J270" s="161">
        <v>12039817</v>
      </c>
      <c r="K270" s="170">
        <v>25083395</v>
      </c>
    </row>
    <row r="271" spans="2:11" ht="12.5">
      <c r="B271" s="179" t="s">
        <v>196</v>
      </c>
      <c r="C271" s="161">
        <f t="shared" si="45"/>
        <v>52715184</v>
      </c>
      <c r="D271" s="163">
        <v>217652</v>
      </c>
      <c r="E271" s="163">
        <v>55251</v>
      </c>
      <c r="F271" s="163">
        <v>71208</v>
      </c>
      <c r="G271" s="162">
        <v>91193</v>
      </c>
      <c r="H271" s="161">
        <v>52497532</v>
      </c>
      <c r="I271" s="163">
        <v>8127831</v>
      </c>
      <c r="J271" s="163">
        <v>14165091</v>
      </c>
      <c r="K271" s="171">
        <v>30204610</v>
      </c>
    </row>
    <row r="272" spans="2:11" ht="12.5">
      <c r="B272" s="179" t="s">
        <v>197</v>
      </c>
      <c r="C272" s="161">
        <f t="shared" si="45"/>
        <v>44374800</v>
      </c>
      <c r="D272" s="161">
        <v>186238</v>
      </c>
      <c r="E272" s="162">
        <v>54803</v>
      </c>
      <c r="F272" s="162">
        <v>88023</v>
      </c>
      <c r="G272" s="161">
        <v>43412</v>
      </c>
      <c r="H272" s="161">
        <v>44188562</v>
      </c>
      <c r="I272" s="161">
        <v>7004264</v>
      </c>
      <c r="J272" s="161">
        <v>12007379</v>
      </c>
      <c r="K272" s="170">
        <v>25176919</v>
      </c>
    </row>
    <row r="273" spans="2:11" ht="12.5">
      <c r="B273" s="179" t="s">
        <v>198</v>
      </c>
      <c r="C273" s="161">
        <f t="shared" si="45"/>
        <v>45801623</v>
      </c>
      <c r="D273" s="165">
        <v>173560</v>
      </c>
      <c r="E273" s="165">
        <v>41398</v>
      </c>
      <c r="F273" s="165">
        <v>64805</v>
      </c>
      <c r="G273" s="165">
        <v>67357</v>
      </c>
      <c r="H273" s="165">
        <v>45628063</v>
      </c>
      <c r="I273" s="165">
        <v>7902441</v>
      </c>
      <c r="J273" s="165">
        <v>11652113</v>
      </c>
      <c r="K273" s="172">
        <v>26073509</v>
      </c>
    </row>
    <row r="274" spans="2:11" ht="12.5">
      <c r="B274" s="179" t="s">
        <v>199</v>
      </c>
      <c r="C274" s="161">
        <f t="shared" si="45"/>
        <v>47759774</v>
      </c>
      <c r="D274" s="161">
        <v>179412</v>
      </c>
      <c r="E274" s="162">
        <v>55060</v>
      </c>
      <c r="F274" s="162">
        <v>84608</v>
      </c>
      <c r="G274" s="161">
        <v>39744</v>
      </c>
      <c r="H274" s="161">
        <v>47580362</v>
      </c>
      <c r="I274" s="161">
        <v>8498078</v>
      </c>
      <c r="J274" s="161">
        <v>12333698</v>
      </c>
      <c r="K274" s="170">
        <v>26748586</v>
      </c>
    </row>
    <row r="275" spans="2:11" ht="12.5">
      <c r="B275" s="179" t="s">
        <v>200</v>
      </c>
      <c r="C275" s="161">
        <f t="shared" si="45"/>
        <v>43234539</v>
      </c>
      <c r="D275" s="163">
        <v>195648</v>
      </c>
      <c r="E275" s="163">
        <v>59628</v>
      </c>
      <c r="F275" s="163">
        <v>73706</v>
      </c>
      <c r="G275" s="162">
        <v>62314</v>
      </c>
      <c r="H275" s="161">
        <v>43038891</v>
      </c>
      <c r="I275" s="163">
        <v>7333368</v>
      </c>
      <c r="J275" s="163">
        <v>12653809</v>
      </c>
      <c r="K275" s="171">
        <v>23051714</v>
      </c>
    </row>
    <row r="276" spans="2:11" ht="12.5">
      <c r="B276" s="179" t="s">
        <v>201</v>
      </c>
      <c r="C276" s="161">
        <f t="shared" si="45"/>
        <v>45662512</v>
      </c>
      <c r="D276" s="163">
        <v>200897</v>
      </c>
      <c r="E276" s="163">
        <v>49821</v>
      </c>
      <c r="F276" s="163">
        <v>95483</v>
      </c>
      <c r="G276" s="162">
        <v>55593</v>
      </c>
      <c r="H276" s="161">
        <v>45461615</v>
      </c>
      <c r="I276" s="163">
        <v>6651598</v>
      </c>
      <c r="J276" s="163">
        <v>12888844</v>
      </c>
      <c r="K276" s="171">
        <v>25921173</v>
      </c>
    </row>
    <row r="277" spans="2:11" ht="12.5">
      <c r="B277" s="179" t="s">
        <v>202</v>
      </c>
      <c r="C277" s="161">
        <f t="shared" si="45"/>
        <v>45320520</v>
      </c>
      <c r="D277" s="163">
        <v>216155</v>
      </c>
      <c r="E277" s="163">
        <v>63461</v>
      </c>
      <c r="F277" s="163">
        <v>105215</v>
      </c>
      <c r="G277" s="162">
        <v>47479</v>
      </c>
      <c r="H277" s="161">
        <v>45104365</v>
      </c>
      <c r="I277" s="163">
        <v>7009204</v>
      </c>
      <c r="J277" s="163">
        <v>13890386</v>
      </c>
      <c r="K277" s="171">
        <v>24204775</v>
      </c>
    </row>
    <row r="278" spans="2:11" ht="12.5">
      <c r="B278" s="179" t="s">
        <v>203</v>
      </c>
      <c r="C278" s="161">
        <f>SUM(D278+H278)</f>
        <v>42133413</v>
      </c>
      <c r="D278" s="163">
        <v>195121</v>
      </c>
      <c r="E278" s="163">
        <v>60390</v>
      </c>
      <c r="F278" s="163">
        <v>91985</v>
      </c>
      <c r="G278" s="163">
        <v>42746</v>
      </c>
      <c r="H278" s="162">
        <v>41938292</v>
      </c>
      <c r="I278" s="163">
        <v>6745125</v>
      </c>
      <c r="J278" s="163">
        <v>13325675</v>
      </c>
      <c r="K278" s="171">
        <v>21867492</v>
      </c>
    </row>
    <row r="279" spans="2:11" ht="12.5">
      <c r="B279" s="179" t="s">
        <v>204</v>
      </c>
      <c r="C279" s="161">
        <f>SUM(D279+H279)</f>
        <v>48529107</v>
      </c>
      <c r="D279" s="163">
        <v>215596</v>
      </c>
      <c r="E279" s="163">
        <v>48730</v>
      </c>
      <c r="F279" s="163">
        <v>104899</v>
      </c>
      <c r="G279" s="163">
        <v>61967</v>
      </c>
      <c r="H279" s="162">
        <v>48313511</v>
      </c>
      <c r="I279" s="163">
        <v>7047896</v>
      </c>
      <c r="J279" s="163">
        <v>15011518</v>
      </c>
      <c r="K279" s="171">
        <v>26254097</v>
      </c>
    </row>
    <row r="280" spans="2:11" ht="12.5">
      <c r="B280" s="179" t="s">
        <v>205</v>
      </c>
      <c r="C280" s="161">
        <f t="shared" si="45"/>
        <v>39712145</v>
      </c>
      <c r="D280" s="163">
        <v>218354</v>
      </c>
      <c r="E280" s="163">
        <v>83464</v>
      </c>
      <c r="F280" s="163">
        <v>85972</v>
      </c>
      <c r="G280" s="163">
        <v>48918</v>
      </c>
      <c r="H280" s="163">
        <v>39493791</v>
      </c>
      <c r="I280" s="163">
        <v>6317303</v>
      </c>
      <c r="J280" s="163">
        <v>12322075</v>
      </c>
      <c r="K280" s="171">
        <v>20854413</v>
      </c>
    </row>
    <row r="281" spans="2:11" ht="12.5">
      <c r="B281" s="149"/>
      <c r="C281" s="162"/>
      <c r="D281" s="162"/>
      <c r="E281" s="162"/>
      <c r="F281" s="162"/>
      <c r="G281" s="162"/>
      <c r="H281" s="162"/>
      <c r="I281" s="162"/>
      <c r="J281" s="162"/>
      <c r="K281" s="171"/>
    </row>
    <row r="282" spans="2:11" ht="13">
      <c r="B282" s="176">
        <v>2022</v>
      </c>
      <c r="C282" s="155">
        <f t="shared" ref="C282:K282" si="46">SUM(C269:C280)</f>
        <v>540976751</v>
      </c>
      <c r="D282" s="155">
        <f t="shared" si="46"/>
        <v>2424774</v>
      </c>
      <c r="E282" s="155">
        <f t="shared" si="46"/>
        <v>689234</v>
      </c>
      <c r="F282" s="155">
        <f t="shared" si="46"/>
        <v>1047168</v>
      </c>
      <c r="G282" s="155">
        <f t="shared" si="46"/>
        <v>688372</v>
      </c>
      <c r="H282" s="155">
        <f t="shared" si="46"/>
        <v>538551977</v>
      </c>
      <c r="I282" s="155">
        <f t="shared" si="46"/>
        <v>85932904</v>
      </c>
      <c r="J282" s="155">
        <f t="shared" si="46"/>
        <v>154686068</v>
      </c>
      <c r="K282" s="177">
        <f t="shared" si="46"/>
        <v>297933005</v>
      </c>
    </row>
    <row r="283" spans="2:11" ht="13">
      <c r="B283" s="180"/>
      <c r="C283" s="151"/>
      <c r="D283" s="151"/>
      <c r="E283" s="151"/>
      <c r="F283" s="151"/>
      <c r="G283" s="151"/>
      <c r="H283" s="151"/>
      <c r="I283" s="151"/>
      <c r="J283" s="151"/>
      <c r="K283" s="181"/>
    </row>
    <row r="284" spans="2:11" ht="12.75" customHeight="1">
      <c r="B284" s="1161" t="s">
        <v>186</v>
      </c>
      <c r="C284" s="1163" t="s">
        <v>18</v>
      </c>
      <c r="D284" s="1163" t="s">
        <v>187</v>
      </c>
      <c r="E284" s="1165" t="s">
        <v>188</v>
      </c>
      <c r="F284" s="1166"/>
      <c r="G284" s="1167"/>
      <c r="H284" s="1173" t="s">
        <v>189</v>
      </c>
      <c r="I284" s="1175" t="s">
        <v>190</v>
      </c>
      <c r="J284" s="1176"/>
      <c r="K284" s="1177"/>
    </row>
    <row r="285" spans="2:11" ht="11.25" customHeight="1">
      <c r="B285" s="1162"/>
      <c r="C285" s="1164"/>
      <c r="D285" s="1164"/>
      <c r="E285" s="1168" t="s">
        <v>209</v>
      </c>
      <c r="F285" s="1163" t="s">
        <v>210</v>
      </c>
      <c r="G285" s="1163" t="s">
        <v>211</v>
      </c>
      <c r="H285" s="1174"/>
      <c r="I285" s="1168" t="s">
        <v>191</v>
      </c>
      <c r="J285" s="1168" t="s">
        <v>20</v>
      </c>
      <c r="K285" s="1171" t="s">
        <v>192</v>
      </c>
    </row>
    <row r="286" spans="2:11" ht="11.25" customHeight="1">
      <c r="B286" s="1162"/>
      <c r="C286" s="1164"/>
      <c r="D286" s="1164"/>
      <c r="E286" s="1169"/>
      <c r="F286" s="1164"/>
      <c r="G286" s="1164"/>
      <c r="H286" s="1174"/>
      <c r="I286" s="1170"/>
      <c r="J286" s="1170"/>
      <c r="K286" s="1172"/>
    </row>
    <row r="287" spans="2:11" ht="12.5">
      <c r="B287" s="145">
        <v>0</v>
      </c>
      <c r="C287" s="152">
        <v>1</v>
      </c>
      <c r="D287" s="152">
        <v>2</v>
      </c>
      <c r="E287" s="153">
        <v>3</v>
      </c>
      <c r="F287" s="153">
        <v>4</v>
      </c>
      <c r="G287" s="152">
        <v>5</v>
      </c>
      <c r="H287" s="152">
        <v>6</v>
      </c>
      <c r="I287" s="152">
        <v>7</v>
      </c>
      <c r="J287" s="152">
        <v>8</v>
      </c>
      <c r="K287" s="182">
        <v>9</v>
      </c>
    </row>
    <row r="288" spans="2:11" ht="12.5">
      <c r="B288" s="147"/>
      <c r="C288" s="150"/>
      <c r="D288" s="150"/>
      <c r="E288" s="150"/>
      <c r="F288" s="150"/>
      <c r="G288" s="150"/>
      <c r="H288" s="150"/>
      <c r="I288" s="150"/>
      <c r="J288" s="150"/>
      <c r="K288" s="178"/>
    </row>
    <row r="289" spans="2:11" ht="13">
      <c r="B289" s="149"/>
      <c r="C289" s="1159" t="s">
        <v>207</v>
      </c>
      <c r="D289" s="1159"/>
      <c r="E289" s="1159"/>
      <c r="F289" s="1159"/>
      <c r="G289" s="1159"/>
      <c r="H289" s="1159"/>
      <c r="I289" s="1159"/>
      <c r="J289" s="1159"/>
      <c r="K289" s="1160"/>
    </row>
    <row r="290" spans="2:11" ht="13">
      <c r="B290" s="149"/>
      <c r="C290" s="154"/>
      <c r="D290" s="154"/>
      <c r="E290" s="154"/>
      <c r="F290" s="154"/>
      <c r="G290" s="154"/>
      <c r="H290" s="154"/>
      <c r="I290" s="154"/>
      <c r="J290" s="154"/>
      <c r="K290" s="183"/>
    </row>
    <row r="291" spans="2:11" ht="12.5">
      <c r="B291" s="179" t="s">
        <v>194</v>
      </c>
      <c r="C291" s="161">
        <f>SUM(D291+H291)</f>
        <v>81540312</v>
      </c>
      <c r="D291" s="161">
        <v>383441</v>
      </c>
      <c r="E291" s="161">
        <v>105618</v>
      </c>
      <c r="F291" s="161">
        <v>154926</v>
      </c>
      <c r="G291" s="161">
        <v>122897</v>
      </c>
      <c r="H291" s="161">
        <v>81156871</v>
      </c>
      <c r="I291" s="161">
        <v>12406999</v>
      </c>
      <c r="J291" s="161">
        <v>25423507</v>
      </c>
      <c r="K291" s="170">
        <v>43326365</v>
      </c>
    </row>
    <row r="292" spans="2:11" ht="12.5">
      <c r="B292" s="179" t="s">
        <v>195</v>
      </c>
      <c r="C292" s="161">
        <f t="shared" ref="C292:C302" si="47">SUM(D292+H292)</f>
        <v>86937401</v>
      </c>
      <c r="D292" s="161">
        <v>363670</v>
      </c>
      <c r="E292" s="161">
        <v>101110</v>
      </c>
      <c r="F292" s="161">
        <v>162776</v>
      </c>
      <c r="G292" s="161">
        <v>99784</v>
      </c>
      <c r="H292" s="161">
        <v>86573731</v>
      </c>
      <c r="I292" s="161">
        <v>13786907</v>
      </c>
      <c r="J292" s="161">
        <v>24464422</v>
      </c>
      <c r="K292" s="170">
        <v>48322402</v>
      </c>
    </row>
    <row r="293" spans="2:11" ht="12.5">
      <c r="B293" s="179" t="s">
        <v>196</v>
      </c>
      <c r="C293" s="161">
        <f t="shared" si="47"/>
        <v>103051210</v>
      </c>
      <c r="D293" s="163">
        <v>382119</v>
      </c>
      <c r="E293" s="163">
        <v>98278</v>
      </c>
      <c r="F293" s="163">
        <v>124804</v>
      </c>
      <c r="G293" s="162">
        <v>159037</v>
      </c>
      <c r="H293" s="161">
        <v>102669091</v>
      </c>
      <c r="I293" s="163">
        <v>15805014</v>
      </c>
      <c r="J293" s="163">
        <v>28954294</v>
      </c>
      <c r="K293" s="171">
        <v>57909783</v>
      </c>
    </row>
    <row r="294" spans="2:11" ht="12.5">
      <c r="B294" s="179" t="s">
        <v>197</v>
      </c>
      <c r="C294" s="161">
        <f t="shared" si="47"/>
        <v>87053121</v>
      </c>
      <c r="D294" s="161">
        <v>329773</v>
      </c>
      <c r="E294" s="162">
        <v>97499</v>
      </c>
      <c r="F294" s="162">
        <v>155766</v>
      </c>
      <c r="G294" s="162">
        <v>76508</v>
      </c>
      <c r="H294" s="161">
        <v>86723348</v>
      </c>
      <c r="I294" s="162">
        <v>13774817</v>
      </c>
      <c r="J294" s="162">
        <v>24579121</v>
      </c>
      <c r="K294" s="171">
        <v>48369410</v>
      </c>
    </row>
    <row r="295" spans="2:11" ht="12.5">
      <c r="B295" s="179" t="s">
        <v>198</v>
      </c>
      <c r="C295" s="161">
        <f t="shared" si="47"/>
        <v>89056072</v>
      </c>
      <c r="D295" s="165">
        <v>304934</v>
      </c>
      <c r="E295" s="165">
        <v>73562</v>
      </c>
      <c r="F295" s="165">
        <v>115029</v>
      </c>
      <c r="G295" s="165">
        <v>116343</v>
      </c>
      <c r="H295" s="165">
        <v>88751138</v>
      </c>
      <c r="I295" s="165">
        <v>15396025</v>
      </c>
      <c r="J295" s="165">
        <v>23625439</v>
      </c>
      <c r="K295" s="172">
        <v>49729674</v>
      </c>
    </row>
    <row r="296" spans="2:11" ht="12.5">
      <c r="B296" s="179" t="s">
        <v>199</v>
      </c>
      <c r="C296" s="161">
        <f t="shared" si="47"/>
        <v>93687430</v>
      </c>
      <c r="D296" s="161">
        <v>317337</v>
      </c>
      <c r="E296" s="162">
        <v>97932</v>
      </c>
      <c r="F296" s="162">
        <v>148082</v>
      </c>
      <c r="G296" s="162">
        <v>71323</v>
      </c>
      <c r="H296" s="161">
        <v>93370093</v>
      </c>
      <c r="I296" s="162">
        <v>16766104</v>
      </c>
      <c r="J296" s="162">
        <v>25076984</v>
      </c>
      <c r="K296" s="171">
        <v>51527005</v>
      </c>
    </row>
    <row r="297" spans="2:11" ht="12.5">
      <c r="B297" s="179" t="s">
        <v>200</v>
      </c>
      <c r="C297" s="161">
        <f>SUM(D297+H297)</f>
        <v>85038985</v>
      </c>
      <c r="D297" s="163">
        <v>342222</v>
      </c>
      <c r="E297" s="163">
        <v>103425</v>
      </c>
      <c r="F297" s="163">
        <v>128169</v>
      </c>
      <c r="G297" s="162">
        <v>110628</v>
      </c>
      <c r="H297" s="161">
        <v>84696763</v>
      </c>
      <c r="I297" s="163">
        <v>14565486</v>
      </c>
      <c r="J297" s="163">
        <v>25746411</v>
      </c>
      <c r="K297" s="171">
        <v>44384866</v>
      </c>
    </row>
    <row r="298" spans="2:11" ht="12.5">
      <c r="B298" s="179" t="s">
        <v>201</v>
      </c>
      <c r="C298" s="161">
        <f>SUM(D298+H298)</f>
        <v>89548694</v>
      </c>
      <c r="D298" s="163">
        <v>353745</v>
      </c>
      <c r="E298" s="163">
        <v>87553</v>
      </c>
      <c r="F298" s="163">
        <v>166829</v>
      </c>
      <c r="G298" s="162">
        <v>99363</v>
      </c>
      <c r="H298" s="161">
        <v>89194949</v>
      </c>
      <c r="I298" s="163">
        <v>13197437</v>
      </c>
      <c r="J298" s="163">
        <v>26156739</v>
      </c>
      <c r="K298" s="171">
        <v>49840773</v>
      </c>
    </row>
    <row r="299" spans="2:11" ht="12.5">
      <c r="B299" s="179" t="s">
        <v>202</v>
      </c>
      <c r="C299" s="161">
        <f t="shared" si="47"/>
        <v>89482874</v>
      </c>
      <c r="D299" s="161">
        <v>380405</v>
      </c>
      <c r="E299" s="162">
        <v>112486</v>
      </c>
      <c r="F299" s="162">
        <v>183824</v>
      </c>
      <c r="G299" s="162">
        <v>84095</v>
      </c>
      <c r="H299" s="161">
        <v>89102469</v>
      </c>
      <c r="I299" s="162">
        <v>13855411</v>
      </c>
      <c r="J299" s="162">
        <v>28815167</v>
      </c>
      <c r="K299" s="171">
        <v>46431891</v>
      </c>
    </row>
    <row r="300" spans="2:11" ht="12.5">
      <c r="B300" s="179" t="s">
        <v>203</v>
      </c>
      <c r="C300" s="161">
        <f t="shared" si="47"/>
        <v>82599771</v>
      </c>
      <c r="D300" s="163">
        <v>347817</v>
      </c>
      <c r="E300" s="163">
        <v>107294</v>
      </c>
      <c r="F300" s="163">
        <v>165045</v>
      </c>
      <c r="G300" s="163">
        <v>75478</v>
      </c>
      <c r="H300" s="162">
        <v>82251954</v>
      </c>
      <c r="I300" s="163">
        <v>13173978</v>
      </c>
      <c r="J300" s="163">
        <v>27140711</v>
      </c>
      <c r="K300" s="171">
        <v>41937265</v>
      </c>
    </row>
    <row r="301" spans="2:11" ht="12.5">
      <c r="B301" s="179" t="s">
        <v>204</v>
      </c>
      <c r="C301" s="161">
        <f t="shared" si="47"/>
        <v>95899993</v>
      </c>
      <c r="D301" s="163">
        <v>378723</v>
      </c>
      <c r="E301" s="163">
        <v>85883</v>
      </c>
      <c r="F301" s="163">
        <v>183907</v>
      </c>
      <c r="G301" s="163">
        <v>108933</v>
      </c>
      <c r="H301" s="162">
        <v>95521270</v>
      </c>
      <c r="I301" s="163">
        <v>14100167</v>
      </c>
      <c r="J301" s="163">
        <v>30680146</v>
      </c>
      <c r="K301" s="171">
        <v>50740957</v>
      </c>
    </row>
    <row r="302" spans="2:11" ht="12.5">
      <c r="B302" s="179" t="s">
        <v>205</v>
      </c>
      <c r="C302" s="161">
        <f t="shared" si="47"/>
        <v>78613452</v>
      </c>
      <c r="D302" s="163">
        <v>378787</v>
      </c>
      <c r="E302" s="163">
        <v>145111</v>
      </c>
      <c r="F302" s="163">
        <v>148850</v>
      </c>
      <c r="G302" s="162">
        <v>84826</v>
      </c>
      <c r="H302" s="164">
        <v>78234665</v>
      </c>
      <c r="I302" s="163">
        <v>12419798</v>
      </c>
      <c r="J302" s="163">
        <v>25385359</v>
      </c>
      <c r="K302" s="171">
        <v>40429508</v>
      </c>
    </row>
    <row r="303" spans="2:11" ht="12.5">
      <c r="B303" s="179"/>
      <c r="C303" s="160"/>
      <c r="D303" s="157"/>
      <c r="E303" s="158"/>
      <c r="F303" s="158"/>
      <c r="G303" s="158"/>
      <c r="H303" s="157"/>
      <c r="I303" s="158"/>
      <c r="J303" s="158"/>
      <c r="K303" s="184"/>
    </row>
    <row r="304" spans="2:11" ht="13">
      <c r="B304" s="176">
        <v>2022</v>
      </c>
      <c r="C304" s="159">
        <f t="shared" ref="C304:K304" si="48">SUM(C291:C302)</f>
        <v>1062509315</v>
      </c>
      <c r="D304" s="159">
        <f t="shared" si="48"/>
        <v>4262973</v>
      </c>
      <c r="E304" s="159">
        <f t="shared" si="48"/>
        <v>1215751</v>
      </c>
      <c r="F304" s="159">
        <f t="shared" si="48"/>
        <v>1838007</v>
      </c>
      <c r="G304" s="159">
        <f t="shared" si="48"/>
        <v>1209215</v>
      </c>
      <c r="H304" s="159">
        <f t="shared" si="48"/>
        <v>1058246342</v>
      </c>
      <c r="I304" s="159">
        <f t="shared" si="48"/>
        <v>169248143</v>
      </c>
      <c r="J304" s="159">
        <f t="shared" si="48"/>
        <v>316048300</v>
      </c>
      <c r="K304" s="185">
        <f t="shared" si="48"/>
        <v>572949899</v>
      </c>
    </row>
    <row r="305" spans="2:11">
      <c r="B305" s="8"/>
      <c r="K305" s="9"/>
    </row>
    <row r="306" spans="2:11">
      <c r="B306" s="8"/>
      <c r="K306" s="9"/>
    </row>
    <row r="307" spans="2:11" ht="18">
      <c r="B307" s="149"/>
      <c r="C307"/>
      <c r="D307"/>
      <c r="E307" s="186"/>
      <c r="F307" s="187" t="s">
        <v>208</v>
      </c>
      <c r="G307" s="187"/>
      <c r="H307" s="187"/>
      <c r="I307" s="187"/>
      <c r="J307" s="188"/>
      <c r="K307" s="189"/>
    </row>
    <row r="308" spans="2:11" ht="15.5">
      <c r="B308" s="10" t="s">
        <v>194</v>
      </c>
      <c r="C308" s="14">
        <f>C291/C252</f>
        <v>597.1549345285174</v>
      </c>
      <c r="D308" s="14">
        <f t="shared" ref="D308:K308" si="49">D291/D252</f>
        <v>97.592517179944011</v>
      </c>
      <c r="E308" s="14">
        <f t="shared" si="49"/>
        <v>58.774624373956591</v>
      </c>
      <c r="F308" s="14">
        <f t="shared" si="49"/>
        <v>94.813953488372093</v>
      </c>
      <c r="G308" s="14">
        <f t="shared" si="49"/>
        <v>246.78112449799198</v>
      </c>
      <c r="H308" s="14">
        <f t="shared" si="49"/>
        <v>611.95508185101687</v>
      </c>
      <c r="I308" s="14">
        <f t="shared" si="49"/>
        <v>548.35140988243609</v>
      </c>
      <c r="J308" s="14">
        <f t="shared" si="49"/>
        <v>587.63653383875737</v>
      </c>
      <c r="K308" s="142">
        <f t="shared" si="49"/>
        <v>649.28839035501801</v>
      </c>
    </row>
    <row r="309" spans="2:11" ht="15.5">
      <c r="B309" s="10" t="s">
        <v>195</v>
      </c>
      <c r="C309" s="14">
        <f>C292/C253</f>
        <v>596.46256389146174</v>
      </c>
      <c r="D309" s="14">
        <f t="shared" ref="D309:K309" si="50">D292/D253</f>
        <v>100.18457300275482</v>
      </c>
      <c r="E309" s="14">
        <f t="shared" si="50"/>
        <v>60.799759470835838</v>
      </c>
      <c r="F309" s="14">
        <f t="shared" si="50"/>
        <v>104.076726342711</v>
      </c>
      <c r="G309" s="14">
        <f t="shared" si="50"/>
        <v>247.6029776674938</v>
      </c>
      <c r="H309" s="14">
        <f t="shared" si="50"/>
        <v>609.13794898856645</v>
      </c>
      <c r="I309" s="14">
        <f t="shared" si="50"/>
        <v>542.4072310960737</v>
      </c>
      <c r="J309" s="14">
        <f t="shared" si="50"/>
        <v>579.62949273817139</v>
      </c>
      <c r="K309" s="142">
        <f t="shared" si="50"/>
        <v>648.62284563758385</v>
      </c>
    </row>
    <row r="310" spans="2:11" ht="15.5">
      <c r="B310" s="10" t="s">
        <v>196</v>
      </c>
      <c r="C310" s="14">
        <f>C293/C254</f>
        <v>600.13633213559831</v>
      </c>
      <c r="D310" s="14">
        <f t="shared" ref="D310:K310" si="51">D293/D254</f>
        <v>109.14567266495287</v>
      </c>
      <c r="E310" s="14">
        <f t="shared" si="51"/>
        <v>60.145654834761324</v>
      </c>
      <c r="F310" s="14">
        <f t="shared" si="51"/>
        <v>101.05587044534413</v>
      </c>
      <c r="G310" s="14">
        <f t="shared" si="51"/>
        <v>251.64082278481013</v>
      </c>
      <c r="H310" s="14">
        <f t="shared" si="51"/>
        <v>610.35533136755998</v>
      </c>
      <c r="I310" s="14">
        <f t="shared" si="51"/>
        <v>535.54533748983465</v>
      </c>
      <c r="J310" s="14">
        <f t="shared" si="51"/>
        <v>589.16052497710859</v>
      </c>
      <c r="K310" s="142">
        <f t="shared" si="51"/>
        <v>646.63930545474852</v>
      </c>
    </row>
    <row r="311" spans="2:11" ht="15.5">
      <c r="B311" s="10" t="s">
        <v>197</v>
      </c>
      <c r="C311" s="14">
        <f>C294/C255</f>
        <v>597.88410186673264</v>
      </c>
      <c r="D311" s="14">
        <f t="shared" ref="D311:K311" si="52">D294/D255</f>
        <v>100.20449711333941</v>
      </c>
      <c r="E311" s="14">
        <f t="shared" si="52"/>
        <v>60.147439851943247</v>
      </c>
      <c r="F311" s="14">
        <f t="shared" si="52"/>
        <v>112.06187050359712</v>
      </c>
      <c r="G311" s="14">
        <f t="shared" si="52"/>
        <v>273.24285714285713</v>
      </c>
      <c r="H311" s="14">
        <f t="shared" si="52"/>
        <v>609.39314599714714</v>
      </c>
      <c r="I311" s="14">
        <f t="shared" si="52"/>
        <v>546.81501329840023</v>
      </c>
      <c r="J311" s="14">
        <f t="shared" si="52"/>
        <v>588.10166531081018</v>
      </c>
      <c r="K311" s="142">
        <f t="shared" si="52"/>
        <v>642.13432281018504</v>
      </c>
    </row>
    <row r="312" spans="2:11" ht="15.5">
      <c r="B312" s="10" t="s">
        <v>198</v>
      </c>
      <c r="C312" s="14">
        <f>C295/C256</f>
        <v>592.234456983634</v>
      </c>
      <c r="D312" s="14">
        <f t="shared" ref="D312:K312" si="53">D295/D256</f>
        <v>107.90304317055909</v>
      </c>
      <c r="E312" s="14">
        <f t="shared" si="53"/>
        <v>59.660989456609897</v>
      </c>
      <c r="F312" s="14">
        <f t="shared" si="53"/>
        <v>102.8881932021467</v>
      </c>
      <c r="G312" s="14">
        <f t="shared" si="53"/>
        <v>244.93263157894737</v>
      </c>
      <c r="H312" s="14">
        <f t="shared" si="53"/>
        <v>601.51096260852478</v>
      </c>
      <c r="I312" s="14">
        <f t="shared" si="53"/>
        <v>543.913834522716</v>
      </c>
      <c r="J312" s="14">
        <f t="shared" si="53"/>
        <v>582.84048353274943</v>
      </c>
      <c r="K312" s="142">
        <f t="shared" si="53"/>
        <v>631.8409524051533</v>
      </c>
    </row>
    <row r="313" spans="2:11" ht="15.5">
      <c r="B313" s="10" t="s">
        <v>199</v>
      </c>
      <c r="C313" s="14">
        <f t="shared" ref="C313:K313" si="54">C296/C257</f>
        <v>593.40910818343048</v>
      </c>
      <c r="D313" s="14">
        <f t="shared" si="54"/>
        <v>97.883096853793958</v>
      </c>
      <c r="E313" s="14">
        <f t="shared" si="54"/>
        <v>60.007352941176471</v>
      </c>
      <c r="F313" s="14">
        <f t="shared" si="54"/>
        <v>108.80382072005878</v>
      </c>
      <c r="G313" s="14">
        <f t="shared" si="54"/>
        <v>286.43775100401604</v>
      </c>
      <c r="H313" s="14">
        <f t="shared" si="54"/>
        <v>603.79785693037934</v>
      </c>
      <c r="I313" s="14">
        <f t="shared" si="54"/>
        <v>550.10512500820266</v>
      </c>
      <c r="J313" s="14">
        <f t="shared" si="54"/>
        <v>572.36400155205081</v>
      </c>
      <c r="K313" s="142">
        <f t="shared" si="54"/>
        <v>641.30589816670192</v>
      </c>
    </row>
    <row r="314" spans="2:11" ht="15.5">
      <c r="B314" s="10" t="s">
        <v>200</v>
      </c>
      <c r="C314" s="14">
        <f t="shared" ref="C314:K314" si="55">C297/C258</f>
        <v>594.42049600872349</v>
      </c>
      <c r="D314" s="14">
        <f t="shared" si="55"/>
        <v>101.24911242603551</v>
      </c>
      <c r="E314" s="14">
        <f t="shared" si="55"/>
        <v>60.659824046920818</v>
      </c>
      <c r="F314" s="14">
        <f t="shared" si="55"/>
        <v>103.61277283751011</v>
      </c>
      <c r="G314" s="14">
        <f t="shared" si="55"/>
        <v>252.57534246575344</v>
      </c>
      <c r="H314" s="14">
        <f t="shared" si="55"/>
        <v>606.35416875474289</v>
      </c>
      <c r="I314" s="14">
        <f t="shared" si="55"/>
        <v>541.64910193001379</v>
      </c>
      <c r="J314" s="14">
        <f t="shared" si="55"/>
        <v>571.81208635010887</v>
      </c>
      <c r="K314" s="142">
        <f t="shared" si="55"/>
        <v>654.98215893160182</v>
      </c>
    </row>
    <row r="315" spans="2:11" ht="15.5">
      <c r="B315" s="10" t="s">
        <v>201</v>
      </c>
      <c r="C315" s="14">
        <f t="shared" ref="C315:K315" si="56">C298/C259</f>
        <v>594.0802998639997</v>
      </c>
      <c r="D315" s="14">
        <f t="shared" si="56"/>
        <v>99.871541501976282</v>
      </c>
      <c r="E315" s="14">
        <f t="shared" si="56"/>
        <v>59.357966101694913</v>
      </c>
      <c r="F315" s="14">
        <f t="shared" si="56"/>
        <v>99.957459556620734</v>
      </c>
      <c r="G315" s="14">
        <f t="shared" si="56"/>
        <v>249.65577889447235</v>
      </c>
      <c r="H315" s="14">
        <f t="shared" si="56"/>
        <v>605.97276365044536</v>
      </c>
      <c r="I315" s="14">
        <f t="shared" si="56"/>
        <v>535.1758718572587</v>
      </c>
      <c r="J315" s="14">
        <f t="shared" si="56"/>
        <v>571.48217172820625</v>
      </c>
      <c r="K315" s="142">
        <f t="shared" si="56"/>
        <v>649.2812031838256</v>
      </c>
    </row>
    <row r="316" spans="2:11" ht="15.5">
      <c r="B316" s="10" t="s">
        <v>202</v>
      </c>
      <c r="C316" s="14">
        <f t="shared" ref="C316:K316" si="57">C299/C260</f>
        <v>582.13116396471412</v>
      </c>
      <c r="D316" s="14">
        <f t="shared" si="57"/>
        <v>95.79576932762528</v>
      </c>
      <c r="E316" s="14">
        <f t="shared" si="57"/>
        <v>59.769394261424019</v>
      </c>
      <c r="F316" s="14">
        <f t="shared" si="57"/>
        <v>104.09060022650057</v>
      </c>
      <c r="G316" s="14">
        <f t="shared" si="57"/>
        <v>260.35603715170276</v>
      </c>
      <c r="H316" s="14">
        <f t="shared" si="57"/>
        <v>595.02800761294202</v>
      </c>
      <c r="I316" s="14">
        <f t="shared" si="57"/>
        <v>530.41156879258858</v>
      </c>
      <c r="J316" s="14">
        <f t="shared" si="57"/>
        <v>562.09361345193508</v>
      </c>
      <c r="K316" s="142">
        <f t="shared" si="57"/>
        <v>641.68784809076965</v>
      </c>
    </row>
    <row r="317" spans="2:11" ht="15.5">
      <c r="B317" s="10" t="s">
        <v>203</v>
      </c>
      <c r="C317" s="14">
        <f t="shared" ref="C317:K317" si="58">C300/C261</f>
        <v>582.46377925548791</v>
      </c>
      <c r="D317" s="14">
        <f t="shared" si="58"/>
        <v>96.268198173263215</v>
      </c>
      <c r="E317" s="14">
        <f t="shared" si="58"/>
        <v>60.893303064699204</v>
      </c>
      <c r="F317" s="14">
        <f t="shared" si="58"/>
        <v>111.66779431664412</v>
      </c>
      <c r="G317" s="14">
        <f t="shared" si="58"/>
        <v>202.35388739946382</v>
      </c>
      <c r="H317" s="14">
        <f t="shared" si="58"/>
        <v>595.17470585681417</v>
      </c>
      <c r="I317" s="14">
        <f t="shared" si="58"/>
        <v>531.59462513114352</v>
      </c>
      <c r="J317" s="14">
        <f t="shared" si="58"/>
        <v>566.76574018000713</v>
      </c>
      <c r="K317" s="142">
        <f t="shared" si="58"/>
        <v>639.98023775732884</v>
      </c>
    </row>
    <row r="318" spans="2:11" ht="15.5">
      <c r="B318" s="10" t="s">
        <v>204</v>
      </c>
      <c r="C318" s="14">
        <f t="shared" ref="C318:K318" si="59">C301/C262</f>
        <v>598.69394189109892</v>
      </c>
      <c r="D318" s="14">
        <f t="shared" si="59"/>
        <v>107.43914893617021</v>
      </c>
      <c r="E318" s="14">
        <f t="shared" si="59"/>
        <v>60.780608634111822</v>
      </c>
      <c r="F318" s="14">
        <f t="shared" si="59"/>
        <v>108.56375442739079</v>
      </c>
      <c r="G318" s="14">
        <f t="shared" si="59"/>
        <v>260.60526315789474</v>
      </c>
      <c r="H318" s="14">
        <f t="shared" si="59"/>
        <v>609.74785678265255</v>
      </c>
      <c r="I318" s="14">
        <f t="shared" si="59"/>
        <v>536.67898603128685</v>
      </c>
      <c r="J318" s="14">
        <f t="shared" si="59"/>
        <v>576.1529765258216</v>
      </c>
      <c r="K318" s="142">
        <f t="shared" si="59"/>
        <v>657.82867477377033</v>
      </c>
    </row>
    <row r="319" spans="2:11" ht="16" thickBot="1">
      <c r="B319" s="12" t="s">
        <v>205</v>
      </c>
      <c r="C319" s="15">
        <f>C302/C263</f>
        <v>591.30977525047388</v>
      </c>
      <c r="D319" s="15">
        <f>D302/D263</f>
        <v>92.409612100512319</v>
      </c>
      <c r="E319" s="15">
        <f t="shared" ref="E319:K319" si="60">E302/E263</f>
        <v>59.13243683781581</v>
      </c>
      <c r="F319" s="15">
        <f t="shared" si="60"/>
        <v>111.83320811419985</v>
      </c>
      <c r="G319" s="15">
        <f t="shared" si="60"/>
        <v>270.14649681528664</v>
      </c>
      <c r="H319" s="15">
        <f t="shared" si="60"/>
        <v>607.18100256889852</v>
      </c>
      <c r="I319" s="15">
        <f t="shared" si="60"/>
        <v>537.58377699865821</v>
      </c>
      <c r="J319" s="15">
        <f t="shared" si="60"/>
        <v>586.55142216779495</v>
      </c>
      <c r="K319" s="144">
        <f t="shared" si="60"/>
        <v>647.21385691645185</v>
      </c>
    </row>
    <row r="322" spans="2:11" ht="11" thickBot="1"/>
    <row r="323" spans="2:11" ht="18.5" thickBot="1">
      <c r="B323" s="1190" t="s">
        <v>460</v>
      </c>
      <c r="C323" s="1191"/>
      <c r="D323" s="1191"/>
      <c r="E323" s="1191"/>
      <c r="F323" s="1191"/>
      <c r="G323" s="1191"/>
      <c r="H323" s="1191"/>
      <c r="I323" s="1191"/>
      <c r="J323" s="1191"/>
      <c r="K323" s="1192"/>
    </row>
    <row r="324" spans="2:11" ht="18">
      <c r="B324" s="702"/>
      <c r="C324" s="703"/>
      <c r="D324" s="703"/>
      <c r="E324" s="703"/>
      <c r="F324" s="436" t="s">
        <v>185</v>
      </c>
      <c r="G324" s="703"/>
      <c r="H324" s="703"/>
      <c r="I324" s="703"/>
      <c r="J324" s="703"/>
      <c r="K324" s="704"/>
    </row>
    <row r="325" spans="2:11" ht="12.5">
      <c r="B325" s="1193" t="s">
        <v>186</v>
      </c>
      <c r="C325" s="1163" t="s">
        <v>18</v>
      </c>
      <c r="D325" s="1163" t="s">
        <v>187</v>
      </c>
      <c r="E325" s="1165" t="s">
        <v>188</v>
      </c>
      <c r="F325" s="1166"/>
      <c r="G325" s="1167"/>
      <c r="H325" s="1173" t="s">
        <v>189</v>
      </c>
      <c r="I325" s="1165" t="s">
        <v>190</v>
      </c>
      <c r="J325" s="1166"/>
      <c r="K325" s="1194"/>
    </row>
    <row r="326" spans="2:11">
      <c r="B326" s="1186"/>
      <c r="C326" s="1164"/>
      <c r="D326" s="1164"/>
      <c r="E326" s="1168" t="s">
        <v>209</v>
      </c>
      <c r="F326" s="1163" t="s">
        <v>210</v>
      </c>
      <c r="G326" s="1163" t="s">
        <v>211</v>
      </c>
      <c r="H326" s="1174"/>
      <c r="I326" s="1168" t="s">
        <v>191</v>
      </c>
      <c r="J326" s="1168" t="s">
        <v>20</v>
      </c>
      <c r="K326" s="1171" t="s">
        <v>243</v>
      </c>
    </row>
    <row r="327" spans="2:11">
      <c r="B327" s="1186"/>
      <c r="C327" s="1164"/>
      <c r="D327" s="1164"/>
      <c r="E327" s="1169"/>
      <c r="F327" s="1164"/>
      <c r="G327" s="1164"/>
      <c r="H327" s="1174"/>
      <c r="I327" s="1169"/>
      <c r="J327" s="1169"/>
      <c r="K327" s="1195"/>
    </row>
    <row r="328" spans="2:11" ht="12.5">
      <c r="B328" s="145">
        <v>0</v>
      </c>
      <c r="C328" s="66">
        <v>1</v>
      </c>
      <c r="D328" s="66">
        <v>2</v>
      </c>
      <c r="E328" s="67">
        <v>3</v>
      </c>
      <c r="F328" s="67">
        <v>4</v>
      </c>
      <c r="G328" s="66">
        <v>5</v>
      </c>
      <c r="H328" s="66">
        <v>6</v>
      </c>
      <c r="I328" s="66">
        <v>7</v>
      </c>
      <c r="J328" s="66">
        <v>8</v>
      </c>
      <c r="K328" s="146">
        <v>9</v>
      </c>
    </row>
    <row r="329" spans="2:11" ht="12.5">
      <c r="B329" s="147"/>
      <c r="C329" s="68"/>
      <c r="D329" s="68"/>
      <c r="E329" s="68"/>
      <c r="F329" s="68"/>
      <c r="G329" s="68"/>
      <c r="H329" s="68"/>
      <c r="I329" s="68"/>
      <c r="J329" s="68"/>
      <c r="K329" s="148"/>
    </row>
    <row r="330" spans="2:11" ht="14">
      <c r="B330" s="149"/>
      <c r="C330" s="1182" t="s">
        <v>193</v>
      </c>
      <c r="D330" s="1182"/>
      <c r="E330" s="1182"/>
      <c r="F330" s="1182"/>
      <c r="G330" s="1182"/>
      <c r="H330" s="1182"/>
      <c r="I330" s="1182"/>
      <c r="J330" s="1182"/>
      <c r="K330" s="1183"/>
    </row>
    <row r="331" spans="2:11" ht="12.5">
      <c r="B331" s="147"/>
      <c r="C331" s="68"/>
      <c r="D331" s="68"/>
      <c r="E331" s="68"/>
      <c r="F331" s="68"/>
      <c r="G331" s="68"/>
      <c r="H331" s="68"/>
      <c r="I331" s="68"/>
      <c r="J331" s="68"/>
      <c r="K331" s="148"/>
    </row>
    <row r="332" spans="2:11" ht="12.5">
      <c r="B332" s="169" t="s">
        <v>194</v>
      </c>
      <c r="C332" s="161">
        <f>SUM(D332+H332)</f>
        <v>136406</v>
      </c>
      <c r="D332" s="161">
        <v>2862</v>
      </c>
      <c r="E332" s="161">
        <v>1106</v>
      </c>
      <c r="F332" s="161">
        <v>1311</v>
      </c>
      <c r="G332" s="161">
        <v>445</v>
      </c>
      <c r="H332" s="161">
        <v>133544</v>
      </c>
      <c r="I332" s="161">
        <v>24250</v>
      </c>
      <c r="J332" s="161">
        <v>40380</v>
      </c>
      <c r="K332" s="171">
        <v>68914</v>
      </c>
    </row>
    <row r="333" spans="2:11" ht="12.5">
      <c r="B333" s="169" t="s">
        <v>195</v>
      </c>
      <c r="C333" s="161">
        <f t="shared" ref="C333:C343" si="61">SUM(D333+H333)</f>
        <v>142255</v>
      </c>
      <c r="D333" s="161">
        <v>3597</v>
      </c>
      <c r="E333" s="161">
        <v>2031</v>
      </c>
      <c r="F333" s="161">
        <v>1290</v>
      </c>
      <c r="G333" s="161">
        <v>276</v>
      </c>
      <c r="H333" s="161">
        <v>138658</v>
      </c>
      <c r="I333" s="161">
        <v>24835</v>
      </c>
      <c r="J333" s="161">
        <v>39907</v>
      </c>
      <c r="K333" s="171">
        <v>73916</v>
      </c>
    </row>
    <row r="334" spans="2:11" ht="12.5">
      <c r="B334" s="169" t="s">
        <v>196</v>
      </c>
      <c r="C334" s="161">
        <f t="shared" si="61"/>
        <v>170008</v>
      </c>
      <c r="D334" s="163">
        <v>3972</v>
      </c>
      <c r="E334" s="163">
        <v>2161</v>
      </c>
      <c r="F334" s="163">
        <v>1402</v>
      </c>
      <c r="G334" s="162">
        <v>409</v>
      </c>
      <c r="H334" s="161">
        <v>166036</v>
      </c>
      <c r="I334" s="163">
        <v>28907</v>
      </c>
      <c r="J334" s="163">
        <v>44929</v>
      </c>
      <c r="K334" s="171">
        <v>92200</v>
      </c>
    </row>
    <row r="335" spans="2:11" ht="12.5">
      <c r="B335" s="169" t="s">
        <v>197</v>
      </c>
      <c r="C335" s="161">
        <f>SUM(D335+H335)</f>
        <v>124444</v>
      </c>
      <c r="D335" s="161">
        <v>2810</v>
      </c>
      <c r="E335" s="162">
        <v>1441</v>
      </c>
      <c r="F335" s="162">
        <v>987</v>
      </c>
      <c r="G335" s="161">
        <v>382</v>
      </c>
      <c r="H335" s="161">
        <v>121634</v>
      </c>
      <c r="I335" s="161">
        <v>20977</v>
      </c>
      <c r="J335" s="161">
        <v>36045</v>
      </c>
      <c r="K335" s="171">
        <v>64612</v>
      </c>
    </row>
    <row r="336" spans="2:11" ht="12.5">
      <c r="B336" s="169" t="s">
        <v>198</v>
      </c>
      <c r="C336" s="161">
        <f>SUM(D336+H336)</f>
        <v>151047</v>
      </c>
      <c r="D336" s="692">
        <v>2945</v>
      </c>
      <c r="E336" s="454">
        <v>1490</v>
      </c>
      <c r="F336" s="455">
        <v>1101</v>
      </c>
      <c r="G336" s="455">
        <v>354</v>
      </c>
      <c r="H336" s="692">
        <v>148102</v>
      </c>
      <c r="I336" s="454">
        <v>27100</v>
      </c>
      <c r="J336" s="454">
        <v>38353</v>
      </c>
      <c r="K336" s="693">
        <v>82649</v>
      </c>
    </row>
    <row r="337" spans="2:11" ht="12.5">
      <c r="B337" s="169" t="s">
        <v>199</v>
      </c>
      <c r="C337" s="161">
        <f t="shared" si="61"/>
        <v>147309</v>
      </c>
      <c r="D337" s="161">
        <v>3287</v>
      </c>
      <c r="E337" s="162">
        <v>1703</v>
      </c>
      <c r="F337" s="162">
        <v>1175</v>
      </c>
      <c r="G337" s="161">
        <v>409</v>
      </c>
      <c r="H337" s="161">
        <v>144022</v>
      </c>
      <c r="I337" s="161">
        <v>27906</v>
      </c>
      <c r="J337" s="161">
        <v>39280</v>
      </c>
      <c r="K337" s="171">
        <v>76836</v>
      </c>
    </row>
    <row r="338" spans="2:11" ht="12.5">
      <c r="B338" s="169" t="s">
        <v>200</v>
      </c>
      <c r="C338" s="161">
        <f>SUM(D338+H338)</f>
        <v>114652</v>
      </c>
      <c r="D338" s="71">
        <v>2668</v>
      </c>
      <c r="E338" s="163">
        <v>1596</v>
      </c>
      <c r="F338" s="162">
        <v>843</v>
      </c>
      <c r="G338" s="162">
        <v>229</v>
      </c>
      <c r="H338" s="161">
        <v>111984</v>
      </c>
      <c r="I338" s="163">
        <v>20935</v>
      </c>
      <c r="J338" s="163">
        <v>33872</v>
      </c>
      <c r="K338" s="171">
        <v>57177</v>
      </c>
    </row>
    <row r="339" spans="2:11" ht="12.5">
      <c r="B339" s="169" t="s">
        <v>201</v>
      </c>
      <c r="C339" s="161">
        <f t="shared" si="61"/>
        <v>153768</v>
      </c>
      <c r="D339" s="71">
        <v>4721</v>
      </c>
      <c r="E339" s="163">
        <v>2979</v>
      </c>
      <c r="F339" s="163">
        <v>1478</v>
      </c>
      <c r="G339" s="162">
        <v>264</v>
      </c>
      <c r="H339" s="161">
        <v>149047</v>
      </c>
      <c r="I339" s="163">
        <v>25537</v>
      </c>
      <c r="J339" s="163">
        <v>47842</v>
      </c>
      <c r="K339" s="171">
        <v>75668</v>
      </c>
    </row>
    <row r="340" spans="2:11" ht="12.5">
      <c r="B340" s="169" t="s">
        <v>202</v>
      </c>
      <c r="C340" s="161">
        <f t="shared" si="61"/>
        <v>147951</v>
      </c>
      <c r="D340" s="161">
        <v>4816</v>
      </c>
      <c r="E340" s="162">
        <v>2506</v>
      </c>
      <c r="F340" s="162">
        <v>2026</v>
      </c>
      <c r="G340" s="161">
        <v>284</v>
      </c>
      <c r="H340" s="161">
        <v>143135</v>
      </c>
      <c r="I340" s="161">
        <v>24522</v>
      </c>
      <c r="J340" s="161">
        <v>47621</v>
      </c>
      <c r="K340" s="171">
        <v>70992</v>
      </c>
    </row>
    <row r="341" spans="2:11" ht="12.5">
      <c r="B341" s="174" t="s">
        <v>203</v>
      </c>
      <c r="C341" s="161">
        <f>SUM(D341+H341)</f>
        <v>158309</v>
      </c>
      <c r="D341" s="71">
        <v>4413</v>
      </c>
      <c r="E341" s="163">
        <v>2190</v>
      </c>
      <c r="F341" s="163">
        <v>1960</v>
      </c>
      <c r="G341" s="163">
        <v>263</v>
      </c>
      <c r="H341" s="162">
        <v>153896</v>
      </c>
      <c r="I341" s="163">
        <v>26643</v>
      </c>
      <c r="J341" s="163">
        <v>52393</v>
      </c>
      <c r="K341" s="171">
        <v>74860</v>
      </c>
    </row>
    <row r="342" spans="2:11" ht="12.5">
      <c r="B342" s="174" t="s">
        <v>204</v>
      </c>
      <c r="C342" s="161">
        <f>SUM(D342+H342)</f>
        <v>150128</v>
      </c>
      <c r="D342" s="163">
        <v>4496</v>
      </c>
      <c r="E342" s="163">
        <v>2577</v>
      </c>
      <c r="F342" s="163">
        <v>1678</v>
      </c>
      <c r="G342" s="163">
        <v>241</v>
      </c>
      <c r="H342" s="163">
        <v>145632</v>
      </c>
      <c r="I342" s="163">
        <v>26044</v>
      </c>
      <c r="J342" s="163">
        <v>50043</v>
      </c>
      <c r="K342" s="171">
        <v>69545</v>
      </c>
    </row>
    <row r="343" spans="2:11" ht="12.5">
      <c r="B343" s="174" t="s">
        <v>205</v>
      </c>
      <c r="C343" s="161">
        <f t="shared" si="61"/>
        <v>127362</v>
      </c>
      <c r="D343" s="163">
        <v>4298</v>
      </c>
      <c r="E343" s="163">
        <v>2552</v>
      </c>
      <c r="F343" s="163">
        <v>1476</v>
      </c>
      <c r="G343" s="163">
        <v>270</v>
      </c>
      <c r="H343" s="163">
        <v>123064</v>
      </c>
      <c r="I343" s="163">
        <v>20572</v>
      </c>
      <c r="J343" s="163">
        <v>40956</v>
      </c>
      <c r="K343" s="171">
        <v>61536</v>
      </c>
    </row>
    <row r="344" spans="2:11" ht="14">
      <c r="B344" s="175"/>
      <c r="C344" s="162"/>
      <c r="D344" s="162"/>
      <c r="E344" s="162"/>
      <c r="F344" s="162"/>
      <c r="G344" s="162"/>
      <c r="H344" s="162"/>
      <c r="I344" s="162"/>
      <c r="J344" s="162"/>
      <c r="K344" s="171"/>
    </row>
    <row r="345" spans="2:11" ht="13">
      <c r="B345" s="176">
        <v>2023</v>
      </c>
      <c r="C345" s="155">
        <f t="shared" ref="C345:K345" si="62">SUM(C332:C343)</f>
        <v>1723639</v>
      </c>
      <c r="D345" s="155">
        <f>SUM(D332:D343)</f>
        <v>44885</v>
      </c>
      <c r="E345" s="155">
        <f t="shared" si="62"/>
        <v>24332</v>
      </c>
      <c r="F345" s="155">
        <f t="shared" si="62"/>
        <v>16727</v>
      </c>
      <c r="G345" s="155">
        <f>SUM(G332:G343)</f>
        <v>3826</v>
      </c>
      <c r="H345" s="155">
        <f t="shared" si="62"/>
        <v>1678754</v>
      </c>
      <c r="I345" s="155">
        <f t="shared" si="62"/>
        <v>298228</v>
      </c>
      <c r="J345" s="155">
        <f t="shared" si="62"/>
        <v>511621</v>
      </c>
      <c r="K345" s="177">
        <f t="shared" si="62"/>
        <v>868905</v>
      </c>
    </row>
    <row r="346" spans="2:11" ht="12.5">
      <c r="B346" s="149"/>
      <c r="C346" s="150"/>
      <c r="D346" s="150"/>
      <c r="E346" s="150"/>
      <c r="F346" s="150"/>
      <c r="G346" s="150"/>
      <c r="H346" s="150"/>
      <c r="I346" s="150"/>
      <c r="J346" s="150"/>
      <c r="K346" s="178"/>
    </row>
    <row r="347" spans="2:11" ht="13">
      <c r="B347" s="149"/>
      <c r="C347" s="1159" t="s">
        <v>206</v>
      </c>
      <c r="D347" s="1159"/>
      <c r="E347" s="1159"/>
      <c r="F347" s="1159"/>
      <c r="G347" s="1159"/>
      <c r="H347" s="1159"/>
      <c r="I347" s="1159"/>
      <c r="J347" s="1159"/>
      <c r="K347" s="1160"/>
    </row>
    <row r="348" spans="2:11" ht="12.5">
      <c r="B348" s="147"/>
      <c r="C348" s="150"/>
      <c r="D348" s="150"/>
      <c r="E348" s="150"/>
      <c r="F348" s="150"/>
      <c r="G348" s="150"/>
      <c r="H348" s="150"/>
      <c r="I348" s="150"/>
      <c r="J348" s="150"/>
      <c r="K348" s="178"/>
    </row>
    <row r="349" spans="2:11" ht="12.5">
      <c r="B349" s="179" t="s">
        <v>194</v>
      </c>
      <c r="C349" s="161">
        <f t="shared" ref="C349:C360" si="63">SUM(D349+H349)</f>
        <v>41875161</v>
      </c>
      <c r="D349" s="161">
        <v>166464</v>
      </c>
      <c r="E349" s="161">
        <v>37540</v>
      </c>
      <c r="F349" s="161">
        <v>69789</v>
      </c>
      <c r="G349" s="161">
        <v>59135</v>
      </c>
      <c r="H349" s="161">
        <v>41708697</v>
      </c>
      <c r="I349" s="161">
        <v>6589712</v>
      </c>
      <c r="J349" s="161">
        <v>11200727</v>
      </c>
      <c r="K349" s="171">
        <v>23918258</v>
      </c>
    </row>
    <row r="350" spans="2:11" ht="12.5">
      <c r="B350" s="179" t="s">
        <v>195</v>
      </c>
      <c r="C350" s="161">
        <f t="shared" si="63"/>
        <v>43603104</v>
      </c>
      <c r="D350" s="161">
        <v>190586</v>
      </c>
      <c r="E350" s="161">
        <v>71187</v>
      </c>
      <c r="F350" s="161">
        <v>81341</v>
      </c>
      <c r="G350" s="161">
        <v>38058</v>
      </c>
      <c r="H350" s="161">
        <v>43412518</v>
      </c>
      <c r="I350" s="161">
        <v>6818261</v>
      </c>
      <c r="J350" s="161">
        <v>11488074</v>
      </c>
      <c r="K350" s="171">
        <v>25106183</v>
      </c>
    </row>
    <row r="351" spans="2:11" ht="12.5">
      <c r="B351" s="179" t="s">
        <v>196</v>
      </c>
      <c r="C351" s="161">
        <f t="shared" si="63"/>
        <v>52008659</v>
      </c>
      <c r="D351" s="163">
        <v>219548</v>
      </c>
      <c r="E351" s="163">
        <v>73576</v>
      </c>
      <c r="F351" s="163">
        <v>84974</v>
      </c>
      <c r="G351" s="162">
        <v>60998</v>
      </c>
      <c r="H351" s="161">
        <v>51789111</v>
      </c>
      <c r="I351" s="163">
        <v>7941153</v>
      </c>
      <c r="J351" s="163">
        <v>12679449</v>
      </c>
      <c r="K351" s="171">
        <v>31168509</v>
      </c>
    </row>
    <row r="352" spans="2:11" ht="12.5">
      <c r="B352" s="179" t="s">
        <v>197</v>
      </c>
      <c r="C352" s="161">
        <f t="shared" si="63"/>
        <v>37386240</v>
      </c>
      <c r="D352" s="161">
        <v>157815</v>
      </c>
      <c r="E352" s="162">
        <v>49559</v>
      </c>
      <c r="F352" s="162">
        <v>55423</v>
      </c>
      <c r="G352" s="161">
        <v>52833</v>
      </c>
      <c r="H352" s="161">
        <v>37228425</v>
      </c>
      <c r="I352" s="161">
        <v>5723266</v>
      </c>
      <c r="J352" s="161">
        <v>10257464</v>
      </c>
      <c r="K352" s="171">
        <v>21247695</v>
      </c>
    </row>
    <row r="353" spans="2:11" ht="12.5">
      <c r="B353" s="179" t="s">
        <v>198</v>
      </c>
      <c r="C353" s="161">
        <f t="shared" si="63"/>
        <v>45856347</v>
      </c>
      <c r="D353" s="454">
        <v>162284</v>
      </c>
      <c r="E353" s="454">
        <v>51355</v>
      </c>
      <c r="F353" s="454">
        <v>63157</v>
      </c>
      <c r="G353" s="454">
        <v>47772</v>
      </c>
      <c r="H353" s="454">
        <v>45694063</v>
      </c>
      <c r="I353" s="454">
        <v>7461819</v>
      </c>
      <c r="J353" s="454">
        <v>10755546</v>
      </c>
      <c r="K353" s="693">
        <v>27476698</v>
      </c>
    </row>
    <row r="354" spans="2:11" ht="12.5">
      <c r="B354" s="179" t="s">
        <v>199</v>
      </c>
      <c r="C354" s="161">
        <f t="shared" si="63"/>
        <v>44416300</v>
      </c>
      <c r="D354" s="161">
        <v>186959</v>
      </c>
      <c r="E354" s="162">
        <v>59830</v>
      </c>
      <c r="F354" s="162">
        <v>66966</v>
      </c>
      <c r="G354" s="161">
        <v>60163</v>
      </c>
      <c r="H354" s="161">
        <v>44229341</v>
      </c>
      <c r="I354" s="161">
        <v>7717640</v>
      </c>
      <c r="J354" s="161">
        <v>10956225</v>
      </c>
      <c r="K354" s="171">
        <v>25555476</v>
      </c>
    </row>
    <row r="355" spans="2:11" ht="12.5">
      <c r="B355" s="179" t="s">
        <v>200</v>
      </c>
      <c r="C355" s="161">
        <f t="shared" si="63"/>
        <v>34088970</v>
      </c>
      <c r="D355" s="163">
        <v>145531</v>
      </c>
      <c r="E355" s="163">
        <v>56488</v>
      </c>
      <c r="F355" s="163">
        <v>54073</v>
      </c>
      <c r="G355" s="162">
        <v>34970</v>
      </c>
      <c r="H355" s="161">
        <v>33943439</v>
      </c>
      <c r="I355" s="163">
        <v>5731809</v>
      </c>
      <c r="J355" s="163">
        <v>9205678</v>
      </c>
      <c r="K355" s="171">
        <v>19005952</v>
      </c>
    </row>
    <row r="356" spans="2:11" ht="12.5">
      <c r="B356" s="179" t="s">
        <v>201</v>
      </c>
      <c r="C356" s="161">
        <f t="shared" si="63"/>
        <v>44345158</v>
      </c>
      <c r="D356" s="163">
        <v>235600</v>
      </c>
      <c r="E356" s="163">
        <v>104752</v>
      </c>
      <c r="F356" s="163">
        <v>89155</v>
      </c>
      <c r="G356" s="162">
        <v>41693</v>
      </c>
      <c r="H356" s="161">
        <v>44109558</v>
      </c>
      <c r="I356" s="163">
        <v>6929909</v>
      </c>
      <c r="J356" s="163">
        <v>13061277</v>
      </c>
      <c r="K356" s="171">
        <v>24118372</v>
      </c>
    </row>
    <row r="357" spans="2:11" ht="12.5">
      <c r="B357" s="179" t="s">
        <v>202</v>
      </c>
      <c r="C357" s="161">
        <f t="shared" si="63"/>
        <v>43014730</v>
      </c>
      <c r="D357" s="163">
        <v>238111</v>
      </c>
      <c r="E357" s="163">
        <v>85028</v>
      </c>
      <c r="F357" s="163">
        <v>112456</v>
      </c>
      <c r="G357" s="162">
        <v>40627</v>
      </c>
      <c r="H357" s="161">
        <v>42776619</v>
      </c>
      <c r="I357" s="163">
        <v>6581453</v>
      </c>
      <c r="J357" s="163">
        <v>13017944</v>
      </c>
      <c r="K357" s="171">
        <v>23177222</v>
      </c>
    </row>
    <row r="358" spans="2:11" ht="12.5">
      <c r="B358" s="179" t="s">
        <v>203</v>
      </c>
      <c r="C358" s="161">
        <f>SUM(D358+H358)</f>
        <v>45960353</v>
      </c>
      <c r="D358" s="163">
        <v>222743</v>
      </c>
      <c r="E358" s="163">
        <v>70275</v>
      </c>
      <c r="F358" s="163">
        <v>109087</v>
      </c>
      <c r="G358" s="163">
        <v>43381</v>
      </c>
      <c r="H358" s="162">
        <v>45737610</v>
      </c>
      <c r="I358" s="163">
        <v>6685809</v>
      </c>
      <c r="J358" s="163">
        <v>14432323</v>
      </c>
      <c r="K358" s="171">
        <v>24619478</v>
      </c>
    </row>
    <row r="359" spans="2:11" ht="12.5">
      <c r="B359" s="179" t="s">
        <v>204</v>
      </c>
      <c r="C359" s="161">
        <f>SUM(D359+H359)</f>
        <v>44707242</v>
      </c>
      <c r="D359" s="163">
        <v>210085</v>
      </c>
      <c r="E359" s="163">
        <v>80335</v>
      </c>
      <c r="F359" s="163">
        <v>97708</v>
      </c>
      <c r="G359" s="163">
        <v>32042</v>
      </c>
      <c r="H359" s="162">
        <v>44497157</v>
      </c>
      <c r="I359" s="163">
        <v>7112649</v>
      </c>
      <c r="J359" s="163">
        <v>14040276</v>
      </c>
      <c r="K359" s="171">
        <v>23344232</v>
      </c>
    </row>
    <row r="360" spans="2:11" ht="12.5">
      <c r="B360" s="179" t="s">
        <v>205</v>
      </c>
      <c r="C360" s="161">
        <f t="shared" si="63"/>
        <v>37780686</v>
      </c>
      <c r="D360" s="163">
        <v>203569</v>
      </c>
      <c r="E360" s="163">
        <v>80407</v>
      </c>
      <c r="F360" s="163">
        <v>86244</v>
      </c>
      <c r="G360" s="163">
        <v>36918</v>
      </c>
      <c r="H360" s="163">
        <v>37577117</v>
      </c>
      <c r="I360" s="163">
        <v>5545278</v>
      </c>
      <c r="J360" s="163">
        <v>11599745</v>
      </c>
      <c r="K360" s="171">
        <v>20432094</v>
      </c>
    </row>
    <row r="361" spans="2:11" ht="12.5">
      <c r="B361" s="149"/>
      <c r="C361" s="162"/>
      <c r="D361" s="162"/>
      <c r="E361" s="162"/>
      <c r="F361" s="162"/>
      <c r="G361" s="162"/>
      <c r="H361" s="162"/>
      <c r="I361" s="162"/>
      <c r="J361" s="162"/>
      <c r="K361" s="171"/>
    </row>
    <row r="362" spans="2:11" ht="13">
      <c r="B362" s="176">
        <v>2023</v>
      </c>
      <c r="C362" s="155">
        <f t="shared" ref="C362:K362" si="64">SUM(C349:C360)</f>
        <v>515042950</v>
      </c>
      <c r="D362" s="155">
        <f t="shared" si="64"/>
        <v>2339295</v>
      </c>
      <c r="E362" s="155">
        <f t="shared" si="64"/>
        <v>820332</v>
      </c>
      <c r="F362" s="155">
        <f t="shared" si="64"/>
        <v>970373</v>
      </c>
      <c r="G362" s="155">
        <f t="shared" si="64"/>
        <v>548590</v>
      </c>
      <c r="H362" s="155">
        <f t="shared" si="64"/>
        <v>512703655</v>
      </c>
      <c r="I362" s="155">
        <f t="shared" si="64"/>
        <v>80838758</v>
      </c>
      <c r="J362" s="155">
        <f t="shared" si="64"/>
        <v>142694728</v>
      </c>
      <c r="K362" s="177">
        <f t="shared" si="64"/>
        <v>289170169</v>
      </c>
    </row>
    <row r="363" spans="2:11" ht="13">
      <c r="B363" s="180"/>
      <c r="C363" s="151"/>
      <c r="D363" s="151"/>
      <c r="E363" s="151"/>
      <c r="F363" s="151"/>
      <c r="G363" s="151"/>
      <c r="H363" s="151"/>
      <c r="I363" s="151"/>
      <c r="J363" s="151"/>
      <c r="K363" s="181"/>
    </row>
    <row r="364" spans="2:11" ht="12.75" customHeight="1">
      <c r="B364" s="1161" t="s">
        <v>186</v>
      </c>
      <c r="C364" s="1163" t="s">
        <v>18</v>
      </c>
      <c r="D364" s="1163" t="s">
        <v>187</v>
      </c>
      <c r="E364" s="1165" t="s">
        <v>188</v>
      </c>
      <c r="F364" s="1166"/>
      <c r="G364" s="1167"/>
      <c r="H364" s="1173" t="s">
        <v>189</v>
      </c>
      <c r="I364" s="1175" t="s">
        <v>190</v>
      </c>
      <c r="J364" s="1176"/>
      <c r="K364" s="1177"/>
    </row>
    <row r="365" spans="2:11" ht="11.25" customHeight="1">
      <c r="B365" s="1162"/>
      <c r="C365" s="1164"/>
      <c r="D365" s="1164"/>
      <c r="E365" s="1168" t="s">
        <v>209</v>
      </c>
      <c r="F365" s="1163" t="s">
        <v>210</v>
      </c>
      <c r="G365" s="1163" t="s">
        <v>211</v>
      </c>
      <c r="H365" s="1174"/>
      <c r="I365" s="1168" t="s">
        <v>191</v>
      </c>
      <c r="J365" s="1168" t="s">
        <v>20</v>
      </c>
      <c r="K365" s="1171" t="s">
        <v>192</v>
      </c>
    </row>
    <row r="366" spans="2:11" ht="11.25" customHeight="1">
      <c r="B366" s="1162"/>
      <c r="C366" s="1164"/>
      <c r="D366" s="1164"/>
      <c r="E366" s="1169"/>
      <c r="F366" s="1164"/>
      <c r="G366" s="1164"/>
      <c r="H366" s="1174"/>
      <c r="I366" s="1170"/>
      <c r="J366" s="1170"/>
      <c r="K366" s="1172"/>
    </row>
    <row r="367" spans="2:11" ht="12.5">
      <c r="B367" s="145">
        <v>0</v>
      </c>
      <c r="C367" s="152">
        <v>1</v>
      </c>
      <c r="D367" s="152">
        <v>2</v>
      </c>
      <c r="E367" s="153">
        <v>3</v>
      </c>
      <c r="F367" s="153">
        <v>4</v>
      </c>
      <c r="G367" s="152">
        <v>5</v>
      </c>
      <c r="H367" s="152">
        <v>6</v>
      </c>
      <c r="I367" s="152">
        <v>7</v>
      </c>
      <c r="J367" s="152">
        <v>8</v>
      </c>
      <c r="K367" s="182">
        <v>9</v>
      </c>
    </row>
    <row r="368" spans="2:11" ht="12.5">
      <c r="B368" s="147"/>
      <c r="C368" s="150"/>
      <c r="D368" s="150"/>
      <c r="E368" s="150"/>
      <c r="F368" s="150"/>
      <c r="G368" s="150"/>
      <c r="H368" s="150"/>
      <c r="I368" s="150"/>
      <c r="J368" s="150"/>
      <c r="K368" s="178"/>
    </row>
    <row r="369" spans="2:11" ht="13">
      <c r="B369" s="149"/>
      <c r="C369" s="1159" t="s">
        <v>207</v>
      </c>
      <c r="D369" s="1159"/>
      <c r="E369" s="1159"/>
      <c r="F369" s="1159"/>
      <c r="G369" s="1159"/>
      <c r="H369" s="1159"/>
      <c r="I369" s="1159"/>
      <c r="J369" s="1159"/>
      <c r="K369" s="1160"/>
    </row>
    <row r="370" spans="2:11" ht="13">
      <c r="B370" s="149"/>
      <c r="C370" s="154"/>
      <c r="D370" s="154"/>
      <c r="E370" s="154"/>
      <c r="F370" s="154"/>
      <c r="G370" s="154"/>
      <c r="H370" s="154"/>
      <c r="I370" s="154"/>
      <c r="J370" s="154"/>
      <c r="K370" s="183"/>
    </row>
    <row r="371" spans="2:11" ht="12.5">
      <c r="B371" s="179" t="s">
        <v>194</v>
      </c>
      <c r="C371" s="161">
        <f>SUM(D371+H371)</f>
        <v>82232796</v>
      </c>
      <c r="D371" s="161">
        <v>292452</v>
      </c>
      <c r="E371" s="161">
        <v>66662</v>
      </c>
      <c r="F371" s="161">
        <v>122698</v>
      </c>
      <c r="G371" s="161">
        <v>103092</v>
      </c>
      <c r="H371" s="161">
        <v>81940344</v>
      </c>
      <c r="I371" s="161">
        <v>12916031</v>
      </c>
      <c r="J371" s="161">
        <v>23130603</v>
      </c>
      <c r="K371" s="171">
        <v>45893710</v>
      </c>
    </row>
    <row r="372" spans="2:11" ht="12.5">
      <c r="B372" s="179" t="s">
        <v>195</v>
      </c>
      <c r="C372" s="161">
        <f t="shared" ref="C372:C382" si="65">SUM(D372+H372)</f>
        <v>85559327</v>
      </c>
      <c r="D372" s="161">
        <v>333298</v>
      </c>
      <c r="E372" s="161">
        <v>123595</v>
      </c>
      <c r="F372" s="161">
        <v>142589</v>
      </c>
      <c r="G372" s="161">
        <v>67114</v>
      </c>
      <c r="H372" s="161">
        <v>85226029</v>
      </c>
      <c r="I372" s="161">
        <v>13445997</v>
      </c>
      <c r="J372" s="161">
        <v>23365433</v>
      </c>
      <c r="K372" s="171">
        <v>48414599</v>
      </c>
    </row>
    <row r="373" spans="2:11" ht="12.5">
      <c r="B373" s="179" t="s">
        <v>196</v>
      </c>
      <c r="C373" s="161">
        <f t="shared" si="65"/>
        <v>102255160</v>
      </c>
      <c r="D373" s="163">
        <v>388716</v>
      </c>
      <c r="E373" s="163">
        <v>131033</v>
      </c>
      <c r="F373" s="163">
        <v>150134</v>
      </c>
      <c r="G373" s="162">
        <v>107549</v>
      </c>
      <c r="H373" s="161">
        <v>101866444</v>
      </c>
      <c r="I373" s="163">
        <v>15571385</v>
      </c>
      <c r="J373" s="163">
        <v>26337677</v>
      </c>
      <c r="K373" s="171">
        <v>59957382</v>
      </c>
    </row>
    <row r="374" spans="2:11" ht="12.5">
      <c r="B374" s="179" t="s">
        <v>197</v>
      </c>
      <c r="C374" s="161">
        <f t="shared" si="65"/>
        <v>73943235</v>
      </c>
      <c r="D374" s="161">
        <v>280459</v>
      </c>
      <c r="E374" s="162">
        <v>88055</v>
      </c>
      <c r="F374" s="162">
        <v>98461</v>
      </c>
      <c r="G374" s="162">
        <v>93943</v>
      </c>
      <c r="H374" s="161">
        <v>73662776</v>
      </c>
      <c r="I374" s="162">
        <v>11314944</v>
      </c>
      <c r="J374" s="162">
        <v>20993447</v>
      </c>
      <c r="K374" s="171">
        <v>41354385</v>
      </c>
    </row>
    <row r="375" spans="2:11" ht="12.5">
      <c r="B375" s="179" t="s">
        <v>198</v>
      </c>
      <c r="C375" s="161">
        <f t="shared" si="65"/>
        <v>90424682</v>
      </c>
      <c r="D375" s="454">
        <v>286702</v>
      </c>
      <c r="E375" s="454">
        <v>91156</v>
      </c>
      <c r="F375" s="454">
        <v>111222</v>
      </c>
      <c r="G375" s="454">
        <v>84324</v>
      </c>
      <c r="H375" s="454">
        <v>90137980</v>
      </c>
      <c r="I375" s="454">
        <v>14710488</v>
      </c>
      <c r="J375" s="454">
        <v>22097348</v>
      </c>
      <c r="K375" s="693">
        <v>53330144</v>
      </c>
    </row>
    <row r="376" spans="2:11" ht="12.5">
      <c r="B376" s="179" t="s">
        <v>199</v>
      </c>
      <c r="C376" s="161">
        <f t="shared" si="65"/>
        <v>87226474</v>
      </c>
      <c r="D376" s="161">
        <v>327409</v>
      </c>
      <c r="E376" s="162">
        <v>105784</v>
      </c>
      <c r="F376" s="162">
        <v>117190</v>
      </c>
      <c r="G376" s="162">
        <v>104435</v>
      </c>
      <c r="H376" s="161">
        <v>86899065</v>
      </c>
      <c r="I376" s="162">
        <v>15181025</v>
      </c>
      <c r="J376" s="162">
        <v>22263181</v>
      </c>
      <c r="K376" s="171">
        <v>49454859</v>
      </c>
    </row>
    <row r="377" spans="2:11" ht="12.5">
      <c r="B377" s="179" t="s">
        <v>200</v>
      </c>
      <c r="C377" s="161">
        <f>SUM(D377+H377)</f>
        <v>67084106</v>
      </c>
      <c r="D377" s="163">
        <v>255222</v>
      </c>
      <c r="E377" s="163">
        <v>99432</v>
      </c>
      <c r="F377" s="163">
        <v>95147</v>
      </c>
      <c r="G377" s="162">
        <v>60643</v>
      </c>
      <c r="H377" s="161">
        <v>66828884</v>
      </c>
      <c r="I377" s="163">
        <v>11329513</v>
      </c>
      <c r="J377" s="163">
        <v>18691865</v>
      </c>
      <c r="K377" s="171">
        <v>36807506</v>
      </c>
    </row>
    <row r="378" spans="2:11" ht="12.5">
      <c r="B378" s="179" t="s">
        <v>201</v>
      </c>
      <c r="C378" s="161">
        <f>SUM(D378+H378)</f>
        <v>87504925</v>
      </c>
      <c r="D378" s="163">
        <v>408448</v>
      </c>
      <c r="E378" s="163">
        <v>181673</v>
      </c>
      <c r="F378" s="163">
        <v>154525</v>
      </c>
      <c r="G378" s="162">
        <v>72250</v>
      </c>
      <c r="H378" s="161">
        <v>87096477</v>
      </c>
      <c r="I378" s="163">
        <v>13609989</v>
      </c>
      <c r="J378" s="163">
        <v>27054053</v>
      </c>
      <c r="K378" s="171">
        <v>46432435</v>
      </c>
    </row>
    <row r="379" spans="2:11" ht="12.5">
      <c r="B379" s="179" t="s">
        <v>202</v>
      </c>
      <c r="C379" s="161">
        <f t="shared" si="65"/>
        <v>85307117</v>
      </c>
      <c r="D379" s="161">
        <v>416958</v>
      </c>
      <c r="E379" s="162">
        <v>148013</v>
      </c>
      <c r="F379" s="162">
        <v>195362</v>
      </c>
      <c r="G379" s="162">
        <v>73583</v>
      </c>
      <c r="H379" s="161">
        <v>84890159</v>
      </c>
      <c r="I379" s="162">
        <v>12993781</v>
      </c>
      <c r="J379" s="162">
        <v>26847702</v>
      </c>
      <c r="K379" s="171">
        <v>45048676</v>
      </c>
    </row>
    <row r="380" spans="2:11" ht="12.5">
      <c r="B380" s="179" t="s">
        <v>203</v>
      </c>
      <c r="C380" s="161">
        <f t="shared" si="65"/>
        <v>91912277</v>
      </c>
      <c r="D380" s="163">
        <v>395451</v>
      </c>
      <c r="E380" s="163">
        <v>124985</v>
      </c>
      <c r="F380" s="163">
        <v>194401</v>
      </c>
      <c r="G380" s="163">
        <v>76065</v>
      </c>
      <c r="H380" s="162">
        <v>91516826</v>
      </c>
      <c r="I380" s="163">
        <v>14059039</v>
      </c>
      <c r="J380" s="163">
        <v>29871706</v>
      </c>
      <c r="K380" s="171">
        <v>47586081</v>
      </c>
    </row>
    <row r="381" spans="2:11" ht="12.5">
      <c r="B381" s="179" t="s">
        <v>204</v>
      </c>
      <c r="C381" s="161">
        <f t="shared" si="65"/>
        <v>88278076</v>
      </c>
      <c r="D381" s="163">
        <v>371252</v>
      </c>
      <c r="E381" s="163">
        <v>142084</v>
      </c>
      <c r="F381" s="163">
        <v>171656</v>
      </c>
      <c r="G381" s="163">
        <v>57512</v>
      </c>
      <c r="H381" s="162">
        <v>87906824</v>
      </c>
      <c r="I381" s="163">
        <v>14008707</v>
      </c>
      <c r="J381" s="163">
        <v>28970586</v>
      </c>
      <c r="K381" s="171">
        <v>44927531</v>
      </c>
    </row>
    <row r="382" spans="2:11" ht="12.5">
      <c r="B382" s="179" t="s">
        <v>205</v>
      </c>
      <c r="C382" s="161">
        <f t="shared" si="65"/>
        <v>74782737</v>
      </c>
      <c r="D382" s="163">
        <v>359831</v>
      </c>
      <c r="E382" s="163">
        <v>141673</v>
      </c>
      <c r="F382" s="163">
        <v>151764</v>
      </c>
      <c r="G382" s="162">
        <v>66394</v>
      </c>
      <c r="H382" s="164">
        <v>74422906</v>
      </c>
      <c r="I382" s="163">
        <v>11017729</v>
      </c>
      <c r="J382" s="163">
        <v>23778326</v>
      </c>
      <c r="K382" s="171">
        <v>39626851</v>
      </c>
    </row>
    <row r="383" spans="2:11" ht="12.5">
      <c r="B383" s="179"/>
      <c r="C383" s="160"/>
      <c r="D383" s="157"/>
      <c r="E383" s="158"/>
      <c r="F383" s="158"/>
      <c r="G383" s="158"/>
      <c r="H383" s="157"/>
      <c r="I383" s="158"/>
      <c r="J383" s="158"/>
      <c r="K383" s="184"/>
    </row>
    <row r="384" spans="2:11" ht="13.5" thickBot="1">
      <c r="B384" s="176">
        <v>2023</v>
      </c>
      <c r="C384" s="159">
        <f>SUM(C371:C382)</f>
        <v>1016510912</v>
      </c>
      <c r="D384" s="159">
        <f t="shared" ref="D384:K384" si="66">SUM(D371:D382)</f>
        <v>4116198</v>
      </c>
      <c r="E384" s="159">
        <f t="shared" si="66"/>
        <v>1444145</v>
      </c>
      <c r="F384" s="159">
        <f t="shared" si="66"/>
        <v>1705149</v>
      </c>
      <c r="G384" s="159">
        <f t="shared" si="66"/>
        <v>966904</v>
      </c>
      <c r="H384" s="159">
        <f t="shared" si="66"/>
        <v>1012394714</v>
      </c>
      <c r="I384" s="159">
        <f t="shared" si="66"/>
        <v>160158628</v>
      </c>
      <c r="J384" s="159">
        <f t="shared" si="66"/>
        <v>293401927</v>
      </c>
      <c r="K384" s="185">
        <f t="shared" si="66"/>
        <v>558834159</v>
      </c>
    </row>
    <row r="385" spans="2:11">
      <c r="B385" s="437"/>
      <c r="C385" s="7"/>
      <c r="D385" s="7"/>
      <c r="E385" s="7"/>
      <c r="F385" s="7"/>
      <c r="G385" s="7"/>
      <c r="H385" s="7"/>
      <c r="I385" s="7"/>
      <c r="J385" s="7"/>
      <c r="K385" s="438"/>
    </row>
    <row r="386" spans="2:11" ht="18">
      <c r="B386" s="149"/>
      <c r="C386"/>
      <c r="D386"/>
      <c r="E386" s="186"/>
      <c r="F386" s="187" t="s">
        <v>208</v>
      </c>
      <c r="G386" s="187"/>
      <c r="H386" s="187"/>
      <c r="I386" s="187"/>
      <c r="J386" s="188"/>
      <c r="K386" s="189"/>
    </row>
    <row r="387" spans="2:11" ht="15.5">
      <c r="B387" s="10" t="s">
        <v>194</v>
      </c>
      <c r="C387" s="14">
        <f>C371/C332</f>
        <v>602.85321760039881</v>
      </c>
      <c r="D387" s="14">
        <f t="shared" ref="D387:K387" si="67">D371/D332</f>
        <v>102.18448637316561</v>
      </c>
      <c r="E387" s="14">
        <f t="shared" si="67"/>
        <v>60.273056057866185</v>
      </c>
      <c r="F387" s="14">
        <f t="shared" si="67"/>
        <v>93.591151792524784</v>
      </c>
      <c r="G387" s="14">
        <f t="shared" si="67"/>
        <v>231.66741573033707</v>
      </c>
      <c r="H387" s="14">
        <f t="shared" si="67"/>
        <v>613.58311867249745</v>
      </c>
      <c r="I387" s="14">
        <f t="shared" si="67"/>
        <v>532.61983505154637</v>
      </c>
      <c r="J387" s="14">
        <f t="shared" si="67"/>
        <v>572.82325408618124</v>
      </c>
      <c r="K387" s="142">
        <f t="shared" si="67"/>
        <v>665.95626432945414</v>
      </c>
    </row>
    <row r="388" spans="2:11" ht="15.5">
      <c r="B388" s="10" t="s">
        <v>195</v>
      </c>
      <c r="C388" s="14">
        <f>C372/C333</f>
        <v>601.45040244631116</v>
      </c>
      <c r="D388" s="14">
        <f t="shared" ref="D388:K388" si="68">D372/D333</f>
        <v>92.659994439810959</v>
      </c>
      <c r="E388" s="14">
        <f t="shared" si="68"/>
        <v>60.854258985721323</v>
      </c>
      <c r="F388" s="14">
        <f t="shared" si="68"/>
        <v>110.53410852713178</v>
      </c>
      <c r="G388" s="14">
        <f t="shared" si="68"/>
        <v>243.16666666666666</v>
      </c>
      <c r="H388" s="14">
        <f t="shared" si="68"/>
        <v>614.6492016327943</v>
      </c>
      <c r="I388" s="14">
        <f t="shared" si="68"/>
        <v>541.41320716730422</v>
      </c>
      <c r="J388" s="14">
        <f t="shared" si="68"/>
        <v>585.49710577091741</v>
      </c>
      <c r="K388" s="142">
        <f t="shared" si="68"/>
        <v>654.99484550029763</v>
      </c>
    </row>
    <row r="389" spans="2:11" ht="15.5">
      <c r="B389" s="10" t="s">
        <v>196</v>
      </c>
      <c r="C389" s="14">
        <f t="shared" ref="C389:K398" si="69">C373/C334</f>
        <v>601.47263658180793</v>
      </c>
      <c r="D389" s="14">
        <f t="shared" si="69"/>
        <v>97.864048338368576</v>
      </c>
      <c r="E389" s="14">
        <f t="shared" si="69"/>
        <v>60.635354002776495</v>
      </c>
      <c r="F389" s="14">
        <f t="shared" si="69"/>
        <v>107.08559201141227</v>
      </c>
      <c r="G389" s="14">
        <f t="shared" si="69"/>
        <v>262.95599022004888</v>
      </c>
      <c r="H389" s="14">
        <f t="shared" si="69"/>
        <v>613.52022452962012</v>
      </c>
      <c r="I389" s="14">
        <f t="shared" si="69"/>
        <v>538.67177500259447</v>
      </c>
      <c r="J389" s="14">
        <f t="shared" si="69"/>
        <v>586.20661488125711</v>
      </c>
      <c r="K389" s="142">
        <f t="shared" si="69"/>
        <v>650.2969848156182</v>
      </c>
    </row>
    <row r="390" spans="2:11" ht="15.5">
      <c r="B390" s="10" t="s">
        <v>197</v>
      </c>
      <c r="C390" s="14">
        <f t="shared" si="69"/>
        <v>594.18883192439978</v>
      </c>
      <c r="D390" s="14">
        <f t="shared" si="69"/>
        <v>99.80747330960854</v>
      </c>
      <c r="E390" s="14">
        <f t="shared" si="69"/>
        <v>61.106870229007633</v>
      </c>
      <c r="F390" s="14">
        <f t="shared" si="69"/>
        <v>99.757852077001019</v>
      </c>
      <c r="G390" s="14">
        <f t="shared" si="69"/>
        <v>245.92408376963351</v>
      </c>
      <c r="H390" s="14">
        <f t="shared" si="69"/>
        <v>605.61007613002948</v>
      </c>
      <c r="I390" s="14">
        <f t="shared" si="69"/>
        <v>539.39762597130186</v>
      </c>
      <c r="J390" s="14">
        <f t="shared" si="69"/>
        <v>582.42327645998057</v>
      </c>
      <c r="K390" s="142">
        <f t="shared" si="69"/>
        <v>640.04186528818173</v>
      </c>
    </row>
    <row r="391" spans="2:11" ht="15.5">
      <c r="B391" s="10" t="s">
        <v>198</v>
      </c>
      <c r="C391" s="14">
        <f t="shared" si="69"/>
        <v>598.65261805927958</v>
      </c>
      <c r="D391" s="14">
        <f t="shared" si="69"/>
        <v>97.35212224108659</v>
      </c>
      <c r="E391" s="14">
        <f t="shared" si="69"/>
        <v>61.178523489932886</v>
      </c>
      <c r="F391" s="14">
        <f t="shared" si="69"/>
        <v>101.01907356948229</v>
      </c>
      <c r="G391" s="14">
        <f t="shared" si="69"/>
        <v>238.20338983050848</v>
      </c>
      <c r="H391" s="14">
        <f t="shared" si="69"/>
        <v>608.62095042605768</v>
      </c>
      <c r="I391" s="14">
        <f t="shared" si="69"/>
        <v>542.82243542435424</v>
      </c>
      <c r="J391" s="14">
        <f t="shared" si="69"/>
        <v>576.15696294944337</v>
      </c>
      <c r="K391" s="142">
        <f t="shared" si="69"/>
        <v>645.26060811383081</v>
      </c>
    </row>
    <row r="392" spans="2:11" ht="15.5">
      <c r="B392" s="10" t="s">
        <v>199</v>
      </c>
      <c r="C392" s="14">
        <f t="shared" si="69"/>
        <v>592.13268707275188</v>
      </c>
      <c r="D392" s="14">
        <f t="shared" si="69"/>
        <v>99.607240644965017</v>
      </c>
      <c r="E392" s="14">
        <f t="shared" si="69"/>
        <v>62.116265413975334</v>
      </c>
      <c r="F392" s="14">
        <f t="shared" si="69"/>
        <v>99.736170212765956</v>
      </c>
      <c r="G392" s="14">
        <f t="shared" si="69"/>
        <v>255.34229828850854</v>
      </c>
      <c r="H392" s="14">
        <f t="shared" si="69"/>
        <v>603.37354709697127</v>
      </c>
      <c r="I392" s="14">
        <f t="shared" si="69"/>
        <v>544.00576936859454</v>
      </c>
      <c r="J392" s="14">
        <f t="shared" si="69"/>
        <v>566.78159368635443</v>
      </c>
      <c r="K392" s="142">
        <f t="shared" si="69"/>
        <v>643.64176948305487</v>
      </c>
    </row>
    <row r="393" spans="2:11" ht="15.5">
      <c r="B393" s="10" t="s">
        <v>200</v>
      </c>
      <c r="C393" s="14">
        <f t="shared" si="69"/>
        <v>585.1106478735652</v>
      </c>
      <c r="D393" s="14">
        <f t="shared" si="69"/>
        <v>95.660419790104953</v>
      </c>
      <c r="E393" s="14">
        <f t="shared" si="69"/>
        <v>62.300751879699249</v>
      </c>
      <c r="F393" s="14">
        <f t="shared" si="69"/>
        <v>112.86714116251483</v>
      </c>
      <c r="G393" s="14">
        <f t="shared" si="69"/>
        <v>264.8165938864629</v>
      </c>
      <c r="H393" s="14">
        <f t="shared" si="69"/>
        <v>596.77171738819834</v>
      </c>
      <c r="I393" s="14">
        <f t="shared" si="69"/>
        <v>541.17568664915211</v>
      </c>
      <c r="J393" s="14">
        <f t="shared" si="69"/>
        <v>551.83824397732644</v>
      </c>
      <c r="K393" s="142">
        <f t="shared" si="69"/>
        <v>643.7467163369887</v>
      </c>
    </row>
    <row r="394" spans="2:11" ht="15.5">
      <c r="B394" s="10" t="s">
        <v>201</v>
      </c>
      <c r="C394" s="14">
        <f t="shared" si="69"/>
        <v>569.07110061911453</v>
      </c>
      <c r="D394" s="14">
        <f t="shared" si="69"/>
        <v>86.517263291675491</v>
      </c>
      <c r="E394" s="14">
        <f t="shared" si="69"/>
        <v>60.984558576703591</v>
      </c>
      <c r="F394" s="14">
        <f t="shared" si="69"/>
        <v>104.55006765899864</v>
      </c>
      <c r="G394" s="14">
        <f t="shared" si="69"/>
        <v>273.67424242424244</v>
      </c>
      <c r="H394" s="14">
        <f t="shared" si="69"/>
        <v>584.3557871007132</v>
      </c>
      <c r="I394" s="14">
        <f t="shared" si="69"/>
        <v>532.95175627520848</v>
      </c>
      <c r="J394" s="14">
        <f t="shared" si="69"/>
        <v>565.48750052255343</v>
      </c>
      <c r="K394" s="142">
        <f t="shared" si="69"/>
        <v>613.63370248982392</v>
      </c>
    </row>
    <row r="395" spans="2:11" ht="15.5">
      <c r="B395" s="10" t="s">
        <v>202</v>
      </c>
      <c r="C395" s="14">
        <f t="shared" si="69"/>
        <v>576.59033734141713</v>
      </c>
      <c r="D395" s="14">
        <f t="shared" si="69"/>
        <v>86.577657807308967</v>
      </c>
      <c r="E395" s="14">
        <f t="shared" si="69"/>
        <v>59.0634477254589</v>
      </c>
      <c r="F395" s="14">
        <f t="shared" si="69"/>
        <v>96.427443237907212</v>
      </c>
      <c r="G395" s="14">
        <f t="shared" si="69"/>
        <v>259.09507042253523</v>
      </c>
      <c r="H395" s="14">
        <f t="shared" si="69"/>
        <v>593.07757711251611</v>
      </c>
      <c r="I395" s="14">
        <f t="shared" si="69"/>
        <v>529.88259522061821</v>
      </c>
      <c r="J395" s="14">
        <f t="shared" si="69"/>
        <v>563.77862707628992</v>
      </c>
      <c r="K395" s="142">
        <f t="shared" si="69"/>
        <v>634.55989407257152</v>
      </c>
    </row>
    <row r="396" spans="2:11" ht="15.5">
      <c r="B396" s="10" t="s">
        <v>203</v>
      </c>
      <c r="C396" s="14">
        <f t="shared" si="69"/>
        <v>580.58781875951468</v>
      </c>
      <c r="D396" s="14">
        <f t="shared" si="69"/>
        <v>89.610469068660777</v>
      </c>
      <c r="E396" s="14">
        <f t="shared" si="69"/>
        <v>57.070776255707763</v>
      </c>
      <c r="F396" s="14">
        <f t="shared" si="69"/>
        <v>99.184183673469391</v>
      </c>
      <c r="G396" s="14">
        <f t="shared" si="69"/>
        <v>289.22053231939162</v>
      </c>
      <c r="H396" s="14">
        <f t="shared" si="69"/>
        <v>594.66669699017518</v>
      </c>
      <c r="I396" s="14">
        <f t="shared" si="69"/>
        <v>527.68228052396501</v>
      </c>
      <c r="J396" s="14">
        <f t="shared" si="69"/>
        <v>570.14688985169778</v>
      </c>
      <c r="K396" s="142">
        <f t="shared" si="69"/>
        <v>635.66765963131184</v>
      </c>
    </row>
    <row r="397" spans="2:11" ht="15.5">
      <c r="B397" s="10" t="s">
        <v>204</v>
      </c>
      <c r="C397" s="14">
        <f t="shared" si="69"/>
        <v>588.01873068315035</v>
      </c>
      <c r="D397" s="14">
        <f t="shared" si="69"/>
        <v>82.57384341637011</v>
      </c>
      <c r="E397" s="14">
        <f t="shared" si="69"/>
        <v>55.135428793170355</v>
      </c>
      <c r="F397" s="14">
        <f t="shared" si="69"/>
        <v>102.29797377830751</v>
      </c>
      <c r="G397" s="14">
        <f t="shared" si="69"/>
        <v>238.6390041493776</v>
      </c>
      <c r="H397" s="14">
        <f t="shared" si="69"/>
        <v>603.6229949461657</v>
      </c>
      <c r="I397" s="14">
        <f t="shared" si="69"/>
        <v>537.88615420058363</v>
      </c>
      <c r="J397" s="14">
        <f t="shared" si="69"/>
        <v>578.91385408548649</v>
      </c>
      <c r="K397" s="142">
        <f t="shared" si="69"/>
        <v>646.02100798044432</v>
      </c>
    </row>
    <row r="398" spans="2:11" ht="16" thickBot="1">
      <c r="B398" s="12" t="s">
        <v>205</v>
      </c>
      <c r="C398" s="15">
        <f t="shared" si="69"/>
        <v>587.16679229283454</v>
      </c>
      <c r="D398" s="15">
        <f t="shared" si="69"/>
        <v>83.72056770590973</v>
      </c>
      <c r="E398" s="15">
        <f t="shared" si="69"/>
        <v>55.514498432601883</v>
      </c>
      <c r="F398" s="15">
        <f t="shared" si="69"/>
        <v>102.82113821138212</v>
      </c>
      <c r="G398" s="15">
        <f t="shared" si="69"/>
        <v>245.90370370370371</v>
      </c>
      <c r="H398" s="15">
        <f t="shared" si="69"/>
        <v>604.74960995904576</v>
      </c>
      <c r="I398" s="15">
        <f t="shared" si="69"/>
        <v>535.56917168967527</v>
      </c>
      <c r="J398" s="15">
        <f t="shared" si="69"/>
        <v>580.58223459322198</v>
      </c>
      <c r="K398" s="144">
        <f t="shared" si="69"/>
        <v>643.96208723348934</v>
      </c>
    </row>
    <row r="402" spans="2:11" ht="18">
      <c r="B402" s="1184" t="s">
        <v>506</v>
      </c>
      <c r="C402" s="1184"/>
      <c r="D402" s="1184"/>
      <c r="E402" s="1184"/>
      <c r="F402" s="1184"/>
      <c r="G402" s="1184"/>
      <c r="H402" s="1184"/>
      <c r="I402" s="1184"/>
      <c r="J402" s="1184"/>
      <c r="K402" s="1184"/>
    </row>
    <row r="403" spans="2:11" ht="18.5" thickBot="1">
      <c r="B403" s="84"/>
      <c r="C403" s="84"/>
      <c r="D403" s="84"/>
      <c r="E403" s="84"/>
      <c r="F403" s="85" t="s">
        <v>185</v>
      </c>
      <c r="G403" s="84"/>
      <c r="H403" s="84"/>
      <c r="I403" s="84"/>
      <c r="J403" s="84"/>
      <c r="K403" s="84"/>
    </row>
    <row r="404" spans="2:11" ht="12.65" customHeight="1">
      <c r="B404" s="1185" t="s">
        <v>186</v>
      </c>
      <c r="C404" s="1188" t="s">
        <v>18</v>
      </c>
      <c r="D404" s="1188" t="s">
        <v>187</v>
      </c>
      <c r="E404" s="1178" t="s">
        <v>188</v>
      </c>
      <c r="F404" s="1179"/>
      <c r="G404" s="1189"/>
      <c r="H404" s="1188" t="s">
        <v>189</v>
      </c>
      <c r="I404" s="1178" t="s">
        <v>190</v>
      </c>
      <c r="J404" s="1179"/>
      <c r="K404" s="1180"/>
    </row>
    <row r="405" spans="2:11" ht="10.5" customHeight="1">
      <c r="B405" s="1186"/>
      <c r="C405" s="1164"/>
      <c r="D405" s="1164"/>
      <c r="E405" s="1168" t="s">
        <v>209</v>
      </c>
      <c r="F405" s="1163" t="s">
        <v>210</v>
      </c>
      <c r="G405" s="1163" t="s">
        <v>211</v>
      </c>
      <c r="H405" s="1164"/>
      <c r="I405" s="1168" t="s">
        <v>191</v>
      </c>
      <c r="J405" s="1168" t="s">
        <v>20</v>
      </c>
      <c r="K405" s="1171" t="s">
        <v>243</v>
      </c>
    </row>
    <row r="406" spans="2:11" ht="10.5" customHeight="1">
      <c r="B406" s="1187"/>
      <c r="C406" s="1181"/>
      <c r="D406" s="1181"/>
      <c r="E406" s="1170"/>
      <c r="F406" s="1181"/>
      <c r="G406" s="1181"/>
      <c r="H406" s="1181"/>
      <c r="I406" s="1170"/>
      <c r="J406" s="1170"/>
      <c r="K406" s="1172"/>
    </row>
    <row r="407" spans="2:11" ht="10.5" customHeight="1">
      <c r="B407" s="145">
        <v>0</v>
      </c>
      <c r="C407" s="66">
        <v>1</v>
      </c>
      <c r="D407" s="66">
        <v>2</v>
      </c>
      <c r="E407" s="67">
        <v>3</v>
      </c>
      <c r="F407" s="67">
        <v>4</v>
      </c>
      <c r="G407" s="66">
        <v>5</v>
      </c>
      <c r="H407" s="66">
        <v>6</v>
      </c>
      <c r="I407" s="66">
        <v>7</v>
      </c>
      <c r="J407" s="66">
        <v>8</v>
      </c>
      <c r="K407" s="146">
        <v>9</v>
      </c>
    </row>
    <row r="408" spans="2:11" ht="10.5" customHeight="1">
      <c r="B408" s="147"/>
      <c r="C408" s="68"/>
      <c r="D408" s="68"/>
      <c r="E408" s="68"/>
      <c r="F408" s="68"/>
      <c r="G408" s="68"/>
      <c r="H408" s="68"/>
      <c r="I408" s="68"/>
      <c r="J408" s="68"/>
      <c r="K408" s="148"/>
    </row>
    <row r="409" spans="2:11" ht="14">
      <c r="B409" s="149"/>
      <c r="C409" s="1182" t="s">
        <v>193</v>
      </c>
      <c r="D409" s="1182"/>
      <c r="E409" s="1182"/>
      <c r="F409" s="1182"/>
      <c r="G409" s="1182"/>
      <c r="H409" s="1182"/>
      <c r="I409" s="1182"/>
      <c r="J409" s="1182"/>
      <c r="K409" s="1183"/>
    </row>
    <row r="410" spans="2:11" ht="12.5">
      <c r="B410" s="147"/>
      <c r="C410" s="68"/>
      <c r="D410" s="68"/>
      <c r="E410" s="68"/>
      <c r="F410" s="68"/>
      <c r="G410" s="68"/>
      <c r="H410" s="68"/>
      <c r="I410" s="68"/>
      <c r="J410" s="68"/>
      <c r="K410" s="148"/>
    </row>
    <row r="411" spans="2:11" ht="12.5">
      <c r="B411" s="169" t="s">
        <v>194</v>
      </c>
      <c r="C411" s="161">
        <f t="shared" ref="C411:C417" si="70">D411+H411</f>
        <v>174252</v>
      </c>
      <c r="D411" s="161">
        <v>4925</v>
      </c>
      <c r="E411" s="161">
        <v>3069</v>
      </c>
      <c r="F411" s="161">
        <v>1526</v>
      </c>
      <c r="G411" s="161">
        <v>330</v>
      </c>
      <c r="H411" s="161">
        <v>169327</v>
      </c>
      <c r="I411" s="161">
        <v>29858</v>
      </c>
      <c r="J411" s="161">
        <v>58031</v>
      </c>
      <c r="K411" s="171">
        <v>81438</v>
      </c>
    </row>
    <row r="412" spans="2:11" ht="12.5">
      <c r="B412" s="169" t="s">
        <v>195</v>
      </c>
      <c r="C412" s="161">
        <f t="shared" si="70"/>
        <v>177518</v>
      </c>
      <c r="D412" s="161">
        <v>4260</v>
      </c>
      <c r="E412" s="161">
        <v>2676</v>
      </c>
      <c r="F412" s="161">
        <v>1293</v>
      </c>
      <c r="G412" s="161">
        <v>291</v>
      </c>
      <c r="H412" s="161">
        <v>173258</v>
      </c>
      <c r="I412" s="161">
        <v>32673</v>
      </c>
      <c r="J412" s="161">
        <v>56573</v>
      </c>
      <c r="K412" s="171">
        <v>84012</v>
      </c>
    </row>
    <row r="413" spans="2:11" ht="12.5">
      <c r="B413" s="169" t="s">
        <v>196</v>
      </c>
      <c r="C413" s="161">
        <f t="shared" si="70"/>
        <v>183998</v>
      </c>
      <c r="D413" s="163">
        <v>4569</v>
      </c>
      <c r="E413" s="163">
        <v>2727</v>
      </c>
      <c r="F413" s="163">
        <v>1451</v>
      </c>
      <c r="G413" s="162">
        <v>391</v>
      </c>
      <c r="H413" s="161">
        <v>179429</v>
      </c>
      <c r="I413" s="163">
        <v>32809</v>
      </c>
      <c r="J413" s="163">
        <v>57757</v>
      </c>
      <c r="K413" s="171">
        <v>88863</v>
      </c>
    </row>
    <row r="414" spans="2:11" ht="12.5">
      <c r="B414" s="169" t="s">
        <v>197</v>
      </c>
      <c r="C414" s="161">
        <f t="shared" si="70"/>
        <v>176668</v>
      </c>
      <c r="D414" s="161">
        <v>3806</v>
      </c>
      <c r="E414" s="162">
        <v>2084</v>
      </c>
      <c r="F414" s="162">
        <v>1468</v>
      </c>
      <c r="G414" s="161">
        <v>254</v>
      </c>
      <c r="H414" s="161">
        <v>172862</v>
      </c>
      <c r="I414" s="161">
        <v>32080</v>
      </c>
      <c r="J414" s="161">
        <v>54887</v>
      </c>
      <c r="K414" s="171">
        <v>85895</v>
      </c>
    </row>
    <row r="415" spans="2:11" ht="12.5">
      <c r="B415" s="169" t="s">
        <v>198</v>
      </c>
      <c r="C415" s="161">
        <f t="shared" si="70"/>
        <v>171464</v>
      </c>
      <c r="D415" s="692">
        <v>3619</v>
      </c>
      <c r="E415" s="454">
        <v>2145</v>
      </c>
      <c r="F415" s="455">
        <v>1237</v>
      </c>
      <c r="G415" s="455">
        <v>237</v>
      </c>
      <c r="H415" s="692">
        <v>167845</v>
      </c>
      <c r="I415" s="454">
        <v>30928</v>
      </c>
      <c r="J415" s="454">
        <v>49276</v>
      </c>
      <c r="K415" s="693">
        <v>87641</v>
      </c>
    </row>
    <row r="416" spans="2:11" ht="12.5">
      <c r="B416" s="169" t="s">
        <v>199</v>
      </c>
      <c r="C416" s="161">
        <f t="shared" si="70"/>
        <v>171114</v>
      </c>
      <c r="D416" s="161">
        <v>3515</v>
      </c>
      <c r="E416" s="162">
        <v>1893</v>
      </c>
      <c r="F416" s="162">
        <v>1261</v>
      </c>
      <c r="G416" s="161">
        <v>361</v>
      </c>
      <c r="H416" s="161">
        <v>167599</v>
      </c>
      <c r="I416" s="161">
        <v>32455</v>
      </c>
      <c r="J416" s="161">
        <v>50357</v>
      </c>
      <c r="K416" s="171">
        <v>84787</v>
      </c>
    </row>
    <row r="417" spans="2:11" ht="12.5">
      <c r="B417" s="169" t="s">
        <v>200</v>
      </c>
      <c r="C417" s="161">
        <f t="shared" si="70"/>
        <v>175974</v>
      </c>
      <c r="D417" s="71">
        <v>3671</v>
      </c>
      <c r="E417" s="163">
        <v>2114</v>
      </c>
      <c r="F417" s="162">
        <v>1321</v>
      </c>
      <c r="G417" s="162">
        <v>236</v>
      </c>
      <c r="H417" s="161">
        <v>172303</v>
      </c>
      <c r="I417" s="163">
        <v>32740</v>
      </c>
      <c r="J417" s="163">
        <v>56404</v>
      </c>
      <c r="K417" s="171">
        <v>83159</v>
      </c>
    </row>
    <row r="418" spans="2:11" ht="12.5">
      <c r="B418" s="169" t="s">
        <v>201</v>
      </c>
      <c r="C418" s="161">
        <f>D418+H418</f>
        <v>171602</v>
      </c>
      <c r="D418" s="71">
        <v>3853</v>
      </c>
      <c r="E418" s="163">
        <v>2343</v>
      </c>
      <c r="F418" s="163">
        <v>1333</v>
      </c>
      <c r="G418" s="162">
        <v>177</v>
      </c>
      <c r="H418" s="161">
        <v>167749</v>
      </c>
      <c r="I418" s="163">
        <v>31163</v>
      </c>
      <c r="J418" s="163">
        <v>57280</v>
      </c>
      <c r="K418" s="171">
        <v>79306</v>
      </c>
    </row>
    <row r="419" spans="2:11" ht="12.5">
      <c r="B419" s="169" t="s">
        <v>202</v>
      </c>
      <c r="C419" s="161">
        <f>D419+H419</f>
        <v>169425</v>
      </c>
      <c r="D419" s="161">
        <v>3652</v>
      </c>
      <c r="E419" s="162">
        <v>1991</v>
      </c>
      <c r="F419" s="162">
        <v>1437</v>
      </c>
      <c r="G419" s="161">
        <v>224</v>
      </c>
      <c r="H419" s="161">
        <v>165773</v>
      </c>
      <c r="I419" s="161">
        <v>31674</v>
      </c>
      <c r="J419" s="161">
        <v>54787</v>
      </c>
      <c r="K419" s="171">
        <v>79312</v>
      </c>
    </row>
    <row r="420" spans="2:11" ht="12.5">
      <c r="B420" s="174" t="s">
        <v>203</v>
      </c>
      <c r="C420" s="161"/>
      <c r="D420" s="71"/>
      <c r="E420" s="163"/>
      <c r="F420" s="163"/>
      <c r="G420" s="163"/>
      <c r="H420" s="162"/>
      <c r="I420" s="163"/>
      <c r="J420" s="163"/>
      <c r="K420" s="171"/>
    </row>
    <row r="421" spans="2:11" ht="12.5">
      <c r="B421" s="174" t="s">
        <v>204</v>
      </c>
      <c r="C421" s="161"/>
      <c r="D421" s="163"/>
      <c r="E421" s="163"/>
      <c r="F421" s="163"/>
      <c r="G421" s="163"/>
      <c r="H421" s="163"/>
      <c r="I421" s="163"/>
      <c r="J421" s="163"/>
      <c r="K421" s="171"/>
    </row>
    <row r="422" spans="2:11" ht="12.5">
      <c r="B422" s="174" t="s">
        <v>205</v>
      </c>
      <c r="C422" s="161"/>
      <c r="D422" s="163"/>
      <c r="E422" s="163"/>
      <c r="F422" s="163"/>
      <c r="G422" s="163"/>
      <c r="H422" s="163"/>
      <c r="I422" s="163"/>
      <c r="J422" s="163"/>
      <c r="K422" s="171"/>
    </row>
    <row r="423" spans="2:11" ht="14">
      <c r="B423" s="175"/>
      <c r="C423" s="162"/>
      <c r="D423" s="162"/>
      <c r="E423" s="162"/>
      <c r="F423" s="162"/>
      <c r="G423" s="162"/>
      <c r="H423" s="162"/>
      <c r="I423" s="162"/>
      <c r="J423" s="162"/>
      <c r="K423" s="171"/>
    </row>
    <row r="424" spans="2:11" ht="13">
      <c r="B424" s="176">
        <v>2024</v>
      </c>
      <c r="C424" s="155">
        <f t="shared" ref="C424:K424" si="71">SUM(C411:C422)</f>
        <v>1572015</v>
      </c>
      <c r="D424" s="155">
        <f>SUM(D411:D422)</f>
        <v>35870</v>
      </c>
      <c r="E424" s="155">
        <f t="shared" si="71"/>
        <v>21042</v>
      </c>
      <c r="F424" s="155">
        <f t="shared" si="71"/>
        <v>12327</v>
      </c>
      <c r="G424" s="155">
        <f>SUM(G411:G422)</f>
        <v>2501</v>
      </c>
      <c r="H424" s="155">
        <f t="shared" si="71"/>
        <v>1536145</v>
      </c>
      <c r="I424" s="155">
        <f t="shared" si="71"/>
        <v>286380</v>
      </c>
      <c r="J424" s="155">
        <f t="shared" si="71"/>
        <v>495352</v>
      </c>
      <c r="K424" s="177">
        <f t="shared" si="71"/>
        <v>754413</v>
      </c>
    </row>
    <row r="425" spans="2:11" ht="12.5">
      <c r="B425" s="149"/>
      <c r="C425" s="150"/>
      <c r="D425" s="150"/>
      <c r="E425" s="150"/>
      <c r="F425" s="150"/>
      <c r="G425" s="150"/>
      <c r="H425" s="150"/>
      <c r="I425" s="150"/>
      <c r="J425" s="150"/>
      <c r="K425" s="178"/>
    </row>
    <row r="426" spans="2:11" ht="13">
      <c r="B426" s="149"/>
      <c r="C426" s="1159" t="s">
        <v>206</v>
      </c>
      <c r="D426" s="1159"/>
      <c r="E426" s="1159"/>
      <c r="F426" s="1159"/>
      <c r="G426" s="1159"/>
      <c r="H426" s="1159"/>
      <c r="I426" s="1159"/>
      <c r="J426" s="1159"/>
      <c r="K426" s="1160"/>
    </row>
    <row r="427" spans="2:11" ht="12.5">
      <c r="B427" s="147"/>
      <c r="C427" s="150"/>
      <c r="D427" s="150"/>
      <c r="E427" s="150"/>
      <c r="F427" s="150"/>
      <c r="G427" s="150"/>
      <c r="H427" s="150"/>
      <c r="I427" s="150"/>
      <c r="J427" s="150"/>
      <c r="K427" s="178"/>
    </row>
    <row r="428" spans="2:11" ht="12.5">
      <c r="B428" s="179" t="s">
        <v>194</v>
      </c>
      <c r="C428" s="161">
        <f t="shared" ref="C428:C436" si="72">D428+H428</f>
        <v>50872946</v>
      </c>
      <c r="D428" s="161">
        <v>233913</v>
      </c>
      <c r="E428" s="161">
        <v>102165</v>
      </c>
      <c r="F428" s="161">
        <v>87957</v>
      </c>
      <c r="G428" s="161">
        <v>43791</v>
      </c>
      <c r="H428" s="161">
        <v>50639033</v>
      </c>
      <c r="I428" s="161">
        <v>8042563</v>
      </c>
      <c r="J428" s="161">
        <v>16247972</v>
      </c>
      <c r="K428" s="171">
        <v>26348498</v>
      </c>
    </row>
    <row r="429" spans="2:11" ht="12.5">
      <c r="B429" s="179" t="s">
        <v>195</v>
      </c>
      <c r="C429" s="161">
        <f t="shared" si="72"/>
        <v>52984301</v>
      </c>
      <c r="D429" s="161">
        <v>216787</v>
      </c>
      <c r="E429" s="161">
        <v>90499</v>
      </c>
      <c r="F429" s="161">
        <v>83162</v>
      </c>
      <c r="G429" s="161">
        <v>43126</v>
      </c>
      <c r="H429" s="161">
        <v>52767514</v>
      </c>
      <c r="I429" s="161">
        <v>8943124</v>
      </c>
      <c r="J429" s="161">
        <v>15497438</v>
      </c>
      <c r="K429" s="171">
        <v>28326952</v>
      </c>
    </row>
    <row r="430" spans="2:11" ht="12.5">
      <c r="B430" s="179" t="s">
        <v>196</v>
      </c>
      <c r="C430" s="161">
        <f t="shared" si="72"/>
        <v>55519500</v>
      </c>
      <c r="D430" s="163">
        <v>231743</v>
      </c>
      <c r="E430" s="163">
        <v>94320</v>
      </c>
      <c r="F430" s="163">
        <v>85025</v>
      </c>
      <c r="G430" s="162">
        <v>52398</v>
      </c>
      <c r="H430" s="161">
        <v>55287757</v>
      </c>
      <c r="I430" s="163">
        <v>8980360</v>
      </c>
      <c r="J430" s="163">
        <v>16377632</v>
      </c>
      <c r="K430" s="171">
        <v>29929765</v>
      </c>
    </row>
    <row r="431" spans="2:11" ht="12.5">
      <c r="B431" s="179" t="s">
        <v>197</v>
      </c>
      <c r="C431" s="161">
        <f t="shared" si="72"/>
        <v>53890313</v>
      </c>
      <c r="D431" s="161">
        <v>195378</v>
      </c>
      <c r="E431" s="162">
        <v>72023</v>
      </c>
      <c r="F431" s="162">
        <v>82864</v>
      </c>
      <c r="G431" s="161">
        <v>40491</v>
      </c>
      <c r="H431" s="161">
        <v>53694935</v>
      </c>
      <c r="I431" s="161">
        <v>8842345</v>
      </c>
      <c r="J431" s="161">
        <v>15372754</v>
      </c>
      <c r="K431" s="171">
        <v>29479836</v>
      </c>
    </row>
    <row r="432" spans="2:11" ht="12.5">
      <c r="B432" s="179" t="s">
        <v>198</v>
      </c>
      <c r="C432" s="161">
        <f t="shared" si="72"/>
        <v>52248200</v>
      </c>
      <c r="D432" s="454">
        <v>178559</v>
      </c>
      <c r="E432" s="454">
        <v>73246</v>
      </c>
      <c r="F432" s="454">
        <v>74351</v>
      </c>
      <c r="G432" s="454">
        <v>30962</v>
      </c>
      <c r="H432" s="454">
        <v>52069641</v>
      </c>
      <c r="I432" s="454">
        <v>8568539</v>
      </c>
      <c r="J432" s="454">
        <v>13978628</v>
      </c>
      <c r="K432" s="693">
        <v>29522474</v>
      </c>
    </row>
    <row r="433" spans="2:11" ht="12.5">
      <c r="B433" s="179" t="s">
        <v>199</v>
      </c>
      <c r="C433" s="161">
        <f t="shared" si="72"/>
        <v>51782055</v>
      </c>
      <c r="D433" s="161">
        <v>193103</v>
      </c>
      <c r="E433" s="162">
        <v>67424</v>
      </c>
      <c r="F433" s="162">
        <v>72796</v>
      </c>
      <c r="G433" s="161">
        <v>52883</v>
      </c>
      <c r="H433" s="161">
        <v>51588952</v>
      </c>
      <c r="I433" s="161">
        <v>8996917</v>
      </c>
      <c r="J433" s="161">
        <v>13831440</v>
      </c>
      <c r="K433" s="171">
        <v>28760595</v>
      </c>
    </row>
    <row r="434" spans="2:11" ht="12.5">
      <c r="B434" s="179" t="s">
        <v>200</v>
      </c>
      <c r="C434" s="161">
        <f t="shared" si="72"/>
        <v>52186220</v>
      </c>
      <c r="D434" s="163">
        <v>192340</v>
      </c>
      <c r="E434" s="163">
        <v>74743</v>
      </c>
      <c r="F434" s="163">
        <v>81950</v>
      </c>
      <c r="G434" s="162">
        <v>35647</v>
      </c>
      <c r="H434" s="161">
        <v>51993880</v>
      </c>
      <c r="I434" s="163">
        <v>8800672</v>
      </c>
      <c r="J434" s="163">
        <v>15391829</v>
      </c>
      <c r="K434" s="171">
        <v>27801379</v>
      </c>
    </row>
    <row r="435" spans="2:11" ht="12.5">
      <c r="B435" s="179" t="s">
        <v>201</v>
      </c>
      <c r="C435" s="161">
        <f t="shared" si="72"/>
        <v>50426418</v>
      </c>
      <c r="D435" s="163">
        <v>193104</v>
      </c>
      <c r="E435" s="163">
        <v>81612</v>
      </c>
      <c r="F435" s="163">
        <v>82105</v>
      </c>
      <c r="G435" s="162">
        <v>29387</v>
      </c>
      <c r="H435" s="161">
        <v>50233314</v>
      </c>
      <c r="I435" s="163">
        <v>8259602</v>
      </c>
      <c r="J435" s="163">
        <v>15679418</v>
      </c>
      <c r="K435" s="171">
        <v>26294294</v>
      </c>
    </row>
    <row r="436" spans="2:11" ht="12.5">
      <c r="B436" s="179" t="s">
        <v>202</v>
      </c>
      <c r="C436" s="161">
        <f t="shared" si="72"/>
        <v>49972934</v>
      </c>
      <c r="D436" s="163">
        <v>186694</v>
      </c>
      <c r="E436" s="163">
        <v>69464</v>
      </c>
      <c r="F436" s="163">
        <v>82206</v>
      </c>
      <c r="G436" s="162">
        <v>35024</v>
      </c>
      <c r="H436" s="161">
        <v>49786240</v>
      </c>
      <c r="I436" s="163">
        <v>8556532</v>
      </c>
      <c r="J436" s="163">
        <v>14676416</v>
      </c>
      <c r="K436" s="171">
        <v>26553292</v>
      </c>
    </row>
    <row r="437" spans="2:11" ht="12.5">
      <c r="B437" s="179" t="s">
        <v>203</v>
      </c>
      <c r="C437" s="161"/>
      <c r="D437" s="163"/>
      <c r="E437" s="163"/>
      <c r="F437" s="163"/>
      <c r="G437" s="163"/>
      <c r="H437" s="162"/>
      <c r="I437" s="163"/>
      <c r="J437" s="163"/>
      <c r="K437" s="171"/>
    </row>
    <row r="438" spans="2:11" ht="12.5">
      <c r="B438" s="179" t="s">
        <v>204</v>
      </c>
      <c r="C438" s="161"/>
      <c r="D438" s="163"/>
      <c r="E438" s="163"/>
      <c r="F438" s="163"/>
      <c r="G438" s="163"/>
      <c r="H438" s="162"/>
      <c r="I438" s="163"/>
      <c r="J438" s="163"/>
      <c r="K438" s="171"/>
    </row>
    <row r="439" spans="2:11" ht="12.5">
      <c r="B439" s="179" t="s">
        <v>205</v>
      </c>
      <c r="C439" s="161"/>
      <c r="D439" s="163"/>
      <c r="E439" s="163"/>
      <c r="F439" s="163"/>
      <c r="G439" s="163"/>
      <c r="H439" s="163"/>
      <c r="I439" s="163"/>
      <c r="J439" s="163"/>
      <c r="K439" s="171"/>
    </row>
    <row r="440" spans="2:11" ht="12.5">
      <c r="B440" s="149"/>
      <c r="C440" s="162"/>
      <c r="D440" s="162"/>
      <c r="E440" s="162"/>
      <c r="F440" s="162"/>
      <c r="G440" s="162"/>
      <c r="H440" s="162"/>
      <c r="I440" s="162"/>
      <c r="J440" s="162"/>
      <c r="K440" s="171"/>
    </row>
    <row r="441" spans="2:11" ht="13">
      <c r="B441" s="176">
        <v>2024</v>
      </c>
      <c r="C441" s="155">
        <f t="shared" ref="C441:K441" si="73">SUM(C428:C439)</f>
        <v>469882887</v>
      </c>
      <c r="D441" s="155">
        <f t="shared" si="73"/>
        <v>1821621</v>
      </c>
      <c r="E441" s="155">
        <f t="shared" si="73"/>
        <v>725496</v>
      </c>
      <c r="F441" s="155">
        <f t="shared" si="73"/>
        <v>732416</v>
      </c>
      <c r="G441" s="155">
        <f t="shared" si="73"/>
        <v>363709</v>
      </c>
      <c r="H441" s="155">
        <f t="shared" si="73"/>
        <v>468061266</v>
      </c>
      <c r="I441" s="155">
        <f t="shared" si="73"/>
        <v>77990654</v>
      </c>
      <c r="J441" s="155">
        <f t="shared" si="73"/>
        <v>137053527</v>
      </c>
      <c r="K441" s="177">
        <f t="shared" si="73"/>
        <v>253017085</v>
      </c>
    </row>
    <row r="442" spans="2:11" ht="13">
      <c r="B442" s="180"/>
      <c r="C442" s="151"/>
      <c r="D442" s="151"/>
      <c r="E442" s="151"/>
      <c r="F442" s="151"/>
      <c r="G442" s="151"/>
      <c r="H442" s="151"/>
      <c r="I442" s="151"/>
      <c r="J442" s="151"/>
      <c r="K442" s="181"/>
    </row>
    <row r="443" spans="2:11" ht="12.65" customHeight="1">
      <c r="B443" s="1161" t="s">
        <v>186</v>
      </c>
      <c r="C443" s="1163" t="s">
        <v>18</v>
      </c>
      <c r="D443" s="1163" t="s">
        <v>187</v>
      </c>
      <c r="E443" s="1165" t="s">
        <v>188</v>
      </c>
      <c r="F443" s="1166"/>
      <c r="G443" s="1167"/>
      <c r="H443" s="1173" t="s">
        <v>189</v>
      </c>
      <c r="I443" s="1175" t="s">
        <v>190</v>
      </c>
      <c r="J443" s="1176"/>
      <c r="K443" s="1177"/>
    </row>
    <row r="444" spans="2:11" ht="10.5" customHeight="1">
      <c r="B444" s="1162"/>
      <c r="C444" s="1164"/>
      <c r="D444" s="1164"/>
      <c r="E444" s="1168" t="s">
        <v>209</v>
      </c>
      <c r="F444" s="1163" t="s">
        <v>210</v>
      </c>
      <c r="G444" s="1163" t="s">
        <v>211</v>
      </c>
      <c r="H444" s="1174"/>
      <c r="I444" s="1168" t="s">
        <v>191</v>
      </c>
      <c r="J444" s="1168" t="s">
        <v>20</v>
      </c>
      <c r="K444" s="1171" t="s">
        <v>192</v>
      </c>
    </row>
    <row r="445" spans="2:11" ht="10.5" customHeight="1">
      <c r="B445" s="1162"/>
      <c r="C445" s="1164"/>
      <c r="D445" s="1164"/>
      <c r="E445" s="1169"/>
      <c r="F445" s="1164"/>
      <c r="G445" s="1164"/>
      <c r="H445" s="1174"/>
      <c r="I445" s="1170"/>
      <c r="J445" s="1170"/>
      <c r="K445" s="1172"/>
    </row>
    <row r="446" spans="2:11" ht="10.5" customHeight="1">
      <c r="B446" s="145">
        <v>0</v>
      </c>
      <c r="C446" s="152">
        <v>1</v>
      </c>
      <c r="D446" s="152">
        <v>2</v>
      </c>
      <c r="E446" s="153">
        <v>3</v>
      </c>
      <c r="F446" s="153">
        <v>4</v>
      </c>
      <c r="G446" s="152">
        <v>5</v>
      </c>
      <c r="H446" s="152">
        <v>6</v>
      </c>
      <c r="I446" s="152">
        <v>7</v>
      </c>
      <c r="J446" s="152">
        <v>8</v>
      </c>
      <c r="K446" s="182">
        <v>9</v>
      </c>
    </row>
    <row r="447" spans="2:11" ht="10.5" customHeight="1">
      <c r="B447" s="147"/>
      <c r="C447" s="150"/>
      <c r="D447" s="150"/>
      <c r="E447" s="150"/>
      <c r="F447" s="150"/>
      <c r="G447" s="150"/>
      <c r="H447" s="150"/>
      <c r="I447" s="150"/>
      <c r="J447" s="150"/>
      <c r="K447" s="178"/>
    </row>
    <row r="448" spans="2:11" ht="13">
      <c r="B448" s="149"/>
      <c r="C448" s="1159" t="s">
        <v>207</v>
      </c>
      <c r="D448" s="1159"/>
      <c r="E448" s="1159"/>
      <c r="F448" s="1159"/>
      <c r="G448" s="1159"/>
      <c r="H448" s="1159"/>
      <c r="I448" s="1159"/>
      <c r="J448" s="1159"/>
      <c r="K448" s="1160"/>
    </row>
    <row r="449" spans="2:11" ht="13">
      <c r="B449" s="149"/>
      <c r="C449" s="154"/>
      <c r="D449" s="154"/>
      <c r="E449" s="154"/>
      <c r="F449" s="154"/>
      <c r="G449" s="154"/>
      <c r="H449" s="154"/>
      <c r="I449" s="154"/>
      <c r="J449" s="154"/>
      <c r="K449" s="183"/>
    </row>
    <row r="450" spans="2:11" ht="12.5">
      <c r="B450" s="179" t="s">
        <v>194</v>
      </c>
      <c r="C450" s="161">
        <f t="shared" ref="C450:C458" si="74">D450+H450</f>
        <v>100214844</v>
      </c>
      <c r="D450" s="161">
        <v>412116</v>
      </c>
      <c r="E450" s="161">
        <v>179040</v>
      </c>
      <c r="F450" s="161">
        <v>155244</v>
      </c>
      <c r="G450" s="161">
        <v>77832</v>
      </c>
      <c r="H450" s="161">
        <v>99802728</v>
      </c>
      <c r="I450" s="161">
        <v>15895241</v>
      </c>
      <c r="J450" s="161">
        <v>33215038</v>
      </c>
      <c r="K450" s="171">
        <v>50692449</v>
      </c>
    </row>
    <row r="451" spans="2:11" ht="12.5">
      <c r="B451" s="179" t="s">
        <v>195</v>
      </c>
      <c r="C451" s="161">
        <f t="shared" si="74"/>
        <v>105321244</v>
      </c>
      <c r="D451" s="161">
        <v>379264</v>
      </c>
      <c r="E451" s="161">
        <v>158473</v>
      </c>
      <c r="F451" s="161">
        <v>145542</v>
      </c>
      <c r="G451" s="161">
        <v>75249</v>
      </c>
      <c r="H451" s="161">
        <v>104941980</v>
      </c>
      <c r="I451" s="161">
        <v>17723888</v>
      </c>
      <c r="J451" s="161">
        <v>32336697</v>
      </c>
      <c r="K451" s="171">
        <v>54881395</v>
      </c>
    </row>
    <row r="452" spans="2:11" ht="12.5">
      <c r="B452" s="179" t="s">
        <v>196</v>
      </c>
      <c r="C452" s="161">
        <f t="shared" si="74"/>
        <v>109461933</v>
      </c>
      <c r="D452" s="163">
        <v>410883</v>
      </c>
      <c r="E452" s="163">
        <v>166496</v>
      </c>
      <c r="F452" s="163">
        <v>151070</v>
      </c>
      <c r="G452" s="162">
        <v>93317</v>
      </c>
      <c r="H452" s="161">
        <v>109051050</v>
      </c>
      <c r="I452" s="163">
        <v>17731808</v>
      </c>
      <c r="J452" s="163">
        <v>33444590</v>
      </c>
      <c r="K452" s="171">
        <v>57874652</v>
      </c>
    </row>
    <row r="453" spans="2:11" ht="12.5">
      <c r="B453" s="179" t="s">
        <v>197</v>
      </c>
      <c r="C453" s="161">
        <f t="shared" si="74"/>
        <v>106113753</v>
      </c>
      <c r="D453" s="161">
        <v>346638</v>
      </c>
      <c r="E453" s="162">
        <v>126834</v>
      </c>
      <c r="F453" s="162">
        <v>148077</v>
      </c>
      <c r="G453" s="162">
        <v>71727</v>
      </c>
      <c r="H453" s="161">
        <v>105767115</v>
      </c>
      <c r="I453" s="162">
        <v>17394591</v>
      </c>
      <c r="J453" s="162">
        <v>31657087</v>
      </c>
      <c r="K453" s="171">
        <v>56715437</v>
      </c>
    </row>
    <row r="454" spans="2:11" ht="12.5">
      <c r="B454" s="179" t="s">
        <v>198</v>
      </c>
      <c r="C454" s="161">
        <f t="shared" si="74"/>
        <v>103066539</v>
      </c>
      <c r="D454" s="454">
        <v>315882</v>
      </c>
      <c r="E454" s="454">
        <v>128517</v>
      </c>
      <c r="F454" s="454">
        <v>130959</v>
      </c>
      <c r="G454" s="454">
        <v>56406</v>
      </c>
      <c r="H454" s="454">
        <v>102750657</v>
      </c>
      <c r="I454" s="454">
        <v>16922016</v>
      </c>
      <c r="J454" s="454">
        <v>28384842</v>
      </c>
      <c r="K454" s="693">
        <v>57443799</v>
      </c>
    </row>
    <row r="455" spans="2:11" ht="12.5">
      <c r="B455" s="179" t="s">
        <v>199</v>
      </c>
      <c r="C455" s="161">
        <f t="shared" si="74"/>
        <v>101945798</v>
      </c>
      <c r="D455" s="161">
        <v>338042</v>
      </c>
      <c r="E455" s="162">
        <v>118122</v>
      </c>
      <c r="F455" s="162">
        <v>127692</v>
      </c>
      <c r="G455" s="162">
        <v>92228</v>
      </c>
      <c r="H455" s="161">
        <v>101607756</v>
      </c>
      <c r="I455" s="162">
        <v>17649304</v>
      </c>
      <c r="J455" s="162">
        <v>28233898</v>
      </c>
      <c r="K455" s="171">
        <v>55724554</v>
      </c>
    </row>
    <row r="456" spans="2:11" ht="12.5">
      <c r="B456" s="179" t="s">
        <v>200</v>
      </c>
      <c r="C456" s="161">
        <f t="shared" si="74"/>
        <v>103194163</v>
      </c>
      <c r="D456" s="163">
        <v>338831</v>
      </c>
      <c r="E456" s="163">
        <v>130505</v>
      </c>
      <c r="F456" s="163">
        <v>143969</v>
      </c>
      <c r="G456" s="162">
        <v>64357</v>
      </c>
      <c r="H456" s="161">
        <v>102855332</v>
      </c>
      <c r="I456" s="163">
        <v>17387623</v>
      </c>
      <c r="J456" s="163">
        <v>31722892</v>
      </c>
      <c r="K456" s="171">
        <v>53744817</v>
      </c>
    </row>
    <row r="457" spans="2:11" ht="12.5">
      <c r="B457" s="179" t="s">
        <v>201</v>
      </c>
      <c r="C457" s="161">
        <f t="shared" si="74"/>
        <v>100205674</v>
      </c>
      <c r="D457" s="163">
        <v>339625</v>
      </c>
      <c r="E457" s="163">
        <v>142839</v>
      </c>
      <c r="F457" s="163">
        <v>143327</v>
      </c>
      <c r="G457" s="162">
        <v>53459</v>
      </c>
      <c r="H457" s="161">
        <v>99866049</v>
      </c>
      <c r="I457" s="163">
        <v>16415870</v>
      </c>
      <c r="J457" s="163">
        <v>32281017</v>
      </c>
      <c r="K457" s="171">
        <v>51169162</v>
      </c>
    </row>
    <row r="458" spans="2:11" ht="12.5">
      <c r="B458" s="179" t="s">
        <v>202</v>
      </c>
      <c r="C458" s="161">
        <f t="shared" si="74"/>
        <v>100175558</v>
      </c>
      <c r="D458" s="161">
        <v>331665</v>
      </c>
      <c r="E458" s="162">
        <v>122774</v>
      </c>
      <c r="F458" s="162">
        <v>144879</v>
      </c>
      <c r="G458" s="162">
        <v>64012</v>
      </c>
      <c r="H458" s="161">
        <v>99843893</v>
      </c>
      <c r="I458" s="162">
        <v>16977030</v>
      </c>
      <c r="J458" s="162">
        <v>31530242</v>
      </c>
      <c r="K458" s="171">
        <v>51336621</v>
      </c>
    </row>
    <row r="459" spans="2:11" ht="12.5">
      <c r="B459" s="179" t="s">
        <v>203</v>
      </c>
      <c r="C459" s="161"/>
      <c r="D459" s="163"/>
      <c r="E459" s="163"/>
      <c r="F459" s="163"/>
      <c r="G459" s="163"/>
      <c r="H459" s="162"/>
      <c r="I459" s="163"/>
      <c r="J459" s="163"/>
      <c r="K459" s="171"/>
    </row>
    <row r="460" spans="2:11" ht="12.5">
      <c r="B460" s="179" t="s">
        <v>204</v>
      </c>
      <c r="C460" s="161"/>
      <c r="D460" s="163"/>
      <c r="E460" s="163"/>
      <c r="F460" s="163"/>
      <c r="G460" s="163"/>
      <c r="H460" s="162"/>
      <c r="I460" s="163"/>
      <c r="J460" s="163"/>
      <c r="K460" s="171"/>
    </row>
    <row r="461" spans="2:11" ht="12.5">
      <c r="B461" s="179" t="s">
        <v>205</v>
      </c>
      <c r="C461" s="161"/>
      <c r="D461" s="163"/>
      <c r="E461" s="163"/>
      <c r="F461" s="163"/>
      <c r="G461" s="162"/>
      <c r="H461" s="164"/>
      <c r="I461" s="163"/>
      <c r="J461" s="163"/>
      <c r="K461" s="171"/>
    </row>
    <row r="462" spans="2:11" ht="12.5">
      <c r="B462" s="179"/>
      <c r="C462" s="160"/>
      <c r="D462" s="157"/>
      <c r="E462" s="158"/>
      <c r="F462" s="158"/>
      <c r="G462" s="158"/>
      <c r="H462" s="157"/>
      <c r="I462" s="158"/>
      <c r="J462" s="158"/>
      <c r="K462" s="184"/>
    </row>
    <row r="463" spans="2:11" ht="13">
      <c r="B463" s="176">
        <v>2024</v>
      </c>
      <c r="C463" s="159">
        <f>SUM(C450:C461)</f>
        <v>929699506</v>
      </c>
      <c r="D463" s="159">
        <f t="shared" ref="D463:K463" si="75">SUM(D450:D461)</f>
        <v>3212946</v>
      </c>
      <c r="E463" s="159">
        <f t="shared" si="75"/>
        <v>1273600</v>
      </c>
      <c r="F463" s="159">
        <f t="shared" si="75"/>
        <v>1290759</v>
      </c>
      <c r="G463" s="159">
        <f t="shared" si="75"/>
        <v>648587</v>
      </c>
      <c r="H463" s="159">
        <f t="shared" si="75"/>
        <v>926486560</v>
      </c>
      <c r="I463" s="159">
        <f t="shared" si="75"/>
        <v>154097371</v>
      </c>
      <c r="J463" s="159">
        <f t="shared" si="75"/>
        <v>282806303</v>
      </c>
      <c r="K463" s="185">
        <f t="shared" si="75"/>
        <v>489582886</v>
      </c>
    </row>
    <row r="464" spans="2:11" ht="20">
      <c r="B464" s="8"/>
      <c r="F464" s="1046" t="s">
        <v>208</v>
      </c>
      <c r="G464" s="1046"/>
      <c r="H464" s="1046"/>
      <c r="I464" s="1047"/>
      <c r="J464" s="1047"/>
      <c r="K464" s="9"/>
    </row>
    <row r="465" spans="2:11">
      <c r="B465" s="8" t="s">
        <v>194</v>
      </c>
      <c r="C465" s="1048">
        <f>C450/C411</f>
        <v>575.11445492734663</v>
      </c>
      <c r="D465" s="1048">
        <f t="shared" ref="D465:K466" si="76">D450/D411</f>
        <v>83.678375634517764</v>
      </c>
      <c r="E465" s="1048">
        <f t="shared" si="76"/>
        <v>58.338220918866078</v>
      </c>
      <c r="F465" s="1048">
        <f t="shared" si="76"/>
        <v>101.73263433813892</v>
      </c>
      <c r="G465" s="1048">
        <f t="shared" si="76"/>
        <v>235.85454545454544</v>
      </c>
      <c r="H465" s="1048">
        <f t="shared" si="76"/>
        <v>589.40823377252298</v>
      </c>
      <c r="I465" s="1048">
        <f t="shared" si="76"/>
        <v>532.36120972603658</v>
      </c>
      <c r="J465" s="1048">
        <f t="shared" si="76"/>
        <v>572.36714859299343</v>
      </c>
      <c r="K465" s="864">
        <f t="shared" si="76"/>
        <v>622.46677226847419</v>
      </c>
    </row>
    <row r="466" spans="2:11">
      <c r="B466" s="8" t="s">
        <v>195</v>
      </c>
      <c r="C466" s="1048">
        <f>C451/C412</f>
        <v>593.29895559886882</v>
      </c>
      <c r="D466" s="1048">
        <f t="shared" si="76"/>
        <v>89.029107981220662</v>
      </c>
      <c r="E466" s="1048">
        <f t="shared" si="76"/>
        <v>59.220104633781766</v>
      </c>
      <c r="F466" s="1048">
        <f t="shared" si="76"/>
        <v>112.5614849187935</v>
      </c>
      <c r="G466" s="1048">
        <f t="shared" si="76"/>
        <v>258.58762886597935</v>
      </c>
      <c r="H466" s="1048">
        <f t="shared" si="76"/>
        <v>605.6977455586466</v>
      </c>
      <c r="I466" s="1048">
        <f t="shared" si="76"/>
        <v>542.4628286352646</v>
      </c>
      <c r="J466" s="1048">
        <f t="shared" si="76"/>
        <v>571.59240273628768</v>
      </c>
      <c r="K466" s="864">
        <f t="shared" si="76"/>
        <v>653.25661810217593</v>
      </c>
    </row>
    <row r="467" spans="2:11">
      <c r="B467" s="8" t="s">
        <v>196</v>
      </c>
      <c r="C467" s="1048">
        <f t="shared" ref="C467:K476" si="77">C452/C413</f>
        <v>594.90827617691491</v>
      </c>
      <c r="D467" s="1048">
        <f t="shared" si="77"/>
        <v>89.928430728824694</v>
      </c>
      <c r="E467" s="1048">
        <f t="shared" si="77"/>
        <v>61.054638797213052</v>
      </c>
      <c r="F467" s="1048">
        <f t="shared" si="77"/>
        <v>104.1144038594073</v>
      </c>
      <c r="G467" s="1048">
        <f t="shared" si="77"/>
        <v>238.66240409207163</v>
      </c>
      <c r="H467" s="1048">
        <f t="shared" si="77"/>
        <v>607.76713909122827</v>
      </c>
      <c r="I467" s="1048">
        <f t="shared" si="77"/>
        <v>540.4556066932854</v>
      </c>
      <c r="J467" s="1048">
        <f t="shared" si="77"/>
        <v>579.05691085063279</v>
      </c>
      <c r="K467" s="864">
        <f t="shared" si="77"/>
        <v>651.27952016024665</v>
      </c>
    </row>
    <row r="468" spans="2:11">
      <c r="B468" s="8" t="s">
        <v>197</v>
      </c>
      <c r="C468" s="1048">
        <f t="shared" si="77"/>
        <v>600.63935177847713</v>
      </c>
      <c r="D468" s="1048">
        <f t="shared" si="77"/>
        <v>91.076720966894371</v>
      </c>
      <c r="E468" s="1048">
        <f t="shared" si="77"/>
        <v>60.86084452975048</v>
      </c>
      <c r="F468" s="1048">
        <f t="shared" si="77"/>
        <v>100.86989100817439</v>
      </c>
      <c r="G468" s="1048">
        <f t="shared" si="77"/>
        <v>282.38976377952758</v>
      </c>
      <c r="H468" s="1048">
        <f t="shared" si="77"/>
        <v>611.85867917760993</v>
      </c>
      <c r="I468" s="1048">
        <f t="shared" si="77"/>
        <v>542.2254052369077</v>
      </c>
      <c r="J468" s="1048">
        <f t="shared" si="77"/>
        <v>576.76839688815198</v>
      </c>
      <c r="K468" s="864">
        <f t="shared" si="77"/>
        <v>660.28799115198785</v>
      </c>
    </row>
    <row r="469" spans="2:11">
      <c r="B469" s="8" t="s">
        <v>198</v>
      </c>
      <c r="C469" s="1048">
        <f t="shared" si="77"/>
        <v>601.0972507348481</v>
      </c>
      <c r="D469" s="1048">
        <f t="shared" si="77"/>
        <v>87.284332688588009</v>
      </c>
      <c r="E469" s="1048">
        <f t="shared" si="77"/>
        <v>59.914685314685315</v>
      </c>
      <c r="F469" s="1048">
        <f t="shared" si="77"/>
        <v>105.86822958771221</v>
      </c>
      <c r="G469" s="1048">
        <f t="shared" si="77"/>
        <v>238</v>
      </c>
      <c r="H469" s="1048">
        <f t="shared" si="77"/>
        <v>612.17585867913851</v>
      </c>
      <c r="I469" s="1048">
        <f t="shared" si="77"/>
        <v>547.1422659079152</v>
      </c>
      <c r="J469" s="1048">
        <f t="shared" si="77"/>
        <v>576.03786833346862</v>
      </c>
      <c r="K469" s="864">
        <f t="shared" si="77"/>
        <v>655.44435823415984</v>
      </c>
    </row>
    <row r="470" spans="2:11">
      <c r="B470" s="8" t="s">
        <v>199</v>
      </c>
      <c r="C470" s="1048">
        <f t="shared" si="77"/>
        <v>595.77707259487829</v>
      </c>
      <c r="D470" s="1048">
        <f t="shared" si="77"/>
        <v>96.171266002844945</v>
      </c>
      <c r="E470" s="1048">
        <f t="shared" si="77"/>
        <v>62.39936608557845</v>
      </c>
      <c r="F470" s="1048">
        <f t="shared" si="77"/>
        <v>101.26249008723235</v>
      </c>
      <c r="G470" s="1048">
        <f t="shared" si="77"/>
        <v>255.47922437673131</v>
      </c>
      <c r="H470" s="1048">
        <f t="shared" si="77"/>
        <v>606.25514472043392</v>
      </c>
      <c r="I470" s="1048">
        <f t="shared" si="77"/>
        <v>543.8084732706825</v>
      </c>
      <c r="J470" s="1048">
        <f t="shared" si="77"/>
        <v>560.6747423396946</v>
      </c>
      <c r="K470" s="864">
        <f t="shared" si="77"/>
        <v>657.22992911649192</v>
      </c>
    </row>
    <row r="471" spans="2:11">
      <c r="B471" s="8" t="s">
        <v>200</v>
      </c>
      <c r="C471" s="1048">
        <f t="shared" si="77"/>
        <v>586.41710138997803</v>
      </c>
      <c r="D471" s="1048">
        <f t="shared" si="77"/>
        <v>92.299373467719974</v>
      </c>
      <c r="E471" s="1048">
        <f t="shared" si="77"/>
        <v>61.733680227057711</v>
      </c>
      <c r="F471" s="1048">
        <f t="shared" si="77"/>
        <v>108.98485995457986</v>
      </c>
      <c r="G471" s="1048">
        <f t="shared" si="77"/>
        <v>272.69915254237287</v>
      </c>
      <c r="H471" s="1048">
        <f t="shared" si="77"/>
        <v>596.9445221499335</v>
      </c>
      <c r="I471" s="1048">
        <f t="shared" si="77"/>
        <v>531.0819486866219</v>
      </c>
      <c r="J471" s="1048">
        <f t="shared" si="77"/>
        <v>562.42273597617191</v>
      </c>
      <c r="K471" s="864">
        <f t="shared" si="77"/>
        <v>646.28984235019664</v>
      </c>
    </row>
    <row r="472" spans="2:11">
      <c r="B472" s="8" t="s">
        <v>201</v>
      </c>
      <c r="C472" s="1048">
        <f t="shared" si="77"/>
        <v>583.94234332933183</v>
      </c>
      <c r="D472" s="1048">
        <f t="shared" si="77"/>
        <v>88.145600830521673</v>
      </c>
      <c r="E472" s="1048">
        <f t="shared" si="77"/>
        <v>60.964148527528806</v>
      </c>
      <c r="F472" s="1048">
        <f t="shared" si="77"/>
        <v>107.52213053263316</v>
      </c>
      <c r="G472" s="1048">
        <f t="shared" si="77"/>
        <v>302.0282485875706</v>
      </c>
      <c r="H472" s="1048">
        <f t="shared" si="77"/>
        <v>595.33021955421498</v>
      </c>
      <c r="I472" s="1048">
        <f t="shared" si="77"/>
        <v>526.77437987356802</v>
      </c>
      <c r="J472" s="1048">
        <f t="shared" si="77"/>
        <v>563.56524092178768</v>
      </c>
      <c r="K472" s="864">
        <f t="shared" si="77"/>
        <v>645.21173681688651</v>
      </c>
    </row>
    <row r="473" spans="2:11">
      <c r="B473" s="8" t="s">
        <v>202</v>
      </c>
      <c r="C473" s="1048">
        <f t="shared" si="77"/>
        <v>591.26786483694855</v>
      </c>
      <c r="D473" s="1048">
        <f t="shared" si="77"/>
        <v>90.817360350492876</v>
      </c>
      <c r="E473" s="1048">
        <f t="shared" si="77"/>
        <v>61.664490205926668</v>
      </c>
      <c r="F473" s="1048">
        <f t="shared" si="77"/>
        <v>100.8204592901879</v>
      </c>
      <c r="G473" s="1048">
        <f t="shared" si="77"/>
        <v>285.76785714285717</v>
      </c>
      <c r="H473" s="1048">
        <f t="shared" si="77"/>
        <v>602.29285227389266</v>
      </c>
      <c r="I473" s="1048">
        <f t="shared" si="77"/>
        <v>535.9926122371661</v>
      </c>
      <c r="J473" s="1048">
        <f t="shared" si="77"/>
        <v>575.50590468541805</v>
      </c>
      <c r="K473" s="864">
        <f t="shared" si="77"/>
        <v>647.27432166633048</v>
      </c>
    </row>
    <row r="474" spans="2:11">
      <c r="B474" s="8" t="s">
        <v>203</v>
      </c>
      <c r="C474" s="1048" t="e">
        <f t="shared" si="77"/>
        <v>#DIV/0!</v>
      </c>
      <c r="D474" s="1048" t="e">
        <f t="shared" si="77"/>
        <v>#DIV/0!</v>
      </c>
      <c r="E474" s="1048" t="e">
        <f t="shared" si="77"/>
        <v>#DIV/0!</v>
      </c>
      <c r="F474" s="1048" t="e">
        <f t="shared" si="77"/>
        <v>#DIV/0!</v>
      </c>
      <c r="G474" s="1048" t="e">
        <f t="shared" si="77"/>
        <v>#DIV/0!</v>
      </c>
      <c r="H474" s="1048" t="e">
        <f t="shared" si="77"/>
        <v>#DIV/0!</v>
      </c>
      <c r="I474" s="1048" t="e">
        <f t="shared" si="77"/>
        <v>#DIV/0!</v>
      </c>
      <c r="J474" s="1048" t="e">
        <f t="shared" si="77"/>
        <v>#DIV/0!</v>
      </c>
      <c r="K474" s="864" t="e">
        <f t="shared" si="77"/>
        <v>#DIV/0!</v>
      </c>
    </row>
    <row r="475" spans="2:11">
      <c r="B475" s="8" t="s">
        <v>204</v>
      </c>
      <c r="C475" s="1048" t="e">
        <f t="shared" si="77"/>
        <v>#DIV/0!</v>
      </c>
      <c r="D475" s="1048" t="e">
        <f t="shared" si="77"/>
        <v>#DIV/0!</v>
      </c>
      <c r="E475" s="1048" t="e">
        <f t="shared" si="77"/>
        <v>#DIV/0!</v>
      </c>
      <c r="F475" s="1048" t="e">
        <f t="shared" si="77"/>
        <v>#DIV/0!</v>
      </c>
      <c r="G475" s="1048" t="e">
        <f t="shared" si="77"/>
        <v>#DIV/0!</v>
      </c>
      <c r="H475" s="1048" t="e">
        <f t="shared" si="77"/>
        <v>#DIV/0!</v>
      </c>
      <c r="I475" s="1048" t="e">
        <f t="shared" si="77"/>
        <v>#DIV/0!</v>
      </c>
      <c r="J475" s="1048" t="e">
        <f t="shared" si="77"/>
        <v>#DIV/0!</v>
      </c>
      <c r="K475" s="864" t="e">
        <f t="shared" si="77"/>
        <v>#DIV/0!</v>
      </c>
    </row>
    <row r="476" spans="2:11" ht="11" thickBot="1">
      <c r="B476" s="865" t="s">
        <v>205</v>
      </c>
      <c r="C476" s="871" t="e">
        <f t="shared" si="77"/>
        <v>#DIV/0!</v>
      </c>
      <c r="D476" s="871" t="e">
        <f t="shared" si="77"/>
        <v>#DIV/0!</v>
      </c>
      <c r="E476" s="871" t="e">
        <f t="shared" si="77"/>
        <v>#DIV/0!</v>
      </c>
      <c r="F476" s="871" t="e">
        <f t="shared" si="77"/>
        <v>#DIV/0!</v>
      </c>
      <c r="G476" s="871" t="e">
        <f t="shared" si="77"/>
        <v>#DIV/0!</v>
      </c>
      <c r="H476" s="871" t="e">
        <f t="shared" si="77"/>
        <v>#DIV/0!</v>
      </c>
      <c r="I476" s="871" t="e">
        <f t="shared" si="77"/>
        <v>#DIV/0!</v>
      </c>
      <c r="J476" s="871" t="e">
        <f t="shared" si="77"/>
        <v>#DIV/0!</v>
      </c>
      <c r="K476" s="872" t="e">
        <f t="shared" si="77"/>
        <v>#DIV/0!</v>
      </c>
    </row>
  </sheetData>
  <mergeCells count="167">
    <mergeCell ref="C289:K289"/>
    <mergeCell ref="C250:K250"/>
    <mergeCell ref="C267:K267"/>
    <mergeCell ref="B284:B286"/>
    <mergeCell ref="C284:C286"/>
    <mergeCell ref="D284:D286"/>
    <mergeCell ref="E284:G284"/>
    <mergeCell ref="H284:H286"/>
    <mergeCell ref="I284:K284"/>
    <mergeCell ref="E285:E286"/>
    <mergeCell ref="F285:F286"/>
    <mergeCell ref="G285:G286"/>
    <mergeCell ref="I285:I286"/>
    <mergeCell ref="J285:J286"/>
    <mergeCell ref="K285:K286"/>
    <mergeCell ref="E245:G245"/>
    <mergeCell ref="H245:H247"/>
    <mergeCell ref="I245:K245"/>
    <mergeCell ref="E246:E247"/>
    <mergeCell ref="F246:F247"/>
    <mergeCell ref="G246:G247"/>
    <mergeCell ref="I246:I247"/>
    <mergeCell ref="J246:J247"/>
    <mergeCell ref="K246:K247"/>
    <mergeCell ref="C130:K130"/>
    <mergeCell ref="G126:G127"/>
    <mergeCell ref="I126:I127"/>
    <mergeCell ref="J126:J127"/>
    <mergeCell ref="K126:K127"/>
    <mergeCell ref="H125:H127"/>
    <mergeCell ref="I125:K125"/>
    <mergeCell ref="C125:C127"/>
    <mergeCell ref="D125:D127"/>
    <mergeCell ref="E125:G125"/>
    <mergeCell ref="E126:E127"/>
    <mergeCell ref="K7:K8"/>
    <mergeCell ref="C11:K11"/>
    <mergeCell ref="C28:K28"/>
    <mergeCell ref="B45:B47"/>
    <mergeCell ref="C45:C47"/>
    <mergeCell ref="D45:D47"/>
    <mergeCell ref="E45:G45"/>
    <mergeCell ref="H45:H47"/>
    <mergeCell ref="I45:K45"/>
    <mergeCell ref="E46:E47"/>
    <mergeCell ref="F46:F47"/>
    <mergeCell ref="G46:G47"/>
    <mergeCell ref="I46:I47"/>
    <mergeCell ref="J46:J47"/>
    <mergeCell ref="K46:K47"/>
    <mergeCell ref="B6:B8"/>
    <mergeCell ref="C6:C8"/>
    <mergeCell ref="D6:D8"/>
    <mergeCell ref="E6:G6"/>
    <mergeCell ref="H6:H8"/>
    <mergeCell ref="I6:K6"/>
    <mergeCell ref="E7:E8"/>
    <mergeCell ref="F7:F8"/>
    <mergeCell ref="G7:G8"/>
    <mergeCell ref="H86:H88"/>
    <mergeCell ref="I86:K86"/>
    <mergeCell ref="E87:E88"/>
    <mergeCell ref="F87:F88"/>
    <mergeCell ref="G87:G88"/>
    <mergeCell ref="I87:I88"/>
    <mergeCell ref="J87:J88"/>
    <mergeCell ref="K87:K88"/>
    <mergeCell ref="C108:K108"/>
    <mergeCell ref="I7:I8"/>
    <mergeCell ref="J7:J8"/>
    <mergeCell ref="C50:K50"/>
    <mergeCell ref="B163:K163"/>
    <mergeCell ref="B165:B167"/>
    <mergeCell ref="C165:C167"/>
    <mergeCell ref="D165:D167"/>
    <mergeCell ref="E165:G165"/>
    <mergeCell ref="H165:H167"/>
    <mergeCell ref="I165:K165"/>
    <mergeCell ref="E166:E167"/>
    <mergeCell ref="F166:F167"/>
    <mergeCell ref="G166:G167"/>
    <mergeCell ref="I166:I167"/>
    <mergeCell ref="J166:J167"/>
    <mergeCell ref="K166:K167"/>
    <mergeCell ref="C91:K91"/>
    <mergeCell ref="B125:B127"/>
    <mergeCell ref="F126:F127"/>
    <mergeCell ref="B84:K84"/>
    <mergeCell ref="B86:B88"/>
    <mergeCell ref="C86:C88"/>
    <mergeCell ref="D86:D88"/>
    <mergeCell ref="E86:G86"/>
    <mergeCell ref="C369:K369"/>
    <mergeCell ref="C330:K330"/>
    <mergeCell ref="C347:K347"/>
    <mergeCell ref="B364:B366"/>
    <mergeCell ref="C364:C366"/>
    <mergeCell ref="C209:K209"/>
    <mergeCell ref="C170:K170"/>
    <mergeCell ref="C187:K187"/>
    <mergeCell ref="B204:B206"/>
    <mergeCell ref="C204:C206"/>
    <mergeCell ref="D204:D206"/>
    <mergeCell ref="E204:G204"/>
    <mergeCell ref="H204:H206"/>
    <mergeCell ref="I204:K204"/>
    <mergeCell ref="E205:E206"/>
    <mergeCell ref="F205:F206"/>
    <mergeCell ref="G205:G206"/>
    <mergeCell ref="I205:I206"/>
    <mergeCell ref="J205:J206"/>
    <mergeCell ref="K205:K206"/>
    <mergeCell ref="B243:K243"/>
    <mergeCell ref="B245:B247"/>
    <mergeCell ref="C245:C247"/>
    <mergeCell ref="D245:D247"/>
    <mergeCell ref="B323:K323"/>
    <mergeCell ref="B325:B327"/>
    <mergeCell ref="C325:C327"/>
    <mergeCell ref="D325:D327"/>
    <mergeCell ref="E325:G325"/>
    <mergeCell ref="H325:H327"/>
    <mergeCell ref="I325:K325"/>
    <mergeCell ref="E326:E327"/>
    <mergeCell ref="F326:F327"/>
    <mergeCell ref="G326:G327"/>
    <mergeCell ref="I326:I327"/>
    <mergeCell ref="J326:J327"/>
    <mergeCell ref="K326:K327"/>
    <mergeCell ref="I404:K404"/>
    <mergeCell ref="E405:E406"/>
    <mergeCell ref="I405:I406"/>
    <mergeCell ref="J405:J406"/>
    <mergeCell ref="F405:F406"/>
    <mergeCell ref="G405:G406"/>
    <mergeCell ref="K405:K406"/>
    <mergeCell ref="C409:K409"/>
    <mergeCell ref="D364:D366"/>
    <mergeCell ref="E364:G364"/>
    <mergeCell ref="H364:H366"/>
    <mergeCell ref="I364:K364"/>
    <mergeCell ref="E365:E366"/>
    <mergeCell ref="F365:F366"/>
    <mergeCell ref="G365:G366"/>
    <mergeCell ref="I365:I366"/>
    <mergeCell ref="J365:J366"/>
    <mergeCell ref="K365:K366"/>
    <mergeCell ref="B402:K402"/>
    <mergeCell ref="B404:B406"/>
    <mergeCell ref="C404:C406"/>
    <mergeCell ref="D404:D406"/>
    <mergeCell ref="E404:G404"/>
    <mergeCell ref="H404:H406"/>
    <mergeCell ref="C426:K426"/>
    <mergeCell ref="B443:B445"/>
    <mergeCell ref="C443:C445"/>
    <mergeCell ref="D443:D445"/>
    <mergeCell ref="E443:G443"/>
    <mergeCell ref="E444:E445"/>
    <mergeCell ref="F444:F445"/>
    <mergeCell ref="C448:K448"/>
    <mergeCell ref="G444:G445"/>
    <mergeCell ref="I444:I445"/>
    <mergeCell ref="J444:J445"/>
    <mergeCell ref="K444:K445"/>
    <mergeCell ref="H443:H445"/>
    <mergeCell ref="I443:K443"/>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Arkusz15"/>
  <dimension ref="A1:U27"/>
  <sheetViews>
    <sheetView showGridLines="0" workbookViewId="0">
      <selection activeCell="Q12" sqref="Q12"/>
    </sheetView>
  </sheetViews>
  <sheetFormatPr defaultRowHeight="14.5"/>
  <cols>
    <col min="1" max="1" width="13.7265625" style="411" customWidth="1"/>
    <col min="2" max="17" width="8.7265625" style="411"/>
    <col min="18" max="18" width="16" style="411" customWidth="1"/>
    <col min="19" max="256" width="8.7265625" style="411"/>
    <col min="257" max="257" width="13.7265625" style="411" customWidth="1"/>
    <col min="258" max="512" width="8.7265625" style="411"/>
    <col min="513" max="513" width="13.7265625" style="411" customWidth="1"/>
    <col min="514" max="768" width="8.7265625" style="411"/>
    <col min="769" max="769" width="13.7265625" style="411" customWidth="1"/>
    <col min="770" max="1024" width="8.7265625" style="411"/>
    <col min="1025" max="1025" width="13.7265625" style="411" customWidth="1"/>
    <col min="1026" max="1280" width="8.7265625" style="411"/>
    <col min="1281" max="1281" width="13.7265625" style="411" customWidth="1"/>
    <col min="1282" max="1536" width="8.7265625" style="411"/>
    <col min="1537" max="1537" width="13.7265625" style="411" customWidth="1"/>
    <col min="1538" max="1792" width="8.7265625" style="411"/>
    <col min="1793" max="1793" width="13.7265625" style="411" customWidth="1"/>
    <col min="1794" max="2048" width="8.7265625" style="411"/>
    <col min="2049" max="2049" width="13.7265625" style="411" customWidth="1"/>
    <col min="2050" max="2304" width="8.7265625" style="411"/>
    <col min="2305" max="2305" width="13.7265625" style="411" customWidth="1"/>
    <col min="2306" max="2560" width="8.7265625" style="411"/>
    <col min="2561" max="2561" width="13.7265625" style="411" customWidth="1"/>
    <col min="2562" max="2816" width="8.7265625" style="411"/>
    <col min="2817" max="2817" width="13.7265625" style="411" customWidth="1"/>
    <col min="2818" max="3072" width="8.7265625" style="411"/>
    <col min="3073" max="3073" width="13.7265625" style="411" customWidth="1"/>
    <col min="3074" max="3328" width="8.7265625" style="411"/>
    <col min="3329" max="3329" width="13.7265625" style="411" customWidth="1"/>
    <col min="3330" max="3584" width="8.7265625" style="411"/>
    <col min="3585" max="3585" width="13.7265625" style="411" customWidth="1"/>
    <col min="3586" max="3840" width="8.7265625" style="411"/>
    <col min="3841" max="3841" width="13.7265625" style="411" customWidth="1"/>
    <col min="3842" max="4096" width="8.7265625" style="411"/>
    <col min="4097" max="4097" width="13.7265625" style="411" customWidth="1"/>
    <col min="4098" max="4352" width="8.7265625" style="411"/>
    <col min="4353" max="4353" width="13.7265625" style="411" customWidth="1"/>
    <col min="4354" max="4608" width="8.7265625" style="411"/>
    <col min="4609" max="4609" width="13.7265625" style="411" customWidth="1"/>
    <col min="4610" max="4864" width="8.7265625" style="411"/>
    <col min="4865" max="4865" width="13.7265625" style="411" customWidth="1"/>
    <col min="4866" max="5120" width="8.7265625" style="411"/>
    <col min="5121" max="5121" width="13.7265625" style="411" customWidth="1"/>
    <col min="5122" max="5376" width="8.7265625" style="411"/>
    <col min="5377" max="5377" width="13.7265625" style="411" customWidth="1"/>
    <col min="5378" max="5632" width="8.7265625" style="411"/>
    <col min="5633" max="5633" width="13.7265625" style="411" customWidth="1"/>
    <col min="5634" max="5888" width="8.7265625" style="411"/>
    <col min="5889" max="5889" width="13.7265625" style="411" customWidth="1"/>
    <col min="5890" max="6144" width="8.7265625" style="411"/>
    <col min="6145" max="6145" width="13.7265625" style="411" customWidth="1"/>
    <col min="6146" max="6400" width="8.7265625" style="411"/>
    <col min="6401" max="6401" width="13.7265625" style="411" customWidth="1"/>
    <col min="6402" max="6656" width="8.7265625" style="411"/>
    <col min="6657" max="6657" width="13.7265625" style="411" customWidth="1"/>
    <col min="6658" max="6912" width="8.7265625" style="411"/>
    <col min="6913" max="6913" width="13.7265625" style="411" customWidth="1"/>
    <col min="6914" max="7168" width="8.7265625" style="411"/>
    <col min="7169" max="7169" width="13.7265625" style="411" customWidth="1"/>
    <col min="7170" max="7424" width="8.7265625" style="411"/>
    <col min="7425" max="7425" width="13.7265625" style="411" customWidth="1"/>
    <col min="7426" max="7680" width="8.7265625" style="411"/>
    <col min="7681" max="7681" width="13.7265625" style="411" customWidth="1"/>
    <col min="7682" max="7936" width="8.7265625" style="411"/>
    <col min="7937" max="7937" width="13.7265625" style="411" customWidth="1"/>
    <col min="7938" max="8192" width="8.7265625" style="411"/>
    <col min="8193" max="8193" width="13.7265625" style="411" customWidth="1"/>
    <col min="8194" max="8448" width="8.7265625" style="411"/>
    <col min="8449" max="8449" width="13.7265625" style="411" customWidth="1"/>
    <col min="8450" max="8704" width="8.7265625" style="411"/>
    <col min="8705" max="8705" width="13.7265625" style="411" customWidth="1"/>
    <col min="8706" max="8960" width="8.7265625" style="411"/>
    <col min="8961" max="8961" width="13.7265625" style="411" customWidth="1"/>
    <col min="8962" max="9216" width="8.7265625" style="411"/>
    <col min="9217" max="9217" width="13.7265625" style="411" customWidth="1"/>
    <col min="9218" max="9472" width="8.7265625" style="411"/>
    <col min="9473" max="9473" width="13.7265625" style="411" customWidth="1"/>
    <col min="9474" max="9728" width="8.7265625" style="411"/>
    <col min="9729" max="9729" width="13.7265625" style="411" customWidth="1"/>
    <col min="9730" max="9984" width="8.7265625" style="411"/>
    <col min="9985" max="9985" width="13.7265625" style="411" customWidth="1"/>
    <col min="9986" max="10240" width="8.7265625" style="411"/>
    <col min="10241" max="10241" width="13.7265625" style="411" customWidth="1"/>
    <col min="10242" max="10496" width="8.7265625" style="411"/>
    <col min="10497" max="10497" width="13.7265625" style="411" customWidth="1"/>
    <col min="10498" max="10752" width="8.7265625" style="411"/>
    <col min="10753" max="10753" width="13.7265625" style="411" customWidth="1"/>
    <col min="10754" max="11008" width="8.7265625" style="411"/>
    <col min="11009" max="11009" width="13.7265625" style="411" customWidth="1"/>
    <col min="11010" max="11264" width="8.7265625" style="411"/>
    <col min="11265" max="11265" width="13.7265625" style="411" customWidth="1"/>
    <col min="11266" max="11520" width="8.7265625" style="411"/>
    <col min="11521" max="11521" width="13.7265625" style="411" customWidth="1"/>
    <col min="11522" max="11776" width="8.7265625" style="411"/>
    <col min="11777" max="11777" width="13.7265625" style="411" customWidth="1"/>
    <col min="11778" max="12032" width="8.7265625" style="411"/>
    <col min="12033" max="12033" width="13.7265625" style="411" customWidth="1"/>
    <col min="12034" max="12288" width="8.7265625" style="411"/>
    <col min="12289" max="12289" width="13.7265625" style="411" customWidth="1"/>
    <col min="12290" max="12544" width="8.7265625" style="411"/>
    <col min="12545" max="12545" width="13.7265625" style="411" customWidth="1"/>
    <col min="12546" max="12800" width="8.7265625" style="411"/>
    <col min="12801" max="12801" width="13.7265625" style="411" customWidth="1"/>
    <col min="12802" max="13056" width="8.7265625" style="411"/>
    <col min="13057" max="13057" width="13.7265625" style="411" customWidth="1"/>
    <col min="13058" max="13312" width="8.7265625" style="411"/>
    <col min="13313" max="13313" width="13.7265625" style="411" customWidth="1"/>
    <col min="13314" max="13568" width="8.7265625" style="411"/>
    <col min="13569" max="13569" width="13.7265625" style="411" customWidth="1"/>
    <col min="13570" max="13824" width="8.7265625" style="411"/>
    <col min="13825" max="13825" width="13.7265625" style="411" customWidth="1"/>
    <col min="13826" max="14080" width="8.7265625" style="411"/>
    <col min="14081" max="14081" width="13.7265625" style="411" customWidth="1"/>
    <col min="14082" max="14336" width="8.7265625" style="411"/>
    <col min="14337" max="14337" width="13.7265625" style="411" customWidth="1"/>
    <col min="14338" max="14592" width="8.7265625" style="411"/>
    <col min="14593" max="14593" width="13.7265625" style="411" customWidth="1"/>
    <col min="14594" max="14848" width="8.7265625" style="411"/>
    <col min="14849" max="14849" width="13.7265625" style="411" customWidth="1"/>
    <col min="14850" max="15104" width="8.7265625" style="411"/>
    <col min="15105" max="15105" width="13.7265625" style="411" customWidth="1"/>
    <col min="15106" max="15360" width="8.7265625" style="411"/>
    <col min="15361" max="15361" width="13.7265625" style="411" customWidth="1"/>
    <col min="15362" max="15616" width="8.7265625" style="411"/>
    <col min="15617" max="15617" width="13.7265625" style="411" customWidth="1"/>
    <col min="15618" max="15872" width="8.7265625" style="411"/>
    <col min="15873" max="15873" width="13.7265625" style="411" customWidth="1"/>
    <col min="15874" max="16128" width="8.7265625" style="411"/>
    <col min="16129" max="16129" width="13.7265625" style="411" customWidth="1"/>
    <col min="16130" max="16384" width="8.7265625" style="411"/>
  </cols>
  <sheetData>
    <row r="1" spans="1:21">
      <c r="A1" s="1206" t="s">
        <v>471</v>
      </c>
      <c r="B1" s="1206"/>
      <c r="C1" s="1206"/>
      <c r="D1" s="1206"/>
      <c r="E1" s="1206"/>
      <c r="F1" s="1206"/>
      <c r="G1" s="1206"/>
      <c r="H1" s="1206"/>
      <c r="I1" s="1206"/>
      <c r="J1" s="1206"/>
      <c r="K1" s="1206"/>
      <c r="L1" s="1206"/>
      <c r="M1" s="1206"/>
      <c r="N1" s="1206"/>
    </row>
    <row r="2" spans="1:21" ht="15" thickBot="1">
      <c r="G2" s="612" t="s">
        <v>238</v>
      </c>
    </row>
    <row r="3" spans="1:21">
      <c r="A3" s="613" t="s">
        <v>239</v>
      </c>
      <c r="B3" s="614" t="s">
        <v>161</v>
      </c>
      <c r="C3" s="614" t="s">
        <v>162</v>
      </c>
      <c r="D3" s="614" t="s">
        <v>163</v>
      </c>
      <c r="E3" s="614" t="s">
        <v>164</v>
      </c>
      <c r="F3" s="614" t="s">
        <v>165</v>
      </c>
      <c r="G3" s="614" t="s">
        <v>166</v>
      </c>
      <c r="H3" s="614" t="s">
        <v>167</v>
      </c>
      <c r="I3" s="614" t="s">
        <v>168</v>
      </c>
      <c r="J3" s="614" t="s">
        <v>169</v>
      </c>
      <c r="K3" s="614" t="s">
        <v>170</v>
      </c>
      <c r="L3" s="614" t="s">
        <v>171</v>
      </c>
      <c r="M3" s="614" t="s">
        <v>172</v>
      </c>
      <c r="N3" s="614" t="s">
        <v>173</v>
      </c>
    </row>
    <row r="4" spans="1:21">
      <c r="A4" s="616">
        <v>2019</v>
      </c>
      <c r="B4" s="617">
        <v>354.37491656654714</v>
      </c>
      <c r="C4" s="617">
        <v>356.43838796545651</v>
      </c>
      <c r="D4" s="617">
        <v>357.2969949465724</v>
      </c>
      <c r="E4" s="617">
        <v>357.47446683623537</v>
      </c>
      <c r="F4" s="617">
        <v>361.2054005838466</v>
      </c>
      <c r="G4" s="617">
        <v>357.93540852897377</v>
      </c>
      <c r="H4" s="617">
        <v>354.2490676912646</v>
      </c>
      <c r="I4" s="617">
        <v>353.13528487554794</v>
      </c>
      <c r="J4" s="617">
        <v>352.05841293166753</v>
      </c>
      <c r="K4" s="617">
        <v>345</v>
      </c>
      <c r="L4" s="617">
        <v>349.6</v>
      </c>
      <c r="M4" s="617">
        <v>354.4</v>
      </c>
      <c r="N4" s="618">
        <v>354.2</v>
      </c>
    </row>
    <row r="5" spans="1:21">
      <c r="A5" s="616">
        <v>2020</v>
      </c>
      <c r="B5" s="617">
        <v>354.8</v>
      </c>
      <c r="C5" s="617">
        <v>355</v>
      </c>
      <c r="D5" s="617">
        <v>356.13</v>
      </c>
      <c r="E5" s="617">
        <v>354.02</v>
      </c>
      <c r="F5" s="617">
        <v>356.2</v>
      </c>
      <c r="G5" s="617">
        <v>358.1</v>
      </c>
      <c r="H5" s="617">
        <v>352.8</v>
      </c>
      <c r="I5" s="617">
        <v>350.8</v>
      </c>
      <c r="J5" s="617">
        <v>346.7</v>
      </c>
      <c r="K5" s="617">
        <v>345</v>
      </c>
      <c r="L5" s="617">
        <v>347.8</v>
      </c>
      <c r="M5" s="617">
        <v>347.4</v>
      </c>
      <c r="N5" s="618">
        <v>352.3</v>
      </c>
    </row>
    <row r="6" spans="1:21">
      <c r="A6" s="616">
        <v>2021</v>
      </c>
      <c r="B6" s="617">
        <v>350.5</v>
      </c>
      <c r="C6" s="617">
        <v>354.1</v>
      </c>
      <c r="D6" s="617">
        <v>354.1</v>
      </c>
      <c r="E6" s="617">
        <v>354.4</v>
      </c>
      <c r="F6" s="617">
        <v>353.4</v>
      </c>
      <c r="G6" s="617">
        <v>352.5</v>
      </c>
      <c r="H6" s="617">
        <v>348.2</v>
      </c>
      <c r="I6" s="617">
        <v>348.4</v>
      </c>
      <c r="J6" s="617">
        <v>343.2</v>
      </c>
      <c r="K6" s="617">
        <v>402.6</v>
      </c>
      <c r="L6" s="617">
        <v>345.6</v>
      </c>
      <c r="M6" s="617">
        <v>347</v>
      </c>
      <c r="N6" s="618">
        <v>349.8</v>
      </c>
    </row>
    <row r="7" spans="1:21" ht="18.5">
      <c r="A7" s="616">
        <v>2022</v>
      </c>
      <c r="B7" s="617">
        <v>350.1</v>
      </c>
      <c r="C7" s="617">
        <v>354.4</v>
      </c>
      <c r="D7" s="617">
        <v>351</v>
      </c>
      <c r="E7" s="617">
        <v>354.6</v>
      </c>
      <c r="F7" s="617">
        <v>353.3</v>
      </c>
      <c r="G7" s="617">
        <v>351.4</v>
      </c>
      <c r="H7" s="617">
        <v>352</v>
      </c>
      <c r="I7" s="617">
        <v>350.9</v>
      </c>
      <c r="J7" s="617">
        <v>347.5</v>
      </c>
      <c r="K7" s="617">
        <v>349.1</v>
      </c>
      <c r="L7" s="617">
        <v>348</v>
      </c>
      <c r="M7" s="617">
        <v>348.7</v>
      </c>
      <c r="N7" s="618">
        <v>351</v>
      </c>
      <c r="Q7" s="322"/>
      <c r="R7" s="323"/>
      <c r="S7" s="323"/>
      <c r="T7" s="323"/>
      <c r="U7" s="323"/>
    </row>
    <row r="8" spans="1:21" ht="18.5">
      <c r="A8" s="616">
        <v>2023</v>
      </c>
      <c r="B8" s="617">
        <v>352.3</v>
      </c>
      <c r="C8" s="617">
        <v>353.3</v>
      </c>
      <c r="D8" s="617">
        <v>354.9</v>
      </c>
      <c r="E8" s="617">
        <v>351.4</v>
      </c>
      <c r="F8" s="617">
        <v>285.10000000000002</v>
      </c>
      <c r="G8" s="617">
        <v>350</v>
      </c>
      <c r="H8" s="617">
        <v>343.9</v>
      </c>
      <c r="I8" s="617">
        <v>349.2</v>
      </c>
      <c r="J8" s="617">
        <v>346.2</v>
      </c>
      <c r="K8" s="617">
        <v>347.6</v>
      </c>
      <c r="L8" s="617">
        <v>349.6</v>
      </c>
      <c r="M8" s="617">
        <v>347.9</v>
      </c>
      <c r="N8" s="618">
        <v>350.3</v>
      </c>
      <c r="Q8" s="322"/>
      <c r="R8" s="323"/>
      <c r="S8" s="323"/>
      <c r="T8" s="323"/>
      <c r="U8" s="323"/>
    </row>
    <row r="9" spans="1:21" ht="15" thickBot="1">
      <c r="A9" s="619">
        <v>2024</v>
      </c>
      <c r="B9" s="620">
        <v>352</v>
      </c>
      <c r="C9" s="620">
        <v>352.4</v>
      </c>
      <c r="D9" s="620">
        <v>353.5</v>
      </c>
      <c r="E9" s="620">
        <v>354.7</v>
      </c>
      <c r="F9" s="620">
        <v>357.3</v>
      </c>
      <c r="G9" s="620">
        <v>359</v>
      </c>
      <c r="H9" s="620">
        <v>356.2</v>
      </c>
      <c r="I9" s="620"/>
      <c r="J9" s="620"/>
      <c r="K9" s="620"/>
      <c r="L9" s="620"/>
      <c r="M9" s="620"/>
      <c r="N9" s="621"/>
    </row>
    <row r="11" spans="1:21" ht="15" thickBot="1">
      <c r="G11" s="622" t="s">
        <v>240</v>
      </c>
      <c r="N11" s="623"/>
    </row>
    <row r="12" spans="1:21">
      <c r="A12" s="613" t="s">
        <v>239</v>
      </c>
      <c r="B12" s="614" t="s">
        <v>161</v>
      </c>
      <c r="C12" s="614" t="s">
        <v>162</v>
      </c>
      <c r="D12" s="614" t="s">
        <v>163</v>
      </c>
      <c r="E12" s="614" t="s">
        <v>164</v>
      </c>
      <c r="F12" s="614" t="s">
        <v>165</v>
      </c>
      <c r="G12" s="614" t="s">
        <v>166</v>
      </c>
      <c r="H12" s="614" t="s">
        <v>167</v>
      </c>
      <c r="I12" s="614" t="s">
        <v>168</v>
      </c>
      <c r="J12" s="614" t="s">
        <v>169</v>
      </c>
      <c r="K12" s="614" t="s">
        <v>170</v>
      </c>
      <c r="L12" s="614" t="s">
        <v>171</v>
      </c>
      <c r="M12" s="614" t="s">
        <v>172</v>
      </c>
      <c r="N12" s="614" t="s">
        <v>173</v>
      </c>
    </row>
    <row r="13" spans="1:21">
      <c r="A13" s="616">
        <v>2019</v>
      </c>
      <c r="B13" s="617">
        <v>281.27826336739287</v>
      </c>
      <c r="C13" s="617">
        <v>284.30536717690359</v>
      </c>
      <c r="D13" s="617">
        <v>286.22046450702811</v>
      </c>
      <c r="E13" s="617">
        <v>290.8767352564733</v>
      </c>
      <c r="F13" s="617">
        <v>285.31500572737696</v>
      </c>
      <c r="G13" s="617">
        <v>281.29946839929153</v>
      </c>
      <c r="H13" s="617">
        <v>274.8623926185175</v>
      </c>
      <c r="I13" s="617">
        <v>271.9152332887009</v>
      </c>
      <c r="J13" s="617">
        <v>273.41321243523339</v>
      </c>
      <c r="K13" s="617">
        <v>276.3</v>
      </c>
      <c r="L13" s="617">
        <v>279.2</v>
      </c>
      <c r="M13" s="617">
        <v>286.5</v>
      </c>
      <c r="N13" s="618">
        <v>286.2</v>
      </c>
    </row>
    <row r="14" spans="1:21">
      <c r="A14" s="616">
        <v>2020</v>
      </c>
      <c r="B14" s="617">
        <v>286.2</v>
      </c>
      <c r="C14" s="617">
        <v>288.2</v>
      </c>
      <c r="D14" s="617">
        <v>287.13</v>
      </c>
      <c r="E14" s="617">
        <v>286.24</v>
      </c>
      <c r="F14" s="617">
        <v>285.8</v>
      </c>
      <c r="G14" s="617">
        <v>286</v>
      </c>
      <c r="H14" s="617">
        <v>280.5</v>
      </c>
      <c r="I14" s="617">
        <v>277.2</v>
      </c>
      <c r="J14" s="617">
        <v>277.2</v>
      </c>
      <c r="K14" s="617">
        <v>277.7</v>
      </c>
      <c r="L14" s="617">
        <v>281.60000000000002</v>
      </c>
      <c r="M14" s="617">
        <v>284.8</v>
      </c>
      <c r="N14" s="618">
        <v>282.8</v>
      </c>
    </row>
    <row r="15" spans="1:21">
      <c r="A15" s="616">
        <v>2021</v>
      </c>
      <c r="B15" s="617">
        <v>288.3</v>
      </c>
      <c r="C15" s="617">
        <v>294.5</v>
      </c>
      <c r="D15" s="617">
        <v>289.10000000000002</v>
      </c>
      <c r="E15" s="617">
        <v>288.5</v>
      </c>
      <c r="F15" s="617">
        <v>287.5</v>
      </c>
      <c r="G15" s="617">
        <v>281.89999999999998</v>
      </c>
      <c r="H15" s="617">
        <v>275.89999999999998</v>
      </c>
      <c r="I15" s="617">
        <v>274.10000000000002</v>
      </c>
      <c r="J15" s="617">
        <v>275.2</v>
      </c>
      <c r="K15" s="617">
        <v>279.5</v>
      </c>
      <c r="L15" s="617">
        <v>281.5</v>
      </c>
      <c r="M15" s="617">
        <v>283</v>
      </c>
      <c r="N15" s="618">
        <v>283</v>
      </c>
    </row>
    <row r="16" spans="1:21">
      <c r="A16" s="616">
        <v>2022</v>
      </c>
      <c r="B16" s="617">
        <v>285.2</v>
      </c>
      <c r="C16" s="617">
        <v>286.8</v>
      </c>
      <c r="D16" s="617">
        <v>286.5</v>
      </c>
      <c r="E16" s="617">
        <v>288.10000000000002</v>
      </c>
      <c r="F16" s="617">
        <v>285.7</v>
      </c>
      <c r="G16" s="617">
        <v>281.39999999999998</v>
      </c>
      <c r="H16" s="617">
        <v>278</v>
      </c>
      <c r="I16" s="617">
        <v>274.3</v>
      </c>
      <c r="J16" s="617">
        <v>275.60000000000002</v>
      </c>
      <c r="K16" s="617">
        <v>279.60000000000002</v>
      </c>
      <c r="L16" s="617">
        <v>281.3</v>
      </c>
      <c r="M16" s="617">
        <v>283</v>
      </c>
      <c r="N16" s="618">
        <v>281.89999999999998</v>
      </c>
    </row>
    <row r="17" spans="1:14">
      <c r="A17" s="616">
        <v>2023</v>
      </c>
      <c r="B17" s="617">
        <v>287</v>
      </c>
      <c r="C17" s="617">
        <v>289.5</v>
      </c>
      <c r="D17" s="617">
        <v>286.60000000000002</v>
      </c>
      <c r="E17" s="617">
        <v>285.39999999999998</v>
      </c>
      <c r="F17" s="617">
        <v>285.10000000000002</v>
      </c>
      <c r="G17" s="617">
        <v>281.89999999999998</v>
      </c>
      <c r="H17" s="617">
        <v>277.39999999999998</v>
      </c>
      <c r="I17" s="617">
        <v>273.5</v>
      </c>
      <c r="J17" s="617">
        <v>277.10000000000002</v>
      </c>
      <c r="K17" s="617">
        <v>277.5</v>
      </c>
      <c r="L17" s="617">
        <v>280.8</v>
      </c>
      <c r="M17" s="617">
        <v>282.60000000000002</v>
      </c>
      <c r="N17" s="618">
        <v>281.89999999999998</v>
      </c>
    </row>
    <row r="18" spans="1:14" ht="15" thickBot="1">
      <c r="A18" s="619">
        <v>2024</v>
      </c>
      <c r="B18" s="620">
        <v>286.3</v>
      </c>
      <c r="C18" s="620">
        <v>289.3</v>
      </c>
      <c r="D18" s="620">
        <v>287.89999999999998</v>
      </c>
      <c r="E18" s="620">
        <v>286.7</v>
      </c>
      <c r="F18" s="620">
        <v>285.39999999999998</v>
      </c>
      <c r="G18" s="620">
        <v>285.39999999999998</v>
      </c>
      <c r="H18" s="620">
        <v>280.7</v>
      </c>
      <c r="I18" s="620"/>
      <c r="J18" s="620"/>
      <c r="K18" s="620"/>
      <c r="L18" s="620"/>
      <c r="M18" s="620"/>
      <c r="N18" s="621"/>
    </row>
    <row r="20" spans="1:14" ht="15" thickBot="1">
      <c r="G20" s="622" t="s">
        <v>241</v>
      </c>
      <c r="N20" s="623"/>
    </row>
    <row r="21" spans="1:14">
      <c r="A21" s="613" t="s">
        <v>239</v>
      </c>
      <c r="B21" s="614" t="s">
        <v>161</v>
      </c>
      <c r="C21" s="614" t="s">
        <v>162</v>
      </c>
      <c r="D21" s="614" t="s">
        <v>163</v>
      </c>
      <c r="E21" s="614" t="s">
        <v>164</v>
      </c>
      <c r="F21" s="614" t="s">
        <v>165</v>
      </c>
      <c r="G21" s="614" t="s">
        <v>166</v>
      </c>
      <c r="H21" s="614" t="s">
        <v>167</v>
      </c>
      <c r="I21" s="614" t="s">
        <v>168</v>
      </c>
      <c r="J21" s="614" t="s">
        <v>169</v>
      </c>
      <c r="K21" s="614" t="s">
        <v>170</v>
      </c>
      <c r="L21" s="614" t="s">
        <v>171</v>
      </c>
      <c r="M21" s="614" t="s">
        <v>172</v>
      </c>
      <c r="N21" s="614" t="s">
        <v>173</v>
      </c>
    </row>
    <row r="22" spans="1:14">
      <c r="A22" s="616">
        <v>2019</v>
      </c>
      <c r="B22" s="617">
        <v>287.03444832750858</v>
      </c>
      <c r="C22" s="617">
        <v>289.1459538749898</v>
      </c>
      <c r="D22" s="617">
        <v>288.5072199817875</v>
      </c>
      <c r="E22" s="617">
        <v>290.10412746204969</v>
      </c>
      <c r="F22" s="617">
        <v>292.71949231485786</v>
      </c>
      <c r="G22" s="617">
        <v>289.1722528130237</v>
      </c>
      <c r="H22" s="617">
        <v>284.60732456803191</v>
      </c>
      <c r="I22" s="617">
        <v>281.83476394849748</v>
      </c>
      <c r="J22" s="617">
        <v>281.74347936186393</v>
      </c>
      <c r="K22" s="617">
        <v>280</v>
      </c>
      <c r="L22" s="617">
        <v>283.39999999999998</v>
      </c>
      <c r="M22" s="617">
        <v>281.7</v>
      </c>
      <c r="N22" s="618">
        <v>280.2</v>
      </c>
    </row>
    <row r="23" spans="1:14">
      <c r="A23" s="616">
        <v>2020</v>
      </c>
      <c r="B23" s="617">
        <v>288.10000000000002</v>
      </c>
      <c r="C23" s="617">
        <v>289.7</v>
      </c>
      <c r="D23" s="617">
        <v>291.47000000000003</v>
      </c>
      <c r="E23" s="617">
        <v>290.86</v>
      </c>
      <c r="F23" s="617">
        <v>294.3</v>
      </c>
      <c r="G23" s="617">
        <v>295</v>
      </c>
      <c r="H23" s="617">
        <v>291.7</v>
      </c>
      <c r="I23" s="617">
        <v>288</v>
      </c>
      <c r="J23" s="617">
        <v>285</v>
      </c>
      <c r="K23" s="617">
        <v>289.7</v>
      </c>
      <c r="L23" s="617">
        <v>286</v>
      </c>
      <c r="M23" s="617">
        <v>288.2</v>
      </c>
      <c r="N23" s="618">
        <v>289.89999999999998</v>
      </c>
    </row>
    <row r="24" spans="1:14">
      <c r="A24" s="615">
        <v>2021</v>
      </c>
      <c r="B24" s="624">
        <v>291.3</v>
      </c>
      <c r="C24" s="624">
        <v>293.10000000000002</v>
      </c>
      <c r="D24" s="624">
        <v>291.60000000000002</v>
      </c>
      <c r="E24" s="624">
        <v>294.10000000000002</v>
      </c>
      <c r="F24" s="624">
        <v>295.60000000000002</v>
      </c>
      <c r="G24" s="624">
        <v>294.60000000000002</v>
      </c>
      <c r="H24" s="624">
        <v>290.5</v>
      </c>
      <c r="I24" s="624">
        <v>288.2</v>
      </c>
      <c r="J24" s="624">
        <v>286.10000000000002</v>
      </c>
      <c r="K24" s="624">
        <v>286</v>
      </c>
      <c r="L24" s="624">
        <v>287.7</v>
      </c>
      <c r="M24" s="624">
        <v>289.5</v>
      </c>
      <c r="N24" s="625">
        <v>290.60000000000002</v>
      </c>
    </row>
    <row r="25" spans="1:14">
      <c r="A25" s="616">
        <v>2022</v>
      </c>
      <c r="B25" s="617">
        <v>292.2</v>
      </c>
      <c r="C25" s="617">
        <v>293.10000000000002</v>
      </c>
      <c r="D25" s="617">
        <v>290.8</v>
      </c>
      <c r="E25" s="617">
        <v>293.3</v>
      </c>
      <c r="F25" s="617">
        <v>295.8</v>
      </c>
      <c r="G25" s="617">
        <v>295.2</v>
      </c>
      <c r="H25" s="617">
        <v>290.10000000000002</v>
      </c>
      <c r="I25" s="617">
        <v>287.8</v>
      </c>
      <c r="J25" s="617">
        <v>288.10000000000002</v>
      </c>
      <c r="K25" s="617">
        <v>288.5</v>
      </c>
      <c r="L25" s="617">
        <v>292.5</v>
      </c>
      <c r="M25" s="617">
        <v>291.5</v>
      </c>
      <c r="N25" s="618">
        <v>291.7</v>
      </c>
    </row>
    <row r="26" spans="1:14">
      <c r="A26" s="616">
        <v>2023</v>
      </c>
      <c r="B26" s="617">
        <v>292.2</v>
      </c>
      <c r="C26" s="617">
        <v>296.10000000000002</v>
      </c>
      <c r="D26" s="617">
        <v>294.5</v>
      </c>
      <c r="E26" s="617">
        <v>293.3</v>
      </c>
      <c r="F26" s="617">
        <v>295.7</v>
      </c>
      <c r="G26" s="617">
        <v>292.39999999999998</v>
      </c>
      <c r="H26" s="617">
        <v>289.8</v>
      </c>
      <c r="I26" s="617">
        <v>288.39999999999998</v>
      </c>
      <c r="J26" s="617">
        <v>289.39999999999998</v>
      </c>
      <c r="K26" s="617">
        <v>289.3</v>
      </c>
      <c r="L26" s="617">
        <v>289.39999999999998</v>
      </c>
      <c r="M26" s="617">
        <v>290.5</v>
      </c>
      <c r="N26" s="618">
        <v>292.10000000000002</v>
      </c>
    </row>
    <row r="27" spans="1:14" ht="15" thickBot="1">
      <c r="A27" s="619">
        <v>2024</v>
      </c>
      <c r="B27" s="620">
        <v>292.89999999999998</v>
      </c>
      <c r="C27" s="620">
        <v>293.10000000000002</v>
      </c>
      <c r="D27" s="620">
        <v>293.5</v>
      </c>
      <c r="E27" s="620">
        <v>295.3</v>
      </c>
      <c r="F27" s="620" t="s">
        <v>509</v>
      </c>
      <c r="G27" s="620">
        <v>298.89999999999998</v>
      </c>
      <c r="H27" s="620">
        <v>295.2</v>
      </c>
      <c r="I27" s="620"/>
      <c r="J27" s="620"/>
      <c r="K27" s="620"/>
      <c r="L27" s="620"/>
      <c r="M27" s="620"/>
      <c r="N27" s="621"/>
    </row>
  </sheetData>
  <mergeCells count="1">
    <mergeCell ref="A1:N1"/>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Arkusz14">
    <tabColor theme="7" tint="0.59999389629810485"/>
  </sheetPr>
  <dimension ref="A1:Y245"/>
  <sheetViews>
    <sheetView showGridLines="0" topLeftCell="A52" zoomScale="75" workbookViewId="0">
      <selection activeCell="Z92" sqref="Z92"/>
    </sheetView>
  </sheetViews>
  <sheetFormatPr defaultRowHeight="12.5"/>
  <cols>
    <col min="1" max="1" width="18.26953125" style="3" customWidth="1"/>
    <col min="2" max="2" width="10.81640625" style="3" customWidth="1"/>
    <col min="3" max="3" width="9.7265625" style="3" bestFit="1" customWidth="1"/>
    <col min="4" max="4" width="10.1796875" style="3" customWidth="1"/>
    <col min="5" max="5" width="12.1796875" style="3" customWidth="1"/>
    <col min="6" max="6" width="10.7265625" style="3" customWidth="1"/>
    <col min="7" max="7" width="9.7265625" style="3" bestFit="1" customWidth="1"/>
    <col min="8" max="8" width="10.1796875" style="3" customWidth="1"/>
    <col min="9" max="9" width="10.7265625" style="3" customWidth="1"/>
    <col min="10" max="12" width="10.1796875" style="3" customWidth="1"/>
    <col min="13" max="13" width="10.7265625" style="3" customWidth="1"/>
    <col min="14" max="14" width="2.26953125" style="3" customWidth="1"/>
    <col min="15" max="15" width="3.54296875" style="3" customWidth="1"/>
    <col min="16" max="16" width="16.7265625" style="3" customWidth="1"/>
    <col min="17" max="18" width="9.1796875" style="3"/>
    <col min="19" max="19" width="11" style="3" customWidth="1"/>
    <col min="20" max="20" width="14.26953125" style="3" customWidth="1"/>
    <col min="21" max="21" width="9.26953125" style="3" customWidth="1"/>
    <col min="22" max="240" width="9.1796875" style="3"/>
    <col min="241" max="241" width="1.81640625" style="3" customWidth="1"/>
    <col min="242" max="242" width="24.81640625" style="3" customWidth="1"/>
    <col min="243" max="243" width="19.81640625" style="3" customWidth="1"/>
    <col min="244" max="244" width="2.1796875" style="3" customWidth="1"/>
    <col min="245" max="245" width="25.7265625" style="3" customWidth="1"/>
    <col min="246" max="246" width="23.7265625" style="3" customWidth="1"/>
    <col min="247" max="247" width="1.7265625" style="3" customWidth="1"/>
    <col min="248" max="248" width="18.26953125" style="3" customWidth="1"/>
    <col min="249" max="249" width="10.81640625" style="3" customWidth="1"/>
    <col min="250" max="250" width="9.7265625" style="3" bestFit="1" customWidth="1"/>
    <col min="251" max="251" width="10.1796875" style="3" customWidth="1"/>
    <col min="252" max="252" width="12.1796875" style="3" customWidth="1"/>
    <col min="253" max="253" width="10.7265625" style="3" customWidth="1"/>
    <col min="254" max="254" width="9.7265625" style="3" bestFit="1" customWidth="1"/>
    <col min="255" max="255" width="10.1796875" style="3" customWidth="1"/>
    <col min="256" max="256" width="10.7265625" style="3" customWidth="1"/>
    <col min="257" max="259" width="10.1796875" style="3" customWidth="1"/>
    <col min="260" max="260" width="10.7265625" style="3" customWidth="1"/>
    <col min="261" max="261" width="2.26953125" style="3" customWidth="1"/>
    <col min="262" max="262" width="16.453125" style="3" customWidth="1"/>
    <col min="263" max="263" width="13.1796875" style="3" customWidth="1"/>
    <col min="264" max="264" width="9.1796875" style="3"/>
    <col min="265" max="265" width="9.453125" style="3" bestFit="1" customWidth="1"/>
    <col min="266" max="266" width="11.453125" style="3" customWidth="1"/>
    <col min="267" max="267" width="3" style="3" customWidth="1"/>
    <col min="268" max="268" width="15.81640625" style="3" customWidth="1"/>
    <col min="269" max="269" width="9.1796875" style="3"/>
    <col min="270" max="270" width="9.453125" style="3" bestFit="1" customWidth="1"/>
    <col min="271" max="271" width="3.54296875" style="3" customWidth="1"/>
    <col min="272" max="272" width="16.7265625" style="3" customWidth="1"/>
    <col min="273" max="274" width="9.1796875" style="3"/>
    <col min="275" max="275" width="11" style="3" customWidth="1"/>
    <col min="276" max="276" width="14.26953125" style="3" customWidth="1"/>
    <col min="277" max="277" width="9.26953125" style="3" customWidth="1"/>
    <col min="278" max="496" width="9.1796875" style="3"/>
    <col min="497" max="497" width="1.81640625" style="3" customWidth="1"/>
    <col min="498" max="498" width="24.81640625" style="3" customWidth="1"/>
    <col min="499" max="499" width="19.81640625" style="3" customWidth="1"/>
    <col min="500" max="500" width="2.1796875" style="3" customWidth="1"/>
    <col min="501" max="501" width="25.7265625" style="3" customWidth="1"/>
    <col min="502" max="502" width="23.7265625" style="3" customWidth="1"/>
    <col min="503" max="503" width="1.7265625" style="3" customWidth="1"/>
    <col min="504" max="504" width="18.26953125" style="3" customWidth="1"/>
    <col min="505" max="505" width="10.81640625" style="3" customWidth="1"/>
    <col min="506" max="506" width="9.7265625" style="3" bestFit="1" customWidth="1"/>
    <col min="507" max="507" width="10.1796875" style="3" customWidth="1"/>
    <col min="508" max="508" width="12.1796875" style="3" customWidth="1"/>
    <col min="509" max="509" width="10.7265625" style="3" customWidth="1"/>
    <col min="510" max="510" width="9.7265625" style="3" bestFit="1" customWidth="1"/>
    <col min="511" max="511" width="10.1796875" style="3" customWidth="1"/>
    <col min="512" max="512" width="10.7265625" style="3" customWidth="1"/>
    <col min="513" max="515" width="10.1796875" style="3" customWidth="1"/>
    <col min="516" max="516" width="10.7265625" style="3" customWidth="1"/>
    <col min="517" max="517" width="2.26953125" style="3" customWidth="1"/>
    <col min="518" max="518" width="16.453125" style="3" customWidth="1"/>
    <col min="519" max="519" width="13.1796875" style="3" customWidth="1"/>
    <col min="520" max="520" width="9.1796875" style="3"/>
    <col min="521" max="521" width="9.453125" style="3" bestFit="1" customWidth="1"/>
    <col min="522" max="522" width="11.453125" style="3" customWidth="1"/>
    <col min="523" max="523" width="3" style="3" customWidth="1"/>
    <col min="524" max="524" width="15.81640625" style="3" customWidth="1"/>
    <col min="525" max="525" width="9.1796875" style="3"/>
    <col min="526" max="526" width="9.453125" style="3" bestFit="1" customWidth="1"/>
    <col min="527" max="527" width="3.54296875" style="3" customWidth="1"/>
    <col min="528" max="528" width="16.7265625" style="3" customWidth="1"/>
    <col min="529" max="530" width="9.1796875" style="3"/>
    <col min="531" max="531" width="11" style="3" customWidth="1"/>
    <col min="532" max="532" width="14.26953125" style="3" customWidth="1"/>
    <col min="533" max="533" width="9.26953125" style="3" customWidth="1"/>
    <col min="534" max="752" width="9.1796875" style="3"/>
    <col min="753" max="753" width="1.81640625" style="3" customWidth="1"/>
    <col min="754" max="754" width="24.81640625" style="3" customWidth="1"/>
    <col min="755" max="755" width="19.81640625" style="3" customWidth="1"/>
    <col min="756" max="756" width="2.1796875" style="3" customWidth="1"/>
    <col min="757" max="757" width="25.7265625" style="3" customWidth="1"/>
    <col min="758" max="758" width="23.7265625" style="3" customWidth="1"/>
    <col min="759" max="759" width="1.7265625" style="3" customWidth="1"/>
    <col min="760" max="760" width="18.26953125" style="3" customWidth="1"/>
    <col min="761" max="761" width="10.81640625" style="3" customWidth="1"/>
    <col min="762" max="762" width="9.7265625" style="3" bestFit="1" customWidth="1"/>
    <col min="763" max="763" width="10.1796875" style="3" customWidth="1"/>
    <col min="764" max="764" width="12.1796875" style="3" customWidth="1"/>
    <col min="765" max="765" width="10.7265625" style="3" customWidth="1"/>
    <col min="766" max="766" width="9.7265625" style="3" bestFit="1" customWidth="1"/>
    <col min="767" max="767" width="10.1796875" style="3" customWidth="1"/>
    <col min="768" max="768" width="10.7265625" style="3" customWidth="1"/>
    <col min="769" max="771" width="10.1796875" style="3" customWidth="1"/>
    <col min="772" max="772" width="10.7265625" style="3" customWidth="1"/>
    <col min="773" max="773" width="2.26953125" style="3" customWidth="1"/>
    <col min="774" max="774" width="16.453125" style="3" customWidth="1"/>
    <col min="775" max="775" width="13.1796875" style="3" customWidth="1"/>
    <col min="776" max="776" width="9.1796875" style="3"/>
    <col min="777" max="777" width="9.453125" style="3" bestFit="1" customWidth="1"/>
    <col min="778" max="778" width="11.453125" style="3" customWidth="1"/>
    <col min="779" max="779" width="3" style="3" customWidth="1"/>
    <col min="780" max="780" width="15.81640625" style="3" customWidth="1"/>
    <col min="781" max="781" width="9.1796875" style="3"/>
    <col min="782" max="782" width="9.453125" style="3" bestFit="1" customWidth="1"/>
    <col min="783" max="783" width="3.54296875" style="3" customWidth="1"/>
    <col min="784" max="784" width="16.7265625" style="3" customWidth="1"/>
    <col min="785" max="786" width="9.1796875" style="3"/>
    <col min="787" max="787" width="11" style="3" customWidth="1"/>
    <col min="788" max="788" width="14.26953125" style="3" customWidth="1"/>
    <col min="789" max="789" width="9.26953125" style="3" customWidth="1"/>
    <col min="790" max="1008" width="9.1796875" style="3"/>
    <col min="1009" max="1009" width="1.81640625" style="3" customWidth="1"/>
    <col min="1010" max="1010" width="24.81640625" style="3" customWidth="1"/>
    <col min="1011" max="1011" width="19.81640625" style="3" customWidth="1"/>
    <col min="1012" max="1012" width="2.1796875" style="3" customWidth="1"/>
    <col min="1013" max="1013" width="25.7265625" style="3" customWidth="1"/>
    <col min="1014" max="1014" width="23.7265625" style="3" customWidth="1"/>
    <col min="1015" max="1015" width="1.7265625" style="3" customWidth="1"/>
    <col min="1016" max="1016" width="18.26953125" style="3" customWidth="1"/>
    <col min="1017" max="1017" width="10.81640625" style="3" customWidth="1"/>
    <col min="1018" max="1018" width="9.7265625" style="3" bestFit="1" customWidth="1"/>
    <col min="1019" max="1019" width="10.1796875" style="3" customWidth="1"/>
    <col min="1020" max="1020" width="12.1796875" style="3" customWidth="1"/>
    <col min="1021" max="1021" width="10.7265625" style="3" customWidth="1"/>
    <col min="1022" max="1022" width="9.7265625" style="3" bestFit="1" customWidth="1"/>
    <col min="1023" max="1023" width="10.1796875" style="3" customWidth="1"/>
    <col min="1024" max="1024" width="10.7265625" style="3" customWidth="1"/>
    <col min="1025" max="1027" width="10.1796875" style="3" customWidth="1"/>
    <col min="1028" max="1028" width="10.7265625" style="3" customWidth="1"/>
    <col min="1029" max="1029" width="2.26953125" style="3" customWidth="1"/>
    <col min="1030" max="1030" width="16.453125" style="3" customWidth="1"/>
    <col min="1031" max="1031" width="13.1796875" style="3" customWidth="1"/>
    <col min="1032" max="1032" width="9.1796875" style="3"/>
    <col min="1033" max="1033" width="9.453125" style="3" bestFit="1" customWidth="1"/>
    <col min="1034" max="1034" width="11.453125" style="3" customWidth="1"/>
    <col min="1035" max="1035" width="3" style="3" customWidth="1"/>
    <col min="1036" max="1036" width="15.81640625" style="3" customWidth="1"/>
    <col min="1037" max="1037" width="9.1796875" style="3"/>
    <col min="1038" max="1038" width="9.453125" style="3" bestFit="1" customWidth="1"/>
    <col min="1039" max="1039" width="3.54296875" style="3" customWidth="1"/>
    <col min="1040" max="1040" width="16.7265625" style="3" customWidth="1"/>
    <col min="1041" max="1042" width="9.1796875" style="3"/>
    <col min="1043" max="1043" width="11" style="3" customWidth="1"/>
    <col min="1044" max="1044" width="14.26953125" style="3" customWidth="1"/>
    <col min="1045" max="1045" width="9.26953125" style="3" customWidth="1"/>
    <col min="1046" max="1264" width="9.1796875" style="3"/>
    <col min="1265" max="1265" width="1.81640625" style="3" customWidth="1"/>
    <col min="1266" max="1266" width="24.81640625" style="3" customWidth="1"/>
    <col min="1267" max="1267" width="19.81640625" style="3" customWidth="1"/>
    <col min="1268" max="1268" width="2.1796875" style="3" customWidth="1"/>
    <col min="1269" max="1269" width="25.7265625" style="3" customWidth="1"/>
    <col min="1270" max="1270" width="23.7265625" style="3" customWidth="1"/>
    <col min="1271" max="1271" width="1.7265625" style="3" customWidth="1"/>
    <col min="1272" max="1272" width="18.26953125" style="3" customWidth="1"/>
    <col min="1273" max="1273" width="10.81640625" style="3" customWidth="1"/>
    <col min="1274" max="1274" width="9.7265625" style="3" bestFit="1" customWidth="1"/>
    <col min="1275" max="1275" width="10.1796875" style="3" customWidth="1"/>
    <col min="1276" max="1276" width="12.1796875" style="3" customWidth="1"/>
    <col min="1277" max="1277" width="10.7265625" style="3" customWidth="1"/>
    <col min="1278" max="1278" width="9.7265625" style="3" bestFit="1" customWidth="1"/>
    <col min="1279" max="1279" width="10.1796875" style="3" customWidth="1"/>
    <col min="1280" max="1280" width="10.7265625" style="3" customWidth="1"/>
    <col min="1281" max="1283" width="10.1796875" style="3" customWidth="1"/>
    <col min="1284" max="1284" width="10.7265625" style="3" customWidth="1"/>
    <col min="1285" max="1285" width="2.26953125" style="3" customWidth="1"/>
    <col min="1286" max="1286" width="16.453125" style="3" customWidth="1"/>
    <col min="1287" max="1287" width="13.1796875" style="3" customWidth="1"/>
    <col min="1288" max="1288" width="9.1796875" style="3"/>
    <col min="1289" max="1289" width="9.453125" style="3" bestFit="1" customWidth="1"/>
    <col min="1290" max="1290" width="11.453125" style="3" customWidth="1"/>
    <col min="1291" max="1291" width="3" style="3" customWidth="1"/>
    <col min="1292" max="1292" width="15.81640625" style="3" customWidth="1"/>
    <col min="1293" max="1293" width="9.1796875" style="3"/>
    <col min="1294" max="1294" width="9.453125" style="3" bestFit="1" customWidth="1"/>
    <col min="1295" max="1295" width="3.54296875" style="3" customWidth="1"/>
    <col min="1296" max="1296" width="16.7265625" style="3" customWidth="1"/>
    <col min="1297" max="1298" width="9.1796875" style="3"/>
    <col min="1299" max="1299" width="11" style="3" customWidth="1"/>
    <col min="1300" max="1300" width="14.26953125" style="3" customWidth="1"/>
    <col min="1301" max="1301" width="9.26953125" style="3" customWidth="1"/>
    <col min="1302" max="1520" width="9.1796875" style="3"/>
    <col min="1521" max="1521" width="1.81640625" style="3" customWidth="1"/>
    <col min="1522" max="1522" width="24.81640625" style="3" customWidth="1"/>
    <col min="1523" max="1523" width="19.81640625" style="3" customWidth="1"/>
    <col min="1524" max="1524" width="2.1796875" style="3" customWidth="1"/>
    <col min="1525" max="1525" width="25.7265625" style="3" customWidth="1"/>
    <col min="1526" max="1526" width="23.7265625" style="3" customWidth="1"/>
    <col min="1527" max="1527" width="1.7265625" style="3" customWidth="1"/>
    <col min="1528" max="1528" width="18.26953125" style="3" customWidth="1"/>
    <col min="1529" max="1529" width="10.81640625" style="3" customWidth="1"/>
    <col min="1530" max="1530" width="9.7265625" style="3" bestFit="1" customWidth="1"/>
    <col min="1531" max="1531" width="10.1796875" style="3" customWidth="1"/>
    <col min="1532" max="1532" width="12.1796875" style="3" customWidth="1"/>
    <col min="1533" max="1533" width="10.7265625" style="3" customWidth="1"/>
    <col min="1534" max="1534" width="9.7265625" style="3" bestFit="1" customWidth="1"/>
    <col min="1535" max="1535" width="10.1796875" style="3" customWidth="1"/>
    <col min="1536" max="1536" width="10.7265625" style="3" customWidth="1"/>
    <col min="1537" max="1539" width="10.1796875" style="3" customWidth="1"/>
    <col min="1540" max="1540" width="10.7265625" style="3" customWidth="1"/>
    <col min="1541" max="1541" width="2.26953125" style="3" customWidth="1"/>
    <col min="1542" max="1542" width="16.453125" style="3" customWidth="1"/>
    <col min="1543" max="1543" width="13.1796875" style="3" customWidth="1"/>
    <col min="1544" max="1544" width="9.1796875" style="3"/>
    <col min="1545" max="1545" width="9.453125" style="3" bestFit="1" customWidth="1"/>
    <col min="1546" max="1546" width="11.453125" style="3" customWidth="1"/>
    <col min="1547" max="1547" width="3" style="3" customWidth="1"/>
    <col min="1548" max="1548" width="15.81640625" style="3" customWidth="1"/>
    <col min="1549" max="1549" width="9.1796875" style="3"/>
    <col min="1550" max="1550" width="9.453125" style="3" bestFit="1" customWidth="1"/>
    <col min="1551" max="1551" width="3.54296875" style="3" customWidth="1"/>
    <col min="1552" max="1552" width="16.7265625" style="3" customWidth="1"/>
    <col min="1553" max="1554" width="9.1796875" style="3"/>
    <col min="1555" max="1555" width="11" style="3" customWidth="1"/>
    <col min="1556" max="1556" width="14.26953125" style="3" customWidth="1"/>
    <col min="1557" max="1557" width="9.26953125" style="3" customWidth="1"/>
    <col min="1558" max="1776" width="9.1796875" style="3"/>
    <col min="1777" max="1777" width="1.81640625" style="3" customWidth="1"/>
    <col min="1778" max="1778" width="24.81640625" style="3" customWidth="1"/>
    <col min="1779" max="1779" width="19.81640625" style="3" customWidth="1"/>
    <col min="1780" max="1780" width="2.1796875" style="3" customWidth="1"/>
    <col min="1781" max="1781" width="25.7265625" style="3" customWidth="1"/>
    <col min="1782" max="1782" width="23.7265625" style="3" customWidth="1"/>
    <col min="1783" max="1783" width="1.7265625" style="3" customWidth="1"/>
    <col min="1784" max="1784" width="18.26953125" style="3" customWidth="1"/>
    <col min="1785" max="1785" width="10.81640625" style="3" customWidth="1"/>
    <col min="1786" max="1786" width="9.7265625" style="3" bestFit="1" customWidth="1"/>
    <col min="1787" max="1787" width="10.1796875" style="3" customWidth="1"/>
    <col min="1788" max="1788" width="12.1796875" style="3" customWidth="1"/>
    <col min="1789" max="1789" width="10.7265625" style="3" customWidth="1"/>
    <col min="1790" max="1790" width="9.7265625" style="3" bestFit="1" customWidth="1"/>
    <col min="1791" max="1791" width="10.1796875" style="3" customWidth="1"/>
    <col min="1792" max="1792" width="10.7265625" style="3" customWidth="1"/>
    <col min="1793" max="1795" width="10.1796875" style="3" customWidth="1"/>
    <col min="1796" max="1796" width="10.7265625" style="3" customWidth="1"/>
    <col min="1797" max="1797" width="2.26953125" style="3" customWidth="1"/>
    <col min="1798" max="1798" width="16.453125" style="3" customWidth="1"/>
    <col min="1799" max="1799" width="13.1796875" style="3" customWidth="1"/>
    <col min="1800" max="1800" width="9.1796875" style="3"/>
    <col min="1801" max="1801" width="9.453125" style="3" bestFit="1" customWidth="1"/>
    <col min="1802" max="1802" width="11.453125" style="3" customWidth="1"/>
    <col min="1803" max="1803" width="3" style="3" customWidth="1"/>
    <col min="1804" max="1804" width="15.81640625" style="3" customWidth="1"/>
    <col min="1805" max="1805" width="9.1796875" style="3"/>
    <col min="1806" max="1806" width="9.453125" style="3" bestFit="1" customWidth="1"/>
    <col min="1807" max="1807" width="3.54296875" style="3" customWidth="1"/>
    <col min="1808" max="1808" width="16.7265625" style="3" customWidth="1"/>
    <col min="1809" max="1810" width="9.1796875" style="3"/>
    <col min="1811" max="1811" width="11" style="3" customWidth="1"/>
    <col min="1812" max="1812" width="14.26953125" style="3" customWidth="1"/>
    <col min="1813" max="1813" width="9.26953125" style="3" customWidth="1"/>
    <col min="1814" max="2032" width="9.1796875" style="3"/>
    <col min="2033" max="2033" width="1.81640625" style="3" customWidth="1"/>
    <col min="2034" max="2034" width="24.81640625" style="3" customWidth="1"/>
    <col min="2035" max="2035" width="19.81640625" style="3" customWidth="1"/>
    <col min="2036" max="2036" width="2.1796875" style="3" customWidth="1"/>
    <col min="2037" max="2037" width="25.7265625" style="3" customWidth="1"/>
    <col min="2038" max="2038" width="23.7265625" style="3" customWidth="1"/>
    <col min="2039" max="2039" width="1.7265625" style="3" customWidth="1"/>
    <col min="2040" max="2040" width="18.26953125" style="3" customWidth="1"/>
    <col min="2041" max="2041" width="10.81640625" style="3" customWidth="1"/>
    <col min="2042" max="2042" width="9.7265625" style="3" bestFit="1" customWidth="1"/>
    <col min="2043" max="2043" width="10.1796875" style="3" customWidth="1"/>
    <col min="2044" max="2044" width="12.1796875" style="3" customWidth="1"/>
    <col min="2045" max="2045" width="10.7265625" style="3" customWidth="1"/>
    <col min="2046" max="2046" width="9.7265625" style="3" bestFit="1" customWidth="1"/>
    <col min="2047" max="2047" width="10.1796875" style="3" customWidth="1"/>
    <col min="2048" max="2048" width="10.7265625" style="3" customWidth="1"/>
    <col min="2049" max="2051" width="10.1796875" style="3" customWidth="1"/>
    <col min="2052" max="2052" width="10.7265625" style="3" customWidth="1"/>
    <col min="2053" max="2053" width="2.26953125" style="3" customWidth="1"/>
    <col min="2054" max="2054" width="16.453125" style="3" customWidth="1"/>
    <col min="2055" max="2055" width="13.1796875" style="3" customWidth="1"/>
    <col min="2056" max="2056" width="9.1796875" style="3"/>
    <col min="2057" max="2057" width="9.453125" style="3" bestFit="1" customWidth="1"/>
    <col min="2058" max="2058" width="11.453125" style="3" customWidth="1"/>
    <col min="2059" max="2059" width="3" style="3" customWidth="1"/>
    <col min="2060" max="2060" width="15.81640625" style="3" customWidth="1"/>
    <col min="2061" max="2061" width="9.1796875" style="3"/>
    <col min="2062" max="2062" width="9.453125" style="3" bestFit="1" customWidth="1"/>
    <col min="2063" max="2063" width="3.54296875" style="3" customWidth="1"/>
    <col min="2064" max="2064" width="16.7265625" style="3" customWidth="1"/>
    <col min="2065" max="2066" width="9.1796875" style="3"/>
    <col min="2067" max="2067" width="11" style="3" customWidth="1"/>
    <col min="2068" max="2068" width="14.26953125" style="3" customWidth="1"/>
    <col min="2069" max="2069" width="9.26953125" style="3" customWidth="1"/>
    <col min="2070" max="2288" width="9.1796875" style="3"/>
    <col min="2289" max="2289" width="1.81640625" style="3" customWidth="1"/>
    <col min="2290" max="2290" width="24.81640625" style="3" customWidth="1"/>
    <col min="2291" max="2291" width="19.81640625" style="3" customWidth="1"/>
    <col min="2292" max="2292" width="2.1796875" style="3" customWidth="1"/>
    <col min="2293" max="2293" width="25.7265625" style="3" customWidth="1"/>
    <col min="2294" max="2294" width="23.7265625" style="3" customWidth="1"/>
    <col min="2295" max="2295" width="1.7265625" style="3" customWidth="1"/>
    <col min="2296" max="2296" width="18.26953125" style="3" customWidth="1"/>
    <col min="2297" max="2297" width="10.81640625" style="3" customWidth="1"/>
    <col min="2298" max="2298" width="9.7265625" style="3" bestFit="1" customWidth="1"/>
    <col min="2299" max="2299" width="10.1796875" style="3" customWidth="1"/>
    <col min="2300" max="2300" width="12.1796875" style="3" customWidth="1"/>
    <col min="2301" max="2301" width="10.7265625" style="3" customWidth="1"/>
    <col min="2302" max="2302" width="9.7265625" style="3" bestFit="1" customWidth="1"/>
    <col min="2303" max="2303" width="10.1796875" style="3" customWidth="1"/>
    <col min="2304" max="2304" width="10.7265625" style="3" customWidth="1"/>
    <col min="2305" max="2307" width="10.1796875" style="3" customWidth="1"/>
    <col min="2308" max="2308" width="10.7265625" style="3" customWidth="1"/>
    <col min="2309" max="2309" width="2.26953125" style="3" customWidth="1"/>
    <col min="2310" max="2310" width="16.453125" style="3" customWidth="1"/>
    <col min="2311" max="2311" width="13.1796875" style="3" customWidth="1"/>
    <col min="2312" max="2312" width="9.1796875" style="3"/>
    <col min="2313" max="2313" width="9.453125" style="3" bestFit="1" customWidth="1"/>
    <col min="2314" max="2314" width="11.453125" style="3" customWidth="1"/>
    <col min="2315" max="2315" width="3" style="3" customWidth="1"/>
    <col min="2316" max="2316" width="15.81640625" style="3" customWidth="1"/>
    <col min="2317" max="2317" width="9.1796875" style="3"/>
    <col min="2318" max="2318" width="9.453125" style="3" bestFit="1" customWidth="1"/>
    <col min="2319" max="2319" width="3.54296875" style="3" customWidth="1"/>
    <col min="2320" max="2320" width="16.7265625" style="3" customWidth="1"/>
    <col min="2321" max="2322" width="9.1796875" style="3"/>
    <col min="2323" max="2323" width="11" style="3" customWidth="1"/>
    <col min="2324" max="2324" width="14.26953125" style="3" customWidth="1"/>
    <col min="2325" max="2325" width="9.26953125" style="3" customWidth="1"/>
    <col min="2326" max="2544" width="9.1796875" style="3"/>
    <col min="2545" max="2545" width="1.81640625" style="3" customWidth="1"/>
    <col min="2546" max="2546" width="24.81640625" style="3" customWidth="1"/>
    <col min="2547" max="2547" width="19.81640625" style="3" customWidth="1"/>
    <col min="2548" max="2548" width="2.1796875" style="3" customWidth="1"/>
    <col min="2549" max="2549" width="25.7265625" style="3" customWidth="1"/>
    <col min="2550" max="2550" width="23.7265625" style="3" customWidth="1"/>
    <col min="2551" max="2551" width="1.7265625" style="3" customWidth="1"/>
    <col min="2552" max="2552" width="18.26953125" style="3" customWidth="1"/>
    <col min="2553" max="2553" width="10.81640625" style="3" customWidth="1"/>
    <col min="2554" max="2554" width="9.7265625" style="3" bestFit="1" customWidth="1"/>
    <col min="2555" max="2555" width="10.1796875" style="3" customWidth="1"/>
    <col min="2556" max="2556" width="12.1796875" style="3" customWidth="1"/>
    <col min="2557" max="2557" width="10.7265625" style="3" customWidth="1"/>
    <col min="2558" max="2558" width="9.7265625" style="3" bestFit="1" customWidth="1"/>
    <col min="2559" max="2559" width="10.1796875" style="3" customWidth="1"/>
    <col min="2560" max="2560" width="10.7265625" style="3" customWidth="1"/>
    <col min="2561" max="2563" width="10.1796875" style="3" customWidth="1"/>
    <col min="2564" max="2564" width="10.7265625" style="3" customWidth="1"/>
    <col min="2565" max="2565" width="2.26953125" style="3" customWidth="1"/>
    <col min="2566" max="2566" width="16.453125" style="3" customWidth="1"/>
    <col min="2567" max="2567" width="13.1796875" style="3" customWidth="1"/>
    <col min="2568" max="2568" width="9.1796875" style="3"/>
    <col min="2569" max="2569" width="9.453125" style="3" bestFit="1" customWidth="1"/>
    <col min="2570" max="2570" width="11.453125" style="3" customWidth="1"/>
    <col min="2571" max="2571" width="3" style="3" customWidth="1"/>
    <col min="2572" max="2572" width="15.81640625" style="3" customWidth="1"/>
    <col min="2573" max="2573" width="9.1796875" style="3"/>
    <col min="2574" max="2574" width="9.453125" style="3" bestFit="1" customWidth="1"/>
    <col min="2575" max="2575" width="3.54296875" style="3" customWidth="1"/>
    <col min="2576" max="2576" width="16.7265625" style="3" customWidth="1"/>
    <col min="2577" max="2578" width="9.1796875" style="3"/>
    <col min="2579" max="2579" width="11" style="3" customWidth="1"/>
    <col min="2580" max="2580" width="14.26953125" style="3" customWidth="1"/>
    <col min="2581" max="2581" width="9.26953125" style="3" customWidth="1"/>
    <col min="2582" max="2800" width="9.1796875" style="3"/>
    <col min="2801" max="2801" width="1.81640625" style="3" customWidth="1"/>
    <col min="2802" max="2802" width="24.81640625" style="3" customWidth="1"/>
    <col min="2803" max="2803" width="19.81640625" style="3" customWidth="1"/>
    <col min="2804" max="2804" width="2.1796875" style="3" customWidth="1"/>
    <col min="2805" max="2805" width="25.7265625" style="3" customWidth="1"/>
    <col min="2806" max="2806" width="23.7265625" style="3" customWidth="1"/>
    <col min="2807" max="2807" width="1.7265625" style="3" customWidth="1"/>
    <col min="2808" max="2808" width="18.26953125" style="3" customWidth="1"/>
    <col min="2809" max="2809" width="10.81640625" style="3" customWidth="1"/>
    <col min="2810" max="2810" width="9.7265625" style="3" bestFit="1" customWidth="1"/>
    <col min="2811" max="2811" width="10.1796875" style="3" customWidth="1"/>
    <col min="2812" max="2812" width="12.1796875" style="3" customWidth="1"/>
    <col min="2813" max="2813" width="10.7265625" style="3" customWidth="1"/>
    <col min="2814" max="2814" width="9.7265625" style="3" bestFit="1" customWidth="1"/>
    <col min="2815" max="2815" width="10.1796875" style="3" customWidth="1"/>
    <col min="2816" max="2816" width="10.7265625" style="3" customWidth="1"/>
    <col min="2817" max="2819" width="10.1796875" style="3" customWidth="1"/>
    <col min="2820" max="2820" width="10.7265625" style="3" customWidth="1"/>
    <col min="2821" max="2821" width="2.26953125" style="3" customWidth="1"/>
    <col min="2822" max="2822" width="16.453125" style="3" customWidth="1"/>
    <col min="2823" max="2823" width="13.1796875" style="3" customWidth="1"/>
    <col min="2824" max="2824" width="9.1796875" style="3"/>
    <col min="2825" max="2825" width="9.453125" style="3" bestFit="1" customWidth="1"/>
    <col min="2826" max="2826" width="11.453125" style="3" customWidth="1"/>
    <col min="2827" max="2827" width="3" style="3" customWidth="1"/>
    <col min="2828" max="2828" width="15.81640625" style="3" customWidth="1"/>
    <col min="2829" max="2829" width="9.1796875" style="3"/>
    <col min="2830" max="2830" width="9.453125" style="3" bestFit="1" customWidth="1"/>
    <col min="2831" max="2831" width="3.54296875" style="3" customWidth="1"/>
    <col min="2832" max="2832" width="16.7265625" style="3" customWidth="1"/>
    <col min="2833" max="2834" width="9.1796875" style="3"/>
    <col min="2835" max="2835" width="11" style="3" customWidth="1"/>
    <col min="2836" max="2836" width="14.26953125" style="3" customWidth="1"/>
    <col min="2837" max="2837" width="9.26953125" style="3" customWidth="1"/>
    <col min="2838" max="3056" width="9.1796875" style="3"/>
    <col min="3057" max="3057" width="1.81640625" style="3" customWidth="1"/>
    <col min="3058" max="3058" width="24.81640625" style="3" customWidth="1"/>
    <col min="3059" max="3059" width="19.81640625" style="3" customWidth="1"/>
    <col min="3060" max="3060" width="2.1796875" style="3" customWidth="1"/>
    <col min="3061" max="3061" width="25.7265625" style="3" customWidth="1"/>
    <col min="3062" max="3062" width="23.7265625" style="3" customWidth="1"/>
    <col min="3063" max="3063" width="1.7265625" style="3" customWidth="1"/>
    <col min="3064" max="3064" width="18.26953125" style="3" customWidth="1"/>
    <col min="3065" max="3065" width="10.81640625" style="3" customWidth="1"/>
    <col min="3066" max="3066" width="9.7265625" style="3" bestFit="1" customWidth="1"/>
    <col min="3067" max="3067" width="10.1796875" style="3" customWidth="1"/>
    <col min="3068" max="3068" width="12.1796875" style="3" customWidth="1"/>
    <col min="3069" max="3069" width="10.7265625" style="3" customWidth="1"/>
    <col min="3070" max="3070" width="9.7265625" style="3" bestFit="1" customWidth="1"/>
    <col min="3071" max="3071" width="10.1796875" style="3" customWidth="1"/>
    <col min="3072" max="3072" width="10.7265625" style="3" customWidth="1"/>
    <col min="3073" max="3075" width="10.1796875" style="3" customWidth="1"/>
    <col min="3076" max="3076" width="10.7265625" style="3" customWidth="1"/>
    <col min="3077" max="3077" width="2.26953125" style="3" customWidth="1"/>
    <col min="3078" max="3078" width="16.453125" style="3" customWidth="1"/>
    <col min="3079" max="3079" width="13.1796875" style="3" customWidth="1"/>
    <col min="3080" max="3080" width="9.1796875" style="3"/>
    <col min="3081" max="3081" width="9.453125" style="3" bestFit="1" customWidth="1"/>
    <col min="3082" max="3082" width="11.453125" style="3" customWidth="1"/>
    <col min="3083" max="3083" width="3" style="3" customWidth="1"/>
    <col min="3084" max="3084" width="15.81640625" style="3" customWidth="1"/>
    <col min="3085" max="3085" width="9.1796875" style="3"/>
    <col min="3086" max="3086" width="9.453125" style="3" bestFit="1" customWidth="1"/>
    <col min="3087" max="3087" width="3.54296875" style="3" customWidth="1"/>
    <col min="3088" max="3088" width="16.7265625" style="3" customWidth="1"/>
    <col min="3089" max="3090" width="9.1796875" style="3"/>
    <col min="3091" max="3091" width="11" style="3" customWidth="1"/>
    <col min="3092" max="3092" width="14.26953125" style="3" customWidth="1"/>
    <col min="3093" max="3093" width="9.26953125" style="3" customWidth="1"/>
    <col min="3094" max="3312" width="9.1796875" style="3"/>
    <col min="3313" max="3313" width="1.81640625" style="3" customWidth="1"/>
    <col min="3314" max="3314" width="24.81640625" style="3" customWidth="1"/>
    <col min="3315" max="3315" width="19.81640625" style="3" customWidth="1"/>
    <col min="3316" max="3316" width="2.1796875" style="3" customWidth="1"/>
    <col min="3317" max="3317" width="25.7265625" style="3" customWidth="1"/>
    <col min="3318" max="3318" width="23.7265625" style="3" customWidth="1"/>
    <col min="3319" max="3319" width="1.7265625" style="3" customWidth="1"/>
    <col min="3320" max="3320" width="18.26953125" style="3" customWidth="1"/>
    <col min="3321" max="3321" width="10.81640625" style="3" customWidth="1"/>
    <col min="3322" max="3322" width="9.7265625" style="3" bestFit="1" customWidth="1"/>
    <col min="3323" max="3323" width="10.1796875" style="3" customWidth="1"/>
    <col min="3324" max="3324" width="12.1796875" style="3" customWidth="1"/>
    <col min="3325" max="3325" width="10.7265625" style="3" customWidth="1"/>
    <col min="3326" max="3326" width="9.7265625" style="3" bestFit="1" customWidth="1"/>
    <col min="3327" max="3327" width="10.1796875" style="3" customWidth="1"/>
    <col min="3328" max="3328" width="10.7265625" style="3" customWidth="1"/>
    <col min="3329" max="3331" width="10.1796875" style="3" customWidth="1"/>
    <col min="3332" max="3332" width="10.7265625" style="3" customWidth="1"/>
    <col min="3333" max="3333" width="2.26953125" style="3" customWidth="1"/>
    <col min="3334" max="3334" width="16.453125" style="3" customWidth="1"/>
    <col min="3335" max="3335" width="13.1796875" style="3" customWidth="1"/>
    <col min="3336" max="3336" width="9.1796875" style="3"/>
    <col min="3337" max="3337" width="9.453125" style="3" bestFit="1" customWidth="1"/>
    <col min="3338" max="3338" width="11.453125" style="3" customWidth="1"/>
    <col min="3339" max="3339" width="3" style="3" customWidth="1"/>
    <col min="3340" max="3340" width="15.81640625" style="3" customWidth="1"/>
    <col min="3341" max="3341" width="9.1796875" style="3"/>
    <col min="3342" max="3342" width="9.453125" style="3" bestFit="1" customWidth="1"/>
    <col min="3343" max="3343" width="3.54296875" style="3" customWidth="1"/>
    <col min="3344" max="3344" width="16.7265625" style="3" customWidth="1"/>
    <col min="3345" max="3346" width="9.1796875" style="3"/>
    <col min="3347" max="3347" width="11" style="3" customWidth="1"/>
    <col min="3348" max="3348" width="14.26953125" style="3" customWidth="1"/>
    <col min="3349" max="3349" width="9.26953125" style="3" customWidth="1"/>
    <col min="3350" max="3568" width="9.1796875" style="3"/>
    <col min="3569" max="3569" width="1.81640625" style="3" customWidth="1"/>
    <col min="3570" max="3570" width="24.81640625" style="3" customWidth="1"/>
    <col min="3571" max="3571" width="19.81640625" style="3" customWidth="1"/>
    <col min="3572" max="3572" width="2.1796875" style="3" customWidth="1"/>
    <col min="3573" max="3573" width="25.7265625" style="3" customWidth="1"/>
    <col min="3574" max="3574" width="23.7265625" style="3" customWidth="1"/>
    <col min="3575" max="3575" width="1.7265625" style="3" customWidth="1"/>
    <col min="3576" max="3576" width="18.26953125" style="3" customWidth="1"/>
    <col min="3577" max="3577" width="10.81640625" style="3" customWidth="1"/>
    <col min="3578" max="3578" width="9.7265625" style="3" bestFit="1" customWidth="1"/>
    <col min="3579" max="3579" width="10.1796875" style="3" customWidth="1"/>
    <col min="3580" max="3580" width="12.1796875" style="3" customWidth="1"/>
    <col min="3581" max="3581" width="10.7265625" style="3" customWidth="1"/>
    <col min="3582" max="3582" width="9.7265625" style="3" bestFit="1" customWidth="1"/>
    <col min="3583" max="3583" width="10.1796875" style="3" customWidth="1"/>
    <col min="3584" max="3584" width="10.7265625" style="3" customWidth="1"/>
    <col min="3585" max="3587" width="10.1796875" style="3" customWidth="1"/>
    <col min="3588" max="3588" width="10.7265625" style="3" customWidth="1"/>
    <col min="3589" max="3589" width="2.26953125" style="3" customWidth="1"/>
    <col min="3590" max="3590" width="16.453125" style="3" customWidth="1"/>
    <col min="3591" max="3591" width="13.1796875" style="3" customWidth="1"/>
    <col min="3592" max="3592" width="9.1796875" style="3"/>
    <col min="3593" max="3593" width="9.453125" style="3" bestFit="1" customWidth="1"/>
    <col min="3594" max="3594" width="11.453125" style="3" customWidth="1"/>
    <col min="3595" max="3595" width="3" style="3" customWidth="1"/>
    <col min="3596" max="3596" width="15.81640625" style="3" customWidth="1"/>
    <col min="3597" max="3597" width="9.1796875" style="3"/>
    <col min="3598" max="3598" width="9.453125" style="3" bestFit="1" customWidth="1"/>
    <col min="3599" max="3599" width="3.54296875" style="3" customWidth="1"/>
    <col min="3600" max="3600" width="16.7265625" style="3" customWidth="1"/>
    <col min="3601" max="3602" width="9.1796875" style="3"/>
    <col min="3603" max="3603" width="11" style="3" customWidth="1"/>
    <col min="3604" max="3604" width="14.26953125" style="3" customWidth="1"/>
    <col min="3605" max="3605" width="9.26953125" style="3" customWidth="1"/>
    <col min="3606" max="3824" width="9.1796875" style="3"/>
    <col min="3825" max="3825" width="1.81640625" style="3" customWidth="1"/>
    <col min="3826" max="3826" width="24.81640625" style="3" customWidth="1"/>
    <col min="3827" max="3827" width="19.81640625" style="3" customWidth="1"/>
    <col min="3828" max="3828" width="2.1796875" style="3" customWidth="1"/>
    <col min="3829" max="3829" width="25.7265625" style="3" customWidth="1"/>
    <col min="3830" max="3830" width="23.7265625" style="3" customWidth="1"/>
    <col min="3831" max="3831" width="1.7265625" style="3" customWidth="1"/>
    <col min="3832" max="3832" width="18.26953125" style="3" customWidth="1"/>
    <col min="3833" max="3833" width="10.81640625" style="3" customWidth="1"/>
    <col min="3834" max="3834" width="9.7265625" style="3" bestFit="1" customWidth="1"/>
    <col min="3835" max="3835" width="10.1796875" style="3" customWidth="1"/>
    <col min="3836" max="3836" width="12.1796875" style="3" customWidth="1"/>
    <col min="3837" max="3837" width="10.7265625" style="3" customWidth="1"/>
    <col min="3838" max="3838" width="9.7265625" style="3" bestFit="1" customWidth="1"/>
    <col min="3839" max="3839" width="10.1796875" style="3" customWidth="1"/>
    <col min="3840" max="3840" width="10.7265625" style="3" customWidth="1"/>
    <col min="3841" max="3843" width="10.1796875" style="3" customWidth="1"/>
    <col min="3844" max="3844" width="10.7265625" style="3" customWidth="1"/>
    <col min="3845" max="3845" width="2.26953125" style="3" customWidth="1"/>
    <col min="3846" max="3846" width="16.453125" style="3" customWidth="1"/>
    <col min="3847" max="3847" width="13.1796875" style="3" customWidth="1"/>
    <col min="3848" max="3848" width="9.1796875" style="3"/>
    <col min="3849" max="3849" width="9.453125" style="3" bestFit="1" customWidth="1"/>
    <col min="3850" max="3850" width="11.453125" style="3" customWidth="1"/>
    <col min="3851" max="3851" width="3" style="3" customWidth="1"/>
    <col min="3852" max="3852" width="15.81640625" style="3" customWidth="1"/>
    <col min="3853" max="3853" width="9.1796875" style="3"/>
    <col min="3854" max="3854" width="9.453125" style="3" bestFit="1" customWidth="1"/>
    <col min="3855" max="3855" width="3.54296875" style="3" customWidth="1"/>
    <col min="3856" max="3856" width="16.7265625" style="3" customWidth="1"/>
    <col min="3857" max="3858" width="9.1796875" style="3"/>
    <col min="3859" max="3859" width="11" style="3" customWidth="1"/>
    <col min="3860" max="3860" width="14.26953125" style="3" customWidth="1"/>
    <col min="3861" max="3861" width="9.26953125" style="3" customWidth="1"/>
    <col min="3862" max="4080" width="9.1796875" style="3"/>
    <col min="4081" max="4081" width="1.81640625" style="3" customWidth="1"/>
    <col min="4082" max="4082" width="24.81640625" style="3" customWidth="1"/>
    <col min="4083" max="4083" width="19.81640625" style="3" customWidth="1"/>
    <col min="4084" max="4084" width="2.1796875" style="3" customWidth="1"/>
    <col min="4085" max="4085" width="25.7265625" style="3" customWidth="1"/>
    <col min="4086" max="4086" width="23.7265625" style="3" customWidth="1"/>
    <col min="4087" max="4087" width="1.7265625" style="3" customWidth="1"/>
    <col min="4088" max="4088" width="18.26953125" style="3" customWidth="1"/>
    <col min="4089" max="4089" width="10.81640625" style="3" customWidth="1"/>
    <col min="4090" max="4090" width="9.7265625" style="3" bestFit="1" customWidth="1"/>
    <col min="4091" max="4091" width="10.1796875" style="3" customWidth="1"/>
    <col min="4092" max="4092" width="12.1796875" style="3" customWidth="1"/>
    <col min="4093" max="4093" width="10.7265625" style="3" customWidth="1"/>
    <col min="4094" max="4094" width="9.7265625" style="3" bestFit="1" customWidth="1"/>
    <col min="4095" max="4095" width="10.1796875" style="3" customWidth="1"/>
    <col min="4096" max="4096" width="10.7265625" style="3" customWidth="1"/>
    <col min="4097" max="4099" width="10.1796875" style="3" customWidth="1"/>
    <col min="4100" max="4100" width="10.7265625" style="3" customWidth="1"/>
    <col min="4101" max="4101" width="2.26953125" style="3" customWidth="1"/>
    <col min="4102" max="4102" width="16.453125" style="3" customWidth="1"/>
    <col min="4103" max="4103" width="13.1796875" style="3" customWidth="1"/>
    <col min="4104" max="4104" width="9.1796875" style="3"/>
    <col min="4105" max="4105" width="9.453125" style="3" bestFit="1" customWidth="1"/>
    <col min="4106" max="4106" width="11.453125" style="3" customWidth="1"/>
    <col min="4107" max="4107" width="3" style="3" customWidth="1"/>
    <col min="4108" max="4108" width="15.81640625" style="3" customWidth="1"/>
    <col min="4109" max="4109" width="9.1796875" style="3"/>
    <col min="4110" max="4110" width="9.453125" style="3" bestFit="1" customWidth="1"/>
    <col min="4111" max="4111" width="3.54296875" style="3" customWidth="1"/>
    <col min="4112" max="4112" width="16.7265625" style="3" customWidth="1"/>
    <col min="4113" max="4114" width="9.1796875" style="3"/>
    <col min="4115" max="4115" width="11" style="3" customWidth="1"/>
    <col min="4116" max="4116" width="14.26953125" style="3" customWidth="1"/>
    <col min="4117" max="4117" width="9.26953125" style="3" customWidth="1"/>
    <col min="4118" max="4336" width="9.1796875" style="3"/>
    <col min="4337" max="4337" width="1.81640625" style="3" customWidth="1"/>
    <col min="4338" max="4338" width="24.81640625" style="3" customWidth="1"/>
    <col min="4339" max="4339" width="19.81640625" style="3" customWidth="1"/>
    <col min="4340" max="4340" width="2.1796875" style="3" customWidth="1"/>
    <col min="4341" max="4341" width="25.7265625" style="3" customWidth="1"/>
    <col min="4342" max="4342" width="23.7265625" style="3" customWidth="1"/>
    <col min="4343" max="4343" width="1.7265625" style="3" customWidth="1"/>
    <col min="4344" max="4344" width="18.26953125" style="3" customWidth="1"/>
    <col min="4345" max="4345" width="10.81640625" style="3" customWidth="1"/>
    <col min="4346" max="4346" width="9.7265625" style="3" bestFit="1" customWidth="1"/>
    <col min="4347" max="4347" width="10.1796875" style="3" customWidth="1"/>
    <col min="4348" max="4348" width="12.1796875" style="3" customWidth="1"/>
    <col min="4349" max="4349" width="10.7265625" style="3" customWidth="1"/>
    <col min="4350" max="4350" width="9.7265625" style="3" bestFit="1" customWidth="1"/>
    <col min="4351" max="4351" width="10.1796875" style="3" customWidth="1"/>
    <col min="4352" max="4352" width="10.7265625" style="3" customWidth="1"/>
    <col min="4353" max="4355" width="10.1796875" style="3" customWidth="1"/>
    <col min="4356" max="4356" width="10.7265625" style="3" customWidth="1"/>
    <col min="4357" max="4357" width="2.26953125" style="3" customWidth="1"/>
    <col min="4358" max="4358" width="16.453125" style="3" customWidth="1"/>
    <col min="4359" max="4359" width="13.1796875" style="3" customWidth="1"/>
    <col min="4360" max="4360" width="9.1796875" style="3"/>
    <col min="4361" max="4361" width="9.453125" style="3" bestFit="1" customWidth="1"/>
    <col min="4362" max="4362" width="11.453125" style="3" customWidth="1"/>
    <col min="4363" max="4363" width="3" style="3" customWidth="1"/>
    <col min="4364" max="4364" width="15.81640625" style="3" customWidth="1"/>
    <col min="4365" max="4365" width="9.1796875" style="3"/>
    <col min="4366" max="4366" width="9.453125" style="3" bestFit="1" customWidth="1"/>
    <col min="4367" max="4367" width="3.54296875" style="3" customWidth="1"/>
    <col min="4368" max="4368" width="16.7265625" style="3" customWidth="1"/>
    <col min="4369" max="4370" width="9.1796875" style="3"/>
    <col min="4371" max="4371" width="11" style="3" customWidth="1"/>
    <col min="4372" max="4372" width="14.26953125" style="3" customWidth="1"/>
    <col min="4373" max="4373" width="9.26953125" style="3" customWidth="1"/>
    <col min="4374" max="4592" width="9.1796875" style="3"/>
    <col min="4593" max="4593" width="1.81640625" style="3" customWidth="1"/>
    <col min="4594" max="4594" width="24.81640625" style="3" customWidth="1"/>
    <col min="4595" max="4595" width="19.81640625" style="3" customWidth="1"/>
    <col min="4596" max="4596" width="2.1796875" style="3" customWidth="1"/>
    <col min="4597" max="4597" width="25.7265625" style="3" customWidth="1"/>
    <col min="4598" max="4598" width="23.7265625" style="3" customWidth="1"/>
    <col min="4599" max="4599" width="1.7265625" style="3" customWidth="1"/>
    <col min="4600" max="4600" width="18.26953125" style="3" customWidth="1"/>
    <col min="4601" max="4601" width="10.81640625" style="3" customWidth="1"/>
    <col min="4602" max="4602" width="9.7265625" style="3" bestFit="1" customWidth="1"/>
    <col min="4603" max="4603" width="10.1796875" style="3" customWidth="1"/>
    <col min="4604" max="4604" width="12.1796875" style="3" customWidth="1"/>
    <col min="4605" max="4605" width="10.7265625" style="3" customWidth="1"/>
    <col min="4606" max="4606" width="9.7265625" style="3" bestFit="1" customWidth="1"/>
    <col min="4607" max="4607" width="10.1796875" style="3" customWidth="1"/>
    <col min="4608" max="4608" width="10.7265625" style="3" customWidth="1"/>
    <col min="4609" max="4611" width="10.1796875" style="3" customWidth="1"/>
    <col min="4612" max="4612" width="10.7265625" style="3" customWidth="1"/>
    <col min="4613" max="4613" width="2.26953125" style="3" customWidth="1"/>
    <col min="4614" max="4614" width="16.453125" style="3" customWidth="1"/>
    <col min="4615" max="4615" width="13.1796875" style="3" customWidth="1"/>
    <col min="4616" max="4616" width="9.1796875" style="3"/>
    <col min="4617" max="4617" width="9.453125" style="3" bestFit="1" customWidth="1"/>
    <col min="4618" max="4618" width="11.453125" style="3" customWidth="1"/>
    <col min="4619" max="4619" width="3" style="3" customWidth="1"/>
    <col min="4620" max="4620" width="15.81640625" style="3" customWidth="1"/>
    <col min="4621" max="4621" width="9.1796875" style="3"/>
    <col min="4622" max="4622" width="9.453125" style="3" bestFit="1" customWidth="1"/>
    <col min="4623" max="4623" width="3.54296875" style="3" customWidth="1"/>
    <col min="4624" max="4624" width="16.7265625" style="3" customWidth="1"/>
    <col min="4625" max="4626" width="9.1796875" style="3"/>
    <col min="4627" max="4627" width="11" style="3" customWidth="1"/>
    <col min="4628" max="4628" width="14.26953125" style="3" customWidth="1"/>
    <col min="4629" max="4629" width="9.26953125" style="3" customWidth="1"/>
    <col min="4630" max="4848" width="9.1796875" style="3"/>
    <col min="4849" max="4849" width="1.81640625" style="3" customWidth="1"/>
    <col min="4850" max="4850" width="24.81640625" style="3" customWidth="1"/>
    <col min="4851" max="4851" width="19.81640625" style="3" customWidth="1"/>
    <col min="4852" max="4852" width="2.1796875" style="3" customWidth="1"/>
    <col min="4853" max="4853" width="25.7265625" style="3" customWidth="1"/>
    <col min="4854" max="4854" width="23.7265625" style="3" customWidth="1"/>
    <col min="4855" max="4855" width="1.7265625" style="3" customWidth="1"/>
    <col min="4856" max="4856" width="18.26953125" style="3" customWidth="1"/>
    <col min="4857" max="4857" width="10.81640625" style="3" customWidth="1"/>
    <col min="4858" max="4858" width="9.7265625" style="3" bestFit="1" customWidth="1"/>
    <col min="4859" max="4859" width="10.1796875" style="3" customWidth="1"/>
    <col min="4860" max="4860" width="12.1796875" style="3" customWidth="1"/>
    <col min="4861" max="4861" width="10.7265625" style="3" customWidth="1"/>
    <col min="4862" max="4862" width="9.7265625" style="3" bestFit="1" customWidth="1"/>
    <col min="4863" max="4863" width="10.1796875" style="3" customWidth="1"/>
    <col min="4864" max="4864" width="10.7265625" style="3" customWidth="1"/>
    <col min="4865" max="4867" width="10.1796875" style="3" customWidth="1"/>
    <col min="4868" max="4868" width="10.7265625" style="3" customWidth="1"/>
    <col min="4869" max="4869" width="2.26953125" style="3" customWidth="1"/>
    <col min="4870" max="4870" width="16.453125" style="3" customWidth="1"/>
    <col min="4871" max="4871" width="13.1796875" style="3" customWidth="1"/>
    <col min="4872" max="4872" width="9.1796875" style="3"/>
    <col min="4873" max="4873" width="9.453125" style="3" bestFit="1" customWidth="1"/>
    <col min="4874" max="4874" width="11.453125" style="3" customWidth="1"/>
    <col min="4875" max="4875" width="3" style="3" customWidth="1"/>
    <col min="4876" max="4876" width="15.81640625" style="3" customWidth="1"/>
    <col min="4877" max="4877" width="9.1796875" style="3"/>
    <col min="4878" max="4878" width="9.453125" style="3" bestFit="1" customWidth="1"/>
    <col min="4879" max="4879" width="3.54296875" style="3" customWidth="1"/>
    <col min="4880" max="4880" width="16.7265625" style="3" customWidth="1"/>
    <col min="4881" max="4882" width="9.1796875" style="3"/>
    <col min="4883" max="4883" width="11" style="3" customWidth="1"/>
    <col min="4884" max="4884" width="14.26953125" style="3" customWidth="1"/>
    <col min="4885" max="4885" width="9.26953125" style="3" customWidth="1"/>
    <col min="4886" max="5104" width="9.1796875" style="3"/>
    <col min="5105" max="5105" width="1.81640625" style="3" customWidth="1"/>
    <col min="5106" max="5106" width="24.81640625" style="3" customWidth="1"/>
    <col min="5107" max="5107" width="19.81640625" style="3" customWidth="1"/>
    <col min="5108" max="5108" width="2.1796875" style="3" customWidth="1"/>
    <col min="5109" max="5109" width="25.7265625" style="3" customWidth="1"/>
    <col min="5110" max="5110" width="23.7265625" style="3" customWidth="1"/>
    <col min="5111" max="5111" width="1.7265625" style="3" customWidth="1"/>
    <col min="5112" max="5112" width="18.26953125" style="3" customWidth="1"/>
    <col min="5113" max="5113" width="10.81640625" style="3" customWidth="1"/>
    <col min="5114" max="5114" width="9.7265625" style="3" bestFit="1" customWidth="1"/>
    <col min="5115" max="5115" width="10.1796875" style="3" customWidth="1"/>
    <col min="5116" max="5116" width="12.1796875" style="3" customWidth="1"/>
    <col min="5117" max="5117" width="10.7265625" style="3" customWidth="1"/>
    <col min="5118" max="5118" width="9.7265625" style="3" bestFit="1" customWidth="1"/>
    <col min="5119" max="5119" width="10.1796875" style="3" customWidth="1"/>
    <col min="5120" max="5120" width="10.7265625" style="3" customWidth="1"/>
    <col min="5121" max="5123" width="10.1796875" style="3" customWidth="1"/>
    <col min="5124" max="5124" width="10.7265625" style="3" customWidth="1"/>
    <col min="5125" max="5125" width="2.26953125" style="3" customWidth="1"/>
    <col min="5126" max="5126" width="16.453125" style="3" customWidth="1"/>
    <col min="5127" max="5127" width="13.1796875" style="3" customWidth="1"/>
    <col min="5128" max="5128" width="9.1796875" style="3"/>
    <col min="5129" max="5129" width="9.453125" style="3" bestFit="1" customWidth="1"/>
    <col min="5130" max="5130" width="11.453125" style="3" customWidth="1"/>
    <col min="5131" max="5131" width="3" style="3" customWidth="1"/>
    <col min="5132" max="5132" width="15.81640625" style="3" customWidth="1"/>
    <col min="5133" max="5133" width="9.1796875" style="3"/>
    <col min="5134" max="5134" width="9.453125" style="3" bestFit="1" customWidth="1"/>
    <col min="5135" max="5135" width="3.54296875" style="3" customWidth="1"/>
    <col min="5136" max="5136" width="16.7265625" style="3" customWidth="1"/>
    <col min="5137" max="5138" width="9.1796875" style="3"/>
    <col min="5139" max="5139" width="11" style="3" customWidth="1"/>
    <col min="5140" max="5140" width="14.26953125" style="3" customWidth="1"/>
    <col min="5141" max="5141" width="9.26953125" style="3" customWidth="1"/>
    <col min="5142" max="5360" width="9.1796875" style="3"/>
    <col min="5361" max="5361" width="1.81640625" style="3" customWidth="1"/>
    <col min="5362" max="5362" width="24.81640625" style="3" customWidth="1"/>
    <col min="5363" max="5363" width="19.81640625" style="3" customWidth="1"/>
    <col min="5364" max="5364" width="2.1796875" style="3" customWidth="1"/>
    <col min="5365" max="5365" width="25.7265625" style="3" customWidth="1"/>
    <col min="5366" max="5366" width="23.7265625" style="3" customWidth="1"/>
    <col min="5367" max="5367" width="1.7265625" style="3" customWidth="1"/>
    <col min="5368" max="5368" width="18.26953125" style="3" customWidth="1"/>
    <col min="5369" max="5369" width="10.81640625" style="3" customWidth="1"/>
    <col min="5370" max="5370" width="9.7265625" style="3" bestFit="1" customWidth="1"/>
    <col min="5371" max="5371" width="10.1796875" style="3" customWidth="1"/>
    <col min="5372" max="5372" width="12.1796875" style="3" customWidth="1"/>
    <col min="5373" max="5373" width="10.7265625" style="3" customWidth="1"/>
    <col min="5374" max="5374" width="9.7265625" style="3" bestFit="1" customWidth="1"/>
    <col min="5375" max="5375" width="10.1796875" style="3" customWidth="1"/>
    <col min="5376" max="5376" width="10.7265625" style="3" customWidth="1"/>
    <col min="5377" max="5379" width="10.1796875" style="3" customWidth="1"/>
    <col min="5380" max="5380" width="10.7265625" style="3" customWidth="1"/>
    <col min="5381" max="5381" width="2.26953125" style="3" customWidth="1"/>
    <col min="5382" max="5382" width="16.453125" style="3" customWidth="1"/>
    <col min="5383" max="5383" width="13.1796875" style="3" customWidth="1"/>
    <col min="5384" max="5384" width="9.1796875" style="3"/>
    <col min="5385" max="5385" width="9.453125" style="3" bestFit="1" customWidth="1"/>
    <col min="5386" max="5386" width="11.453125" style="3" customWidth="1"/>
    <col min="5387" max="5387" width="3" style="3" customWidth="1"/>
    <col min="5388" max="5388" width="15.81640625" style="3" customWidth="1"/>
    <col min="5389" max="5389" width="9.1796875" style="3"/>
    <col min="5390" max="5390" width="9.453125" style="3" bestFit="1" customWidth="1"/>
    <col min="5391" max="5391" width="3.54296875" style="3" customWidth="1"/>
    <col min="5392" max="5392" width="16.7265625" style="3" customWidth="1"/>
    <col min="5393" max="5394" width="9.1796875" style="3"/>
    <col min="5395" max="5395" width="11" style="3" customWidth="1"/>
    <col min="5396" max="5396" width="14.26953125" style="3" customWidth="1"/>
    <col min="5397" max="5397" width="9.26953125" style="3" customWidth="1"/>
    <col min="5398" max="5616" width="9.1796875" style="3"/>
    <col min="5617" max="5617" width="1.81640625" style="3" customWidth="1"/>
    <col min="5618" max="5618" width="24.81640625" style="3" customWidth="1"/>
    <col min="5619" max="5619" width="19.81640625" style="3" customWidth="1"/>
    <col min="5620" max="5620" width="2.1796875" style="3" customWidth="1"/>
    <col min="5621" max="5621" width="25.7265625" style="3" customWidth="1"/>
    <col min="5622" max="5622" width="23.7265625" style="3" customWidth="1"/>
    <col min="5623" max="5623" width="1.7265625" style="3" customWidth="1"/>
    <col min="5624" max="5624" width="18.26953125" style="3" customWidth="1"/>
    <col min="5625" max="5625" width="10.81640625" style="3" customWidth="1"/>
    <col min="5626" max="5626" width="9.7265625" style="3" bestFit="1" customWidth="1"/>
    <col min="5627" max="5627" width="10.1796875" style="3" customWidth="1"/>
    <col min="5628" max="5628" width="12.1796875" style="3" customWidth="1"/>
    <col min="5629" max="5629" width="10.7265625" style="3" customWidth="1"/>
    <col min="5630" max="5630" width="9.7265625" style="3" bestFit="1" customWidth="1"/>
    <col min="5631" max="5631" width="10.1796875" style="3" customWidth="1"/>
    <col min="5632" max="5632" width="10.7265625" style="3" customWidth="1"/>
    <col min="5633" max="5635" width="10.1796875" style="3" customWidth="1"/>
    <col min="5636" max="5636" width="10.7265625" style="3" customWidth="1"/>
    <col min="5637" max="5637" width="2.26953125" style="3" customWidth="1"/>
    <col min="5638" max="5638" width="16.453125" style="3" customWidth="1"/>
    <col min="5639" max="5639" width="13.1796875" style="3" customWidth="1"/>
    <col min="5640" max="5640" width="9.1796875" style="3"/>
    <col min="5641" max="5641" width="9.453125" style="3" bestFit="1" customWidth="1"/>
    <col min="5642" max="5642" width="11.453125" style="3" customWidth="1"/>
    <col min="5643" max="5643" width="3" style="3" customWidth="1"/>
    <col min="5644" max="5644" width="15.81640625" style="3" customWidth="1"/>
    <col min="5645" max="5645" width="9.1796875" style="3"/>
    <col min="5646" max="5646" width="9.453125" style="3" bestFit="1" customWidth="1"/>
    <col min="5647" max="5647" width="3.54296875" style="3" customWidth="1"/>
    <col min="5648" max="5648" width="16.7265625" style="3" customWidth="1"/>
    <col min="5649" max="5650" width="9.1796875" style="3"/>
    <col min="5651" max="5651" width="11" style="3" customWidth="1"/>
    <col min="5652" max="5652" width="14.26953125" style="3" customWidth="1"/>
    <col min="5653" max="5653" width="9.26953125" style="3" customWidth="1"/>
    <col min="5654" max="5872" width="9.1796875" style="3"/>
    <col min="5873" max="5873" width="1.81640625" style="3" customWidth="1"/>
    <col min="5874" max="5874" width="24.81640625" style="3" customWidth="1"/>
    <col min="5875" max="5875" width="19.81640625" style="3" customWidth="1"/>
    <col min="5876" max="5876" width="2.1796875" style="3" customWidth="1"/>
    <col min="5877" max="5877" width="25.7265625" style="3" customWidth="1"/>
    <col min="5878" max="5878" width="23.7265625" style="3" customWidth="1"/>
    <col min="5879" max="5879" width="1.7265625" style="3" customWidth="1"/>
    <col min="5880" max="5880" width="18.26953125" style="3" customWidth="1"/>
    <col min="5881" max="5881" width="10.81640625" style="3" customWidth="1"/>
    <col min="5882" max="5882" width="9.7265625" style="3" bestFit="1" customWidth="1"/>
    <col min="5883" max="5883" width="10.1796875" style="3" customWidth="1"/>
    <col min="5884" max="5884" width="12.1796875" style="3" customWidth="1"/>
    <col min="5885" max="5885" width="10.7265625" style="3" customWidth="1"/>
    <col min="5886" max="5886" width="9.7265625" style="3" bestFit="1" customWidth="1"/>
    <col min="5887" max="5887" width="10.1796875" style="3" customWidth="1"/>
    <col min="5888" max="5888" width="10.7265625" style="3" customWidth="1"/>
    <col min="5889" max="5891" width="10.1796875" style="3" customWidth="1"/>
    <col min="5892" max="5892" width="10.7265625" style="3" customWidth="1"/>
    <col min="5893" max="5893" width="2.26953125" style="3" customWidth="1"/>
    <col min="5894" max="5894" width="16.453125" style="3" customWidth="1"/>
    <col min="5895" max="5895" width="13.1796875" style="3" customWidth="1"/>
    <col min="5896" max="5896" width="9.1796875" style="3"/>
    <col min="5897" max="5897" width="9.453125" style="3" bestFit="1" customWidth="1"/>
    <col min="5898" max="5898" width="11.453125" style="3" customWidth="1"/>
    <col min="5899" max="5899" width="3" style="3" customWidth="1"/>
    <col min="5900" max="5900" width="15.81640625" style="3" customWidth="1"/>
    <col min="5901" max="5901" width="9.1796875" style="3"/>
    <col min="5902" max="5902" width="9.453125" style="3" bestFit="1" customWidth="1"/>
    <col min="5903" max="5903" width="3.54296875" style="3" customWidth="1"/>
    <col min="5904" max="5904" width="16.7265625" style="3" customWidth="1"/>
    <col min="5905" max="5906" width="9.1796875" style="3"/>
    <col min="5907" max="5907" width="11" style="3" customWidth="1"/>
    <col min="5908" max="5908" width="14.26953125" style="3" customWidth="1"/>
    <col min="5909" max="5909" width="9.26953125" style="3" customWidth="1"/>
    <col min="5910" max="6128" width="9.1796875" style="3"/>
    <col min="6129" max="6129" width="1.81640625" style="3" customWidth="1"/>
    <col min="6130" max="6130" width="24.81640625" style="3" customWidth="1"/>
    <col min="6131" max="6131" width="19.81640625" style="3" customWidth="1"/>
    <col min="6132" max="6132" width="2.1796875" style="3" customWidth="1"/>
    <col min="6133" max="6133" width="25.7265625" style="3" customWidth="1"/>
    <col min="6134" max="6134" width="23.7265625" style="3" customWidth="1"/>
    <col min="6135" max="6135" width="1.7265625" style="3" customWidth="1"/>
    <col min="6136" max="6136" width="18.26953125" style="3" customWidth="1"/>
    <col min="6137" max="6137" width="10.81640625" style="3" customWidth="1"/>
    <col min="6138" max="6138" width="9.7265625" style="3" bestFit="1" customWidth="1"/>
    <col min="6139" max="6139" width="10.1796875" style="3" customWidth="1"/>
    <col min="6140" max="6140" width="12.1796875" style="3" customWidth="1"/>
    <col min="6141" max="6141" width="10.7265625" style="3" customWidth="1"/>
    <col min="6142" max="6142" width="9.7265625" style="3" bestFit="1" customWidth="1"/>
    <col min="6143" max="6143" width="10.1796875" style="3" customWidth="1"/>
    <col min="6144" max="6144" width="10.7265625" style="3" customWidth="1"/>
    <col min="6145" max="6147" width="10.1796875" style="3" customWidth="1"/>
    <col min="6148" max="6148" width="10.7265625" style="3" customWidth="1"/>
    <col min="6149" max="6149" width="2.26953125" style="3" customWidth="1"/>
    <col min="6150" max="6150" width="16.453125" style="3" customWidth="1"/>
    <col min="6151" max="6151" width="13.1796875" style="3" customWidth="1"/>
    <col min="6152" max="6152" width="9.1796875" style="3"/>
    <col min="6153" max="6153" width="9.453125" style="3" bestFit="1" customWidth="1"/>
    <col min="6154" max="6154" width="11.453125" style="3" customWidth="1"/>
    <col min="6155" max="6155" width="3" style="3" customWidth="1"/>
    <col min="6156" max="6156" width="15.81640625" style="3" customWidth="1"/>
    <col min="6157" max="6157" width="9.1796875" style="3"/>
    <col min="6158" max="6158" width="9.453125" style="3" bestFit="1" customWidth="1"/>
    <col min="6159" max="6159" width="3.54296875" style="3" customWidth="1"/>
    <col min="6160" max="6160" width="16.7265625" style="3" customWidth="1"/>
    <col min="6161" max="6162" width="9.1796875" style="3"/>
    <col min="6163" max="6163" width="11" style="3" customWidth="1"/>
    <col min="6164" max="6164" width="14.26953125" style="3" customWidth="1"/>
    <col min="6165" max="6165" width="9.26953125" style="3" customWidth="1"/>
    <col min="6166" max="6384" width="9.1796875" style="3"/>
    <col min="6385" max="6385" width="1.81640625" style="3" customWidth="1"/>
    <col min="6386" max="6386" width="24.81640625" style="3" customWidth="1"/>
    <col min="6387" max="6387" width="19.81640625" style="3" customWidth="1"/>
    <col min="6388" max="6388" width="2.1796875" style="3" customWidth="1"/>
    <col min="6389" max="6389" width="25.7265625" style="3" customWidth="1"/>
    <col min="6390" max="6390" width="23.7265625" style="3" customWidth="1"/>
    <col min="6391" max="6391" width="1.7265625" style="3" customWidth="1"/>
    <col min="6392" max="6392" width="18.26953125" style="3" customWidth="1"/>
    <col min="6393" max="6393" width="10.81640625" style="3" customWidth="1"/>
    <col min="6394" max="6394" width="9.7265625" style="3" bestFit="1" customWidth="1"/>
    <col min="6395" max="6395" width="10.1796875" style="3" customWidth="1"/>
    <col min="6396" max="6396" width="12.1796875" style="3" customWidth="1"/>
    <col min="6397" max="6397" width="10.7265625" style="3" customWidth="1"/>
    <col min="6398" max="6398" width="9.7265625" style="3" bestFit="1" customWidth="1"/>
    <col min="6399" max="6399" width="10.1796875" style="3" customWidth="1"/>
    <col min="6400" max="6400" width="10.7265625" style="3" customWidth="1"/>
    <col min="6401" max="6403" width="10.1796875" style="3" customWidth="1"/>
    <col min="6404" max="6404" width="10.7265625" style="3" customWidth="1"/>
    <col min="6405" max="6405" width="2.26953125" style="3" customWidth="1"/>
    <col min="6406" max="6406" width="16.453125" style="3" customWidth="1"/>
    <col min="6407" max="6407" width="13.1796875" style="3" customWidth="1"/>
    <col min="6408" max="6408" width="9.1796875" style="3"/>
    <col min="6409" max="6409" width="9.453125" style="3" bestFit="1" customWidth="1"/>
    <col min="6410" max="6410" width="11.453125" style="3" customWidth="1"/>
    <col min="6411" max="6411" width="3" style="3" customWidth="1"/>
    <col min="6412" max="6412" width="15.81640625" style="3" customWidth="1"/>
    <col min="6413" max="6413" width="9.1796875" style="3"/>
    <col min="6414" max="6414" width="9.453125" style="3" bestFit="1" customWidth="1"/>
    <col min="6415" max="6415" width="3.54296875" style="3" customWidth="1"/>
    <col min="6416" max="6416" width="16.7265625" style="3" customWidth="1"/>
    <col min="6417" max="6418" width="9.1796875" style="3"/>
    <col min="6419" max="6419" width="11" style="3" customWidth="1"/>
    <col min="6420" max="6420" width="14.26953125" style="3" customWidth="1"/>
    <col min="6421" max="6421" width="9.26953125" style="3" customWidth="1"/>
    <col min="6422" max="6640" width="9.1796875" style="3"/>
    <col min="6641" max="6641" width="1.81640625" style="3" customWidth="1"/>
    <col min="6642" max="6642" width="24.81640625" style="3" customWidth="1"/>
    <col min="6643" max="6643" width="19.81640625" style="3" customWidth="1"/>
    <col min="6644" max="6644" width="2.1796875" style="3" customWidth="1"/>
    <col min="6645" max="6645" width="25.7265625" style="3" customWidth="1"/>
    <col min="6646" max="6646" width="23.7265625" style="3" customWidth="1"/>
    <col min="6647" max="6647" width="1.7265625" style="3" customWidth="1"/>
    <col min="6648" max="6648" width="18.26953125" style="3" customWidth="1"/>
    <col min="6649" max="6649" width="10.81640625" style="3" customWidth="1"/>
    <col min="6650" max="6650" width="9.7265625" style="3" bestFit="1" customWidth="1"/>
    <col min="6651" max="6651" width="10.1796875" style="3" customWidth="1"/>
    <col min="6652" max="6652" width="12.1796875" style="3" customWidth="1"/>
    <col min="6653" max="6653" width="10.7265625" style="3" customWidth="1"/>
    <col min="6654" max="6654" width="9.7265625" style="3" bestFit="1" customWidth="1"/>
    <col min="6655" max="6655" width="10.1796875" style="3" customWidth="1"/>
    <col min="6656" max="6656" width="10.7265625" style="3" customWidth="1"/>
    <col min="6657" max="6659" width="10.1796875" style="3" customWidth="1"/>
    <col min="6660" max="6660" width="10.7265625" style="3" customWidth="1"/>
    <col min="6661" max="6661" width="2.26953125" style="3" customWidth="1"/>
    <col min="6662" max="6662" width="16.453125" style="3" customWidth="1"/>
    <col min="6663" max="6663" width="13.1796875" style="3" customWidth="1"/>
    <col min="6664" max="6664" width="9.1796875" style="3"/>
    <col min="6665" max="6665" width="9.453125" style="3" bestFit="1" customWidth="1"/>
    <col min="6666" max="6666" width="11.453125" style="3" customWidth="1"/>
    <col min="6667" max="6667" width="3" style="3" customWidth="1"/>
    <col min="6668" max="6668" width="15.81640625" style="3" customWidth="1"/>
    <col min="6669" max="6669" width="9.1796875" style="3"/>
    <col min="6670" max="6670" width="9.453125" style="3" bestFit="1" customWidth="1"/>
    <col min="6671" max="6671" width="3.54296875" style="3" customWidth="1"/>
    <col min="6672" max="6672" width="16.7265625" style="3" customWidth="1"/>
    <col min="6673" max="6674" width="9.1796875" style="3"/>
    <col min="6675" max="6675" width="11" style="3" customWidth="1"/>
    <col min="6676" max="6676" width="14.26953125" style="3" customWidth="1"/>
    <col min="6677" max="6677" width="9.26953125" style="3" customWidth="1"/>
    <col min="6678" max="6896" width="9.1796875" style="3"/>
    <col min="6897" max="6897" width="1.81640625" style="3" customWidth="1"/>
    <col min="6898" max="6898" width="24.81640625" style="3" customWidth="1"/>
    <col min="6899" max="6899" width="19.81640625" style="3" customWidth="1"/>
    <col min="6900" max="6900" width="2.1796875" style="3" customWidth="1"/>
    <col min="6901" max="6901" width="25.7265625" style="3" customWidth="1"/>
    <col min="6902" max="6902" width="23.7265625" style="3" customWidth="1"/>
    <col min="6903" max="6903" width="1.7265625" style="3" customWidth="1"/>
    <col min="6904" max="6904" width="18.26953125" style="3" customWidth="1"/>
    <col min="6905" max="6905" width="10.81640625" style="3" customWidth="1"/>
    <col min="6906" max="6906" width="9.7265625" style="3" bestFit="1" customWidth="1"/>
    <col min="6907" max="6907" width="10.1796875" style="3" customWidth="1"/>
    <col min="6908" max="6908" width="12.1796875" style="3" customWidth="1"/>
    <col min="6909" max="6909" width="10.7265625" style="3" customWidth="1"/>
    <col min="6910" max="6910" width="9.7265625" style="3" bestFit="1" customWidth="1"/>
    <col min="6911" max="6911" width="10.1796875" style="3" customWidth="1"/>
    <col min="6912" max="6912" width="10.7265625" style="3" customWidth="1"/>
    <col min="6913" max="6915" width="10.1796875" style="3" customWidth="1"/>
    <col min="6916" max="6916" width="10.7265625" style="3" customWidth="1"/>
    <col min="6917" max="6917" width="2.26953125" style="3" customWidth="1"/>
    <col min="6918" max="6918" width="16.453125" style="3" customWidth="1"/>
    <col min="6919" max="6919" width="13.1796875" style="3" customWidth="1"/>
    <col min="6920" max="6920" width="9.1796875" style="3"/>
    <col min="6921" max="6921" width="9.453125" style="3" bestFit="1" customWidth="1"/>
    <col min="6922" max="6922" width="11.453125" style="3" customWidth="1"/>
    <col min="6923" max="6923" width="3" style="3" customWidth="1"/>
    <col min="6924" max="6924" width="15.81640625" style="3" customWidth="1"/>
    <col min="6925" max="6925" width="9.1796875" style="3"/>
    <col min="6926" max="6926" width="9.453125" style="3" bestFit="1" customWidth="1"/>
    <col min="6927" max="6927" width="3.54296875" style="3" customWidth="1"/>
    <col min="6928" max="6928" width="16.7265625" style="3" customWidth="1"/>
    <col min="6929" max="6930" width="9.1796875" style="3"/>
    <col min="6931" max="6931" width="11" style="3" customWidth="1"/>
    <col min="6932" max="6932" width="14.26953125" style="3" customWidth="1"/>
    <col min="6933" max="6933" width="9.26953125" style="3" customWidth="1"/>
    <col min="6934" max="7152" width="9.1796875" style="3"/>
    <col min="7153" max="7153" width="1.81640625" style="3" customWidth="1"/>
    <col min="7154" max="7154" width="24.81640625" style="3" customWidth="1"/>
    <col min="7155" max="7155" width="19.81640625" style="3" customWidth="1"/>
    <col min="7156" max="7156" width="2.1796875" style="3" customWidth="1"/>
    <col min="7157" max="7157" width="25.7265625" style="3" customWidth="1"/>
    <col min="7158" max="7158" width="23.7265625" style="3" customWidth="1"/>
    <col min="7159" max="7159" width="1.7265625" style="3" customWidth="1"/>
    <col min="7160" max="7160" width="18.26953125" style="3" customWidth="1"/>
    <col min="7161" max="7161" width="10.81640625" style="3" customWidth="1"/>
    <col min="7162" max="7162" width="9.7265625" style="3" bestFit="1" customWidth="1"/>
    <col min="7163" max="7163" width="10.1796875" style="3" customWidth="1"/>
    <col min="7164" max="7164" width="12.1796875" style="3" customWidth="1"/>
    <col min="7165" max="7165" width="10.7265625" style="3" customWidth="1"/>
    <col min="7166" max="7166" width="9.7265625" style="3" bestFit="1" customWidth="1"/>
    <col min="7167" max="7167" width="10.1796875" style="3" customWidth="1"/>
    <col min="7168" max="7168" width="10.7265625" style="3" customWidth="1"/>
    <col min="7169" max="7171" width="10.1796875" style="3" customWidth="1"/>
    <col min="7172" max="7172" width="10.7265625" style="3" customWidth="1"/>
    <col min="7173" max="7173" width="2.26953125" style="3" customWidth="1"/>
    <col min="7174" max="7174" width="16.453125" style="3" customWidth="1"/>
    <col min="7175" max="7175" width="13.1796875" style="3" customWidth="1"/>
    <col min="7176" max="7176" width="9.1796875" style="3"/>
    <col min="7177" max="7177" width="9.453125" style="3" bestFit="1" customWidth="1"/>
    <col min="7178" max="7178" width="11.453125" style="3" customWidth="1"/>
    <col min="7179" max="7179" width="3" style="3" customWidth="1"/>
    <col min="7180" max="7180" width="15.81640625" style="3" customWidth="1"/>
    <col min="7181" max="7181" width="9.1796875" style="3"/>
    <col min="7182" max="7182" width="9.453125" style="3" bestFit="1" customWidth="1"/>
    <col min="7183" max="7183" width="3.54296875" style="3" customWidth="1"/>
    <col min="7184" max="7184" width="16.7265625" style="3" customWidth="1"/>
    <col min="7185" max="7186" width="9.1796875" style="3"/>
    <col min="7187" max="7187" width="11" style="3" customWidth="1"/>
    <col min="7188" max="7188" width="14.26953125" style="3" customWidth="1"/>
    <col min="7189" max="7189" width="9.26953125" style="3" customWidth="1"/>
    <col min="7190" max="7408" width="9.1796875" style="3"/>
    <col min="7409" max="7409" width="1.81640625" style="3" customWidth="1"/>
    <col min="7410" max="7410" width="24.81640625" style="3" customWidth="1"/>
    <col min="7411" max="7411" width="19.81640625" style="3" customWidth="1"/>
    <col min="7412" max="7412" width="2.1796875" style="3" customWidth="1"/>
    <col min="7413" max="7413" width="25.7265625" style="3" customWidth="1"/>
    <col min="7414" max="7414" width="23.7265625" style="3" customWidth="1"/>
    <col min="7415" max="7415" width="1.7265625" style="3" customWidth="1"/>
    <col min="7416" max="7416" width="18.26953125" style="3" customWidth="1"/>
    <col min="7417" max="7417" width="10.81640625" style="3" customWidth="1"/>
    <col min="7418" max="7418" width="9.7265625" style="3" bestFit="1" customWidth="1"/>
    <col min="7419" max="7419" width="10.1796875" style="3" customWidth="1"/>
    <col min="7420" max="7420" width="12.1796875" style="3" customWidth="1"/>
    <col min="7421" max="7421" width="10.7265625" style="3" customWidth="1"/>
    <col min="7422" max="7422" width="9.7265625" style="3" bestFit="1" customWidth="1"/>
    <col min="7423" max="7423" width="10.1796875" style="3" customWidth="1"/>
    <col min="7424" max="7424" width="10.7265625" style="3" customWidth="1"/>
    <col min="7425" max="7427" width="10.1796875" style="3" customWidth="1"/>
    <col min="7428" max="7428" width="10.7265625" style="3" customWidth="1"/>
    <col min="7429" max="7429" width="2.26953125" style="3" customWidth="1"/>
    <col min="7430" max="7430" width="16.453125" style="3" customWidth="1"/>
    <col min="7431" max="7431" width="13.1796875" style="3" customWidth="1"/>
    <col min="7432" max="7432" width="9.1796875" style="3"/>
    <col min="7433" max="7433" width="9.453125" style="3" bestFit="1" customWidth="1"/>
    <col min="7434" max="7434" width="11.453125" style="3" customWidth="1"/>
    <col min="7435" max="7435" width="3" style="3" customWidth="1"/>
    <col min="7436" max="7436" width="15.81640625" style="3" customWidth="1"/>
    <col min="7437" max="7437" width="9.1796875" style="3"/>
    <col min="7438" max="7438" width="9.453125" style="3" bestFit="1" customWidth="1"/>
    <col min="7439" max="7439" width="3.54296875" style="3" customWidth="1"/>
    <col min="7440" max="7440" width="16.7265625" style="3" customWidth="1"/>
    <col min="7441" max="7442" width="9.1796875" style="3"/>
    <col min="7443" max="7443" width="11" style="3" customWidth="1"/>
    <col min="7444" max="7444" width="14.26953125" style="3" customWidth="1"/>
    <col min="7445" max="7445" width="9.26953125" style="3" customWidth="1"/>
    <col min="7446" max="7664" width="9.1796875" style="3"/>
    <col min="7665" max="7665" width="1.81640625" style="3" customWidth="1"/>
    <col min="7666" max="7666" width="24.81640625" style="3" customWidth="1"/>
    <col min="7667" max="7667" width="19.81640625" style="3" customWidth="1"/>
    <col min="7668" max="7668" width="2.1796875" style="3" customWidth="1"/>
    <col min="7669" max="7669" width="25.7265625" style="3" customWidth="1"/>
    <col min="7670" max="7670" width="23.7265625" style="3" customWidth="1"/>
    <col min="7671" max="7671" width="1.7265625" style="3" customWidth="1"/>
    <col min="7672" max="7672" width="18.26953125" style="3" customWidth="1"/>
    <col min="7673" max="7673" width="10.81640625" style="3" customWidth="1"/>
    <col min="7674" max="7674" width="9.7265625" style="3" bestFit="1" customWidth="1"/>
    <col min="7675" max="7675" width="10.1796875" style="3" customWidth="1"/>
    <col min="7676" max="7676" width="12.1796875" style="3" customWidth="1"/>
    <col min="7677" max="7677" width="10.7265625" style="3" customWidth="1"/>
    <col min="7678" max="7678" width="9.7265625" style="3" bestFit="1" customWidth="1"/>
    <col min="7679" max="7679" width="10.1796875" style="3" customWidth="1"/>
    <col min="7680" max="7680" width="10.7265625" style="3" customWidth="1"/>
    <col min="7681" max="7683" width="10.1796875" style="3" customWidth="1"/>
    <col min="7684" max="7684" width="10.7265625" style="3" customWidth="1"/>
    <col min="7685" max="7685" width="2.26953125" style="3" customWidth="1"/>
    <col min="7686" max="7686" width="16.453125" style="3" customWidth="1"/>
    <col min="7687" max="7687" width="13.1796875" style="3" customWidth="1"/>
    <col min="7688" max="7688" width="9.1796875" style="3"/>
    <col min="7689" max="7689" width="9.453125" style="3" bestFit="1" customWidth="1"/>
    <col min="7690" max="7690" width="11.453125" style="3" customWidth="1"/>
    <col min="7691" max="7691" width="3" style="3" customWidth="1"/>
    <col min="7692" max="7692" width="15.81640625" style="3" customWidth="1"/>
    <col min="7693" max="7693" width="9.1796875" style="3"/>
    <col min="7694" max="7694" width="9.453125" style="3" bestFit="1" customWidth="1"/>
    <col min="7695" max="7695" width="3.54296875" style="3" customWidth="1"/>
    <col min="7696" max="7696" width="16.7265625" style="3" customWidth="1"/>
    <col min="7697" max="7698" width="9.1796875" style="3"/>
    <col min="7699" max="7699" width="11" style="3" customWidth="1"/>
    <col min="7700" max="7700" width="14.26953125" style="3" customWidth="1"/>
    <col min="7701" max="7701" width="9.26953125" style="3" customWidth="1"/>
    <col min="7702" max="7920" width="9.1796875" style="3"/>
    <col min="7921" max="7921" width="1.81640625" style="3" customWidth="1"/>
    <col min="7922" max="7922" width="24.81640625" style="3" customWidth="1"/>
    <col min="7923" max="7923" width="19.81640625" style="3" customWidth="1"/>
    <col min="7924" max="7924" width="2.1796875" style="3" customWidth="1"/>
    <col min="7925" max="7925" width="25.7265625" style="3" customWidth="1"/>
    <col min="7926" max="7926" width="23.7265625" style="3" customWidth="1"/>
    <col min="7927" max="7927" width="1.7265625" style="3" customWidth="1"/>
    <col min="7928" max="7928" width="18.26953125" style="3" customWidth="1"/>
    <col min="7929" max="7929" width="10.81640625" style="3" customWidth="1"/>
    <col min="7930" max="7930" width="9.7265625" style="3" bestFit="1" customWidth="1"/>
    <col min="7931" max="7931" width="10.1796875" style="3" customWidth="1"/>
    <col min="7932" max="7932" width="12.1796875" style="3" customWidth="1"/>
    <col min="7933" max="7933" width="10.7265625" style="3" customWidth="1"/>
    <col min="7934" max="7934" width="9.7265625" style="3" bestFit="1" customWidth="1"/>
    <col min="7935" max="7935" width="10.1796875" style="3" customWidth="1"/>
    <col min="7936" max="7936" width="10.7265625" style="3" customWidth="1"/>
    <col min="7937" max="7939" width="10.1796875" style="3" customWidth="1"/>
    <col min="7940" max="7940" width="10.7265625" style="3" customWidth="1"/>
    <col min="7941" max="7941" width="2.26953125" style="3" customWidth="1"/>
    <col min="7942" max="7942" width="16.453125" style="3" customWidth="1"/>
    <col min="7943" max="7943" width="13.1796875" style="3" customWidth="1"/>
    <col min="7944" max="7944" width="9.1796875" style="3"/>
    <col min="7945" max="7945" width="9.453125" style="3" bestFit="1" customWidth="1"/>
    <col min="7946" max="7946" width="11.453125" style="3" customWidth="1"/>
    <col min="7947" max="7947" width="3" style="3" customWidth="1"/>
    <col min="7948" max="7948" width="15.81640625" style="3" customWidth="1"/>
    <col min="7949" max="7949" width="9.1796875" style="3"/>
    <col min="7950" max="7950" width="9.453125" style="3" bestFit="1" customWidth="1"/>
    <col min="7951" max="7951" width="3.54296875" style="3" customWidth="1"/>
    <col min="7952" max="7952" width="16.7265625" style="3" customWidth="1"/>
    <col min="7953" max="7954" width="9.1796875" style="3"/>
    <col min="7955" max="7955" width="11" style="3" customWidth="1"/>
    <col min="7956" max="7956" width="14.26953125" style="3" customWidth="1"/>
    <col min="7957" max="7957" width="9.26953125" style="3" customWidth="1"/>
    <col min="7958" max="8176" width="9.1796875" style="3"/>
    <col min="8177" max="8177" width="1.81640625" style="3" customWidth="1"/>
    <col min="8178" max="8178" width="24.81640625" style="3" customWidth="1"/>
    <col min="8179" max="8179" width="19.81640625" style="3" customWidth="1"/>
    <col min="8180" max="8180" width="2.1796875" style="3" customWidth="1"/>
    <col min="8181" max="8181" width="25.7265625" style="3" customWidth="1"/>
    <col min="8182" max="8182" width="23.7265625" style="3" customWidth="1"/>
    <col min="8183" max="8183" width="1.7265625" style="3" customWidth="1"/>
    <col min="8184" max="8184" width="18.26953125" style="3" customWidth="1"/>
    <col min="8185" max="8185" width="10.81640625" style="3" customWidth="1"/>
    <col min="8186" max="8186" width="9.7265625" style="3" bestFit="1" customWidth="1"/>
    <col min="8187" max="8187" width="10.1796875" style="3" customWidth="1"/>
    <col min="8188" max="8188" width="12.1796875" style="3" customWidth="1"/>
    <col min="8189" max="8189" width="10.7265625" style="3" customWidth="1"/>
    <col min="8190" max="8190" width="9.7265625" style="3" bestFit="1" customWidth="1"/>
    <col min="8191" max="8191" width="10.1796875" style="3" customWidth="1"/>
    <col min="8192" max="8192" width="10.7265625" style="3" customWidth="1"/>
    <col min="8193" max="8195" width="10.1796875" style="3" customWidth="1"/>
    <col min="8196" max="8196" width="10.7265625" style="3" customWidth="1"/>
    <col min="8197" max="8197" width="2.26953125" style="3" customWidth="1"/>
    <col min="8198" max="8198" width="16.453125" style="3" customWidth="1"/>
    <col min="8199" max="8199" width="13.1796875" style="3" customWidth="1"/>
    <col min="8200" max="8200" width="9.1796875" style="3"/>
    <col min="8201" max="8201" width="9.453125" style="3" bestFit="1" customWidth="1"/>
    <col min="8202" max="8202" width="11.453125" style="3" customWidth="1"/>
    <col min="8203" max="8203" width="3" style="3" customWidth="1"/>
    <col min="8204" max="8204" width="15.81640625" style="3" customWidth="1"/>
    <col min="8205" max="8205" width="9.1796875" style="3"/>
    <col min="8206" max="8206" width="9.453125" style="3" bestFit="1" customWidth="1"/>
    <col min="8207" max="8207" width="3.54296875" style="3" customWidth="1"/>
    <col min="8208" max="8208" width="16.7265625" style="3" customWidth="1"/>
    <col min="8209" max="8210" width="9.1796875" style="3"/>
    <col min="8211" max="8211" width="11" style="3" customWidth="1"/>
    <col min="8212" max="8212" width="14.26953125" style="3" customWidth="1"/>
    <col min="8213" max="8213" width="9.26953125" style="3" customWidth="1"/>
    <col min="8214" max="8432" width="9.1796875" style="3"/>
    <col min="8433" max="8433" width="1.81640625" style="3" customWidth="1"/>
    <col min="8434" max="8434" width="24.81640625" style="3" customWidth="1"/>
    <col min="8435" max="8435" width="19.81640625" style="3" customWidth="1"/>
    <col min="8436" max="8436" width="2.1796875" style="3" customWidth="1"/>
    <col min="8437" max="8437" width="25.7265625" style="3" customWidth="1"/>
    <col min="8438" max="8438" width="23.7265625" style="3" customWidth="1"/>
    <col min="8439" max="8439" width="1.7265625" style="3" customWidth="1"/>
    <col min="8440" max="8440" width="18.26953125" style="3" customWidth="1"/>
    <col min="8441" max="8441" width="10.81640625" style="3" customWidth="1"/>
    <col min="8442" max="8442" width="9.7265625" style="3" bestFit="1" customWidth="1"/>
    <col min="8443" max="8443" width="10.1796875" style="3" customWidth="1"/>
    <col min="8444" max="8444" width="12.1796875" style="3" customWidth="1"/>
    <col min="8445" max="8445" width="10.7265625" style="3" customWidth="1"/>
    <col min="8446" max="8446" width="9.7265625" style="3" bestFit="1" customWidth="1"/>
    <col min="8447" max="8447" width="10.1796875" style="3" customWidth="1"/>
    <col min="8448" max="8448" width="10.7265625" style="3" customWidth="1"/>
    <col min="8449" max="8451" width="10.1796875" style="3" customWidth="1"/>
    <col min="8452" max="8452" width="10.7265625" style="3" customWidth="1"/>
    <col min="8453" max="8453" width="2.26953125" style="3" customWidth="1"/>
    <col min="8454" max="8454" width="16.453125" style="3" customWidth="1"/>
    <col min="8455" max="8455" width="13.1796875" style="3" customWidth="1"/>
    <col min="8456" max="8456" width="9.1796875" style="3"/>
    <col min="8457" max="8457" width="9.453125" style="3" bestFit="1" customWidth="1"/>
    <col min="8458" max="8458" width="11.453125" style="3" customWidth="1"/>
    <col min="8459" max="8459" width="3" style="3" customWidth="1"/>
    <col min="8460" max="8460" width="15.81640625" style="3" customWidth="1"/>
    <col min="8461" max="8461" width="9.1796875" style="3"/>
    <col min="8462" max="8462" width="9.453125" style="3" bestFit="1" customWidth="1"/>
    <col min="8463" max="8463" width="3.54296875" style="3" customWidth="1"/>
    <col min="8464" max="8464" width="16.7265625" style="3" customWidth="1"/>
    <col min="8465" max="8466" width="9.1796875" style="3"/>
    <col min="8467" max="8467" width="11" style="3" customWidth="1"/>
    <col min="8468" max="8468" width="14.26953125" style="3" customWidth="1"/>
    <col min="8469" max="8469" width="9.26953125" style="3" customWidth="1"/>
    <col min="8470" max="8688" width="9.1796875" style="3"/>
    <col min="8689" max="8689" width="1.81640625" style="3" customWidth="1"/>
    <col min="8690" max="8690" width="24.81640625" style="3" customWidth="1"/>
    <col min="8691" max="8691" width="19.81640625" style="3" customWidth="1"/>
    <col min="8692" max="8692" width="2.1796875" style="3" customWidth="1"/>
    <col min="8693" max="8693" width="25.7265625" style="3" customWidth="1"/>
    <col min="8694" max="8694" width="23.7265625" style="3" customWidth="1"/>
    <col min="8695" max="8695" width="1.7265625" style="3" customWidth="1"/>
    <col min="8696" max="8696" width="18.26953125" style="3" customWidth="1"/>
    <col min="8697" max="8697" width="10.81640625" style="3" customWidth="1"/>
    <col min="8698" max="8698" width="9.7265625" style="3" bestFit="1" customWidth="1"/>
    <col min="8699" max="8699" width="10.1796875" style="3" customWidth="1"/>
    <col min="8700" max="8700" width="12.1796875" style="3" customWidth="1"/>
    <col min="8701" max="8701" width="10.7265625" style="3" customWidth="1"/>
    <col min="8702" max="8702" width="9.7265625" style="3" bestFit="1" customWidth="1"/>
    <col min="8703" max="8703" width="10.1796875" style="3" customWidth="1"/>
    <col min="8704" max="8704" width="10.7265625" style="3" customWidth="1"/>
    <col min="8705" max="8707" width="10.1796875" style="3" customWidth="1"/>
    <col min="8708" max="8708" width="10.7265625" style="3" customWidth="1"/>
    <col min="8709" max="8709" width="2.26953125" style="3" customWidth="1"/>
    <col min="8710" max="8710" width="16.453125" style="3" customWidth="1"/>
    <col min="8711" max="8711" width="13.1796875" style="3" customWidth="1"/>
    <col min="8712" max="8712" width="9.1796875" style="3"/>
    <col min="8713" max="8713" width="9.453125" style="3" bestFit="1" customWidth="1"/>
    <col min="8714" max="8714" width="11.453125" style="3" customWidth="1"/>
    <col min="8715" max="8715" width="3" style="3" customWidth="1"/>
    <col min="8716" max="8716" width="15.81640625" style="3" customWidth="1"/>
    <col min="8717" max="8717" width="9.1796875" style="3"/>
    <col min="8718" max="8718" width="9.453125" style="3" bestFit="1" customWidth="1"/>
    <col min="8719" max="8719" width="3.54296875" style="3" customWidth="1"/>
    <col min="8720" max="8720" width="16.7265625" style="3" customWidth="1"/>
    <col min="8721" max="8722" width="9.1796875" style="3"/>
    <col min="8723" max="8723" width="11" style="3" customWidth="1"/>
    <col min="8724" max="8724" width="14.26953125" style="3" customWidth="1"/>
    <col min="8725" max="8725" width="9.26953125" style="3" customWidth="1"/>
    <col min="8726" max="8944" width="9.1796875" style="3"/>
    <col min="8945" max="8945" width="1.81640625" style="3" customWidth="1"/>
    <col min="8946" max="8946" width="24.81640625" style="3" customWidth="1"/>
    <col min="8947" max="8947" width="19.81640625" style="3" customWidth="1"/>
    <col min="8948" max="8948" width="2.1796875" style="3" customWidth="1"/>
    <col min="8949" max="8949" width="25.7265625" style="3" customWidth="1"/>
    <col min="8950" max="8950" width="23.7265625" style="3" customWidth="1"/>
    <col min="8951" max="8951" width="1.7265625" style="3" customWidth="1"/>
    <col min="8952" max="8952" width="18.26953125" style="3" customWidth="1"/>
    <col min="8953" max="8953" width="10.81640625" style="3" customWidth="1"/>
    <col min="8954" max="8954" width="9.7265625" style="3" bestFit="1" customWidth="1"/>
    <col min="8955" max="8955" width="10.1796875" style="3" customWidth="1"/>
    <col min="8956" max="8956" width="12.1796875" style="3" customWidth="1"/>
    <col min="8957" max="8957" width="10.7265625" style="3" customWidth="1"/>
    <col min="8958" max="8958" width="9.7265625" style="3" bestFit="1" customWidth="1"/>
    <col min="8959" max="8959" width="10.1796875" style="3" customWidth="1"/>
    <col min="8960" max="8960" width="10.7265625" style="3" customWidth="1"/>
    <col min="8961" max="8963" width="10.1796875" style="3" customWidth="1"/>
    <col min="8964" max="8964" width="10.7265625" style="3" customWidth="1"/>
    <col min="8965" max="8965" width="2.26953125" style="3" customWidth="1"/>
    <col min="8966" max="8966" width="16.453125" style="3" customWidth="1"/>
    <col min="8967" max="8967" width="13.1796875" style="3" customWidth="1"/>
    <col min="8968" max="8968" width="9.1796875" style="3"/>
    <col min="8969" max="8969" width="9.453125" style="3" bestFit="1" customWidth="1"/>
    <col min="8970" max="8970" width="11.453125" style="3" customWidth="1"/>
    <col min="8971" max="8971" width="3" style="3" customWidth="1"/>
    <col min="8972" max="8972" width="15.81640625" style="3" customWidth="1"/>
    <col min="8973" max="8973" width="9.1796875" style="3"/>
    <col min="8974" max="8974" width="9.453125" style="3" bestFit="1" customWidth="1"/>
    <col min="8975" max="8975" width="3.54296875" style="3" customWidth="1"/>
    <col min="8976" max="8976" width="16.7265625" style="3" customWidth="1"/>
    <col min="8977" max="8978" width="9.1796875" style="3"/>
    <col min="8979" max="8979" width="11" style="3" customWidth="1"/>
    <col min="8980" max="8980" width="14.26953125" style="3" customWidth="1"/>
    <col min="8981" max="8981" width="9.26953125" style="3" customWidth="1"/>
    <col min="8982" max="9200" width="9.1796875" style="3"/>
    <col min="9201" max="9201" width="1.81640625" style="3" customWidth="1"/>
    <col min="9202" max="9202" width="24.81640625" style="3" customWidth="1"/>
    <col min="9203" max="9203" width="19.81640625" style="3" customWidth="1"/>
    <col min="9204" max="9204" width="2.1796875" style="3" customWidth="1"/>
    <col min="9205" max="9205" width="25.7265625" style="3" customWidth="1"/>
    <col min="9206" max="9206" width="23.7265625" style="3" customWidth="1"/>
    <col min="9207" max="9207" width="1.7265625" style="3" customWidth="1"/>
    <col min="9208" max="9208" width="18.26953125" style="3" customWidth="1"/>
    <col min="9209" max="9209" width="10.81640625" style="3" customWidth="1"/>
    <col min="9210" max="9210" width="9.7265625" style="3" bestFit="1" customWidth="1"/>
    <col min="9211" max="9211" width="10.1796875" style="3" customWidth="1"/>
    <col min="9212" max="9212" width="12.1796875" style="3" customWidth="1"/>
    <col min="9213" max="9213" width="10.7265625" style="3" customWidth="1"/>
    <col min="9214" max="9214" width="9.7265625" style="3" bestFit="1" customWidth="1"/>
    <col min="9215" max="9215" width="10.1796875" style="3" customWidth="1"/>
    <col min="9216" max="9216" width="10.7265625" style="3" customWidth="1"/>
    <col min="9217" max="9219" width="10.1796875" style="3" customWidth="1"/>
    <col min="9220" max="9220" width="10.7265625" style="3" customWidth="1"/>
    <col min="9221" max="9221" width="2.26953125" style="3" customWidth="1"/>
    <col min="9222" max="9222" width="16.453125" style="3" customWidth="1"/>
    <col min="9223" max="9223" width="13.1796875" style="3" customWidth="1"/>
    <col min="9224" max="9224" width="9.1796875" style="3"/>
    <col min="9225" max="9225" width="9.453125" style="3" bestFit="1" customWidth="1"/>
    <col min="9226" max="9226" width="11.453125" style="3" customWidth="1"/>
    <col min="9227" max="9227" width="3" style="3" customWidth="1"/>
    <col min="9228" max="9228" width="15.81640625" style="3" customWidth="1"/>
    <col min="9229" max="9229" width="9.1796875" style="3"/>
    <col min="9230" max="9230" width="9.453125" style="3" bestFit="1" customWidth="1"/>
    <col min="9231" max="9231" width="3.54296875" style="3" customWidth="1"/>
    <col min="9232" max="9232" width="16.7265625" style="3" customWidth="1"/>
    <col min="9233" max="9234" width="9.1796875" style="3"/>
    <col min="9235" max="9235" width="11" style="3" customWidth="1"/>
    <col min="9236" max="9236" width="14.26953125" style="3" customWidth="1"/>
    <col min="9237" max="9237" width="9.26953125" style="3" customWidth="1"/>
    <col min="9238" max="9456" width="9.1796875" style="3"/>
    <col min="9457" max="9457" width="1.81640625" style="3" customWidth="1"/>
    <col min="9458" max="9458" width="24.81640625" style="3" customWidth="1"/>
    <col min="9459" max="9459" width="19.81640625" style="3" customWidth="1"/>
    <col min="9460" max="9460" width="2.1796875" style="3" customWidth="1"/>
    <col min="9461" max="9461" width="25.7265625" style="3" customWidth="1"/>
    <col min="9462" max="9462" width="23.7265625" style="3" customWidth="1"/>
    <col min="9463" max="9463" width="1.7265625" style="3" customWidth="1"/>
    <col min="9464" max="9464" width="18.26953125" style="3" customWidth="1"/>
    <col min="9465" max="9465" width="10.81640625" style="3" customWidth="1"/>
    <col min="9466" max="9466" width="9.7265625" style="3" bestFit="1" customWidth="1"/>
    <col min="9467" max="9467" width="10.1796875" style="3" customWidth="1"/>
    <col min="9468" max="9468" width="12.1796875" style="3" customWidth="1"/>
    <col min="9469" max="9469" width="10.7265625" style="3" customWidth="1"/>
    <col min="9470" max="9470" width="9.7265625" style="3" bestFit="1" customWidth="1"/>
    <col min="9471" max="9471" width="10.1796875" style="3" customWidth="1"/>
    <col min="9472" max="9472" width="10.7265625" style="3" customWidth="1"/>
    <col min="9473" max="9475" width="10.1796875" style="3" customWidth="1"/>
    <col min="9476" max="9476" width="10.7265625" style="3" customWidth="1"/>
    <col min="9477" max="9477" width="2.26953125" style="3" customWidth="1"/>
    <col min="9478" max="9478" width="16.453125" style="3" customWidth="1"/>
    <col min="9479" max="9479" width="13.1796875" style="3" customWidth="1"/>
    <col min="9480" max="9480" width="9.1796875" style="3"/>
    <col min="9481" max="9481" width="9.453125" style="3" bestFit="1" customWidth="1"/>
    <col min="9482" max="9482" width="11.453125" style="3" customWidth="1"/>
    <col min="9483" max="9483" width="3" style="3" customWidth="1"/>
    <col min="9484" max="9484" width="15.81640625" style="3" customWidth="1"/>
    <col min="9485" max="9485" width="9.1796875" style="3"/>
    <col min="9486" max="9486" width="9.453125" style="3" bestFit="1" customWidth="1"/>
    <col min="9487" max="9487" width="3.54296875" style="3" customWidth="1"/>
    <col min="9488" max="9488" width="16.7265625" style="3" customWidth="1"/>
    <col min="9489" max="9490" width="9.1796875" style="3"/>
    <col min="9491" max="9491" width="11" style="3" customWidth="1"/>
    <col min="9492" max="9492" width="14.26953125" style="3" customWidth="1"/>
    <col min="9493" max="9493" width="9.26953125" style="3" customWidth="1"/>
    <col min="9494" max="9712" width="9.1796875" style="3"/>
    <col min="9713" max="9713" width="1.81640625" style="3" customWidth="1"/>
    <col min="9714" max="9714" width="24.81640625" style="3" customWidth="1"/>
    <col min="9715" max="9715" width="19.81640625" style="3" customWidth="1"/>
    <col min="9716" max="9716" width="2.1796875" style="3" customWidth="1"/>
    <col min="9717" max="9717" width="25.7265625" style="3" customWidth="1"/>
    <col min="9718" max="9718" width="23.7265625" style="3" customWidth="1"/>
    <col min="9719" max="9719" width="1.7265625" style="3" customWidth="1"/>
    <col min="9720" max="9720" width="18.26953125" style="3" customWidth="1"/>
    <col min="9721" max="9721" width="10.81640625" style="3" customWidth="1"/>
    <col min="9722" max="9722" width="9.7265625" style="3" bestFit="1" customWidth="1"/>
    <col min="9723" max="9723" width="10.1796875" style="3" customWidth="1"/>
    <col min="9724" max="9724" width="12.1796875" style="3" customWidth="1"/>
    <col min="9725" max="9725" width="10.7265625" style="3" customWidth="1"/>
    <col min="9726" max="9726" width="9.7265625" style="3" bestFit="1" customWidth="1"/>
    <col min="9727" max="9727" width="10.1796875" style="3" customWidth="1"/>
    <col min="9728" max="9728" width="10.7265625" style="3" customWidth="1"/>
    <col min="9729" max="9731" width="10.1796875" style="3" customWidth="1"/>
    <col min="9732" max="9732" width="10.7265625" style="3" customWidth="1"/>
    <col min="9733" max="9733" width="2.26953125" style="3" customWidth="1"/>
    <col min="9734" max="9734" width="16.453125" style="3" customWidth="1"/>
    <col min="9735" max="9735" width="13.1796875" style="3" customWidth="1"/>
    <col min="9736" max="9736" width="9.1796875" style="3"/>
    <col min="9737" max="9737" width="9.453125" style="3" bestFit="1" customWidth="1"/>
    <col min="9738" max="9738" width="11.453125" style="3" customWidth="1"/>
    <col min="9739" max="9739" width="3" style="3" customWidth="1"/>
    <col min="9740" max="9740" width="15.81640625" style="3" customWidth="1"/>
    <col min="9741" max="9741" width="9.1796875" style="3"/>
    <col min="9742" max="9742" width="9.453125" style="3" bestFit="1" customWidth="1"/>
    <col min="9743" max="9743" width="3.54296875" style="3" customWidth="1"/>
    <col min="9744" max="9744" width="16.7265625" style="3" customWidth="1"/>
    <col min="9745" max="9746" width="9.1796875" style="3"/>
    <col min="9747" max="9747" width="11" style="3" customWidth="1"/>
    <col min="9748" max="9748" width="14.26953125" style="3" customWidth="1"/>
    <col min="9749" max="9749" width="9.26953125" style="3" customWidth="1"/>
    <col min="9750" max="9968" width="9.1796875" style="3"/>
    <col min="9969" max="9969" width="1.81640625" style="3" customWidth="1"/>
    <col min="9970" max="9970" width="24.81640625" style="3" customWidth="1"/>
    <col min="9971" max="9971" width="19.81640625" style="3" customWidth="1"/>
    <col min="9972" max="9972" width="2.1796875" style="3" customWidth="1"/>
    <col min="9973" max="9973" width="25.7265625" style="3" customWidth="1"/>
    <col min="9974" max="9974" width="23.7265625" style="3" customWidth="1"/>
    <col min="9975" max="9975" width="1.7265625" style="3" customWidth="1"/>
    <col min="9976" max="9976" width="18.26953125" style="3" customWidth="1"/>
    <col min="9977" max="9977" width="10.81640625" style="3" customWidth="1"/>
    <col min="9978" max="9978" width="9.7265625" style="3" bestFit="1" customWidth="1"/>
    <col min="9979" max="9979" width="10.1796875" style="3" customWidth="1"/>
    <col min="9980" max="9980" width="12.1796875" style="3" customWidth="1"/>
    <col min="9981" max="9981" width="10.7265625" style="3" customWidth="1"/>
    <col min="9982" max="9982" width="9.7265625" style="3" bestFit="1" customWidth="1"/>
    <col min="9983" max="9983" width="10.1796875" style="3" customWidth="1"/>
    <col min="9984" max="9984" width="10.7265625" style="3" customWidth="1"/>
    <col min="9985" max="9987" width="10.1796875" style="3" customWidth="1"/>
    <col min="9988" max="9988" width="10.7265625" style="3" customWidth="1"/>
    <col min="9989" max="9989" width="2.26953125" style="3" customWidth="1"/>
    <col min="9990" max="9990" width="16.453125" style="3" customWidth="1"/>
    <col min="9991" max="9991" width="13.1796875" style="3" customWidth="1"/>
    <col min="9992" max="9992" width="9.1796875" style="3"/>
    <col min="9993" max="9993" width="9.453125" style="3" bestFit="1" customWidth="1"/>
    <col min="9994" max="9994" width="11.453125" style="3" customWidth="1"/>
    <col min="9995" max="9995" width="3" style="3" customWidth="1"/>
    <col min="9996" max="9996" width="15.81640625" style="3" customWidth="1"/>
    <col min="9997" max="9997" width="9.1796875" style="3"/>
    <col min="9998" max="9998" width="9.453125" style="3" bestFit="1" customWidth="1"/>
    <col min="9999" max="9999" width="3.54296875" style="3" customWidth="1"/>
    <col min="10000" max="10000" width="16.7265625" style="3" customWidth="1"/>
    <col min="10001" max="10002" width="9.1796875" style="3"/>
    <col min="10003" max="10003" width="11" style="3" customWidth="1"/>
    <col min="10004" max="10004" width="14.26953125" style="3" customWidth="1"/>
    <col min="10005" max="10005" width="9.26953125" style="3" customWidth="1"/>
    <col min="10006" max="10224" width="9.1796875" style="3"/>
    <col min="10225" max="10225" width="1.81640625" style="3" customWidth="1"/>
    <col min="10226" max="10226" width="24.81640625" style="3" customWidth="1"/>
    <col min="10227" max="10227" width="19.81640625" style="3" customWidth="1"/>
    <col min="10228" max="10228" width="2.1796875" style="3" customWidth="1"/>
    <col min="10229" max="10229" width="25.7265625" style="3" customWidth="1"/>
    <col min="10230" max="10230" width="23.7265625" style="3" customWidth="1"/>
    <col min="10231" max="10231" width="1.7265625" style="3" customWidth="1"/>
    <col min="10232" max="10232" width="18.26953125" style="3" customWidth="1"/>
    <col min="10233" max="10233" width="10.81640625" style="3" customWidth="1"/>
    <col min="10234" max="10234" width="9.7265625" style="3" bestFit="1" customWidth="1"/>
    <col min="10235" max="10235" width="10.1796875" style="3" customWidth="1"/>
    <col min="10236" max="10236" width="12.1796875" style="3" customWidth="1"/>
    <col min="10237" max="10237" width="10.7265625" style="3" customWidth="1"/>
    <col min="10238" max="10238" width="9.7265625" style="3" bestFit="1" customWidth="1"/>
    <col min="10239" max="10239" width="10.1796875" style="3" customWidth="1"/>
    <col min="10240" max="10240" width="10.7265625" style="3" customWidth="1"/>
    <col min="10241" max="10243" width="10.1796875" style="3" customWidth="1"/>
    <col min="10244" max="10244" width="10.7265625" style="3" customWidth="1"/>
    <col min="10245" max="10245" width="2.26953125" style="3" customWidth="1"/>
    <col min="10246" max="10246" width="16.453125" style="3" customWidth="1"/>
    <col min="10247" max="10247" width="13.1796875" style="3" customWidth="1"/>
    <col min="10248" max="10248" width="9.1796875" style="3"/>
    <col min="10249" max="10249" width="9.453125" style="3" bestFit="1" customWidth="1"/>
    <col min="10250" max="10250" width="11.453125" style="3" customWidth="1"/>
    <col min="10251" max="10251" width="3" style="3" customWidth="1"/>
    <col min="10252" max="10252" width="15.81640625" style="3" customWidth="1"/>
    <col min="10253" max="10253" width="9.1796875" style="3"/>
    <col min="10254" max="10254" width="9.453125" style="3" bestFit="1" customWidth="1"/>
    <col min="10255" max="10255" width="3.54296875" style="3" customWidth="1"/>
    <col min="10256" max="10256" width="16.7265625" style="3" customWidth="1"/>
    <col min="10257" max="10258" width="9.1796875" style="3"/>
    <col min="10259" max="10259" width="11" style="3" customWidth="1"/>
    <col min="10260" max="10260" width="14.26953125" style="3" customWidth="1"/>
    <col min="10261" max="10261" width="9.26953125" style="3" customWidth="1"/>
    <col min="10262" max="10480" width="9.1796875" style="3"/>
    <col min="10481" max="10481" width="1.81640625" style="3" customWidth="1"/>
    <col min="10482" max="10482" width="24.81640625" style="3" customWidth="1"/>
    <col min="10483" max="10483" width="19.81640625" style="3" customWidth="1"/>
    <col min="10484" max="10484" width="2.1796875" style="3" customWidth="1"/>
    <col min="10485" max="10485" width="25.7265625" style="3" customWidth="1"/>
    <col min="10486" max="10486" width="23.7265625" style="3" customWidth="1"/>
    <col min="10487" max="10487" width="1.7265625" style="3" customWidth="1"/>
    <col min="10488" max="10488" width="18.26953125" style="3" customWidth="1"/>
    <col min="10489" max="10489" width="10.81640625" style="3" customWidth="1"/>
    <col min="10490" max="10490" width="9.7265625" style="3" bestFit="1" customWidth="1"/>
    <col min="10491" max="10491" width="10.1796875" style="3" customWidth="1"/>
    <col min="10492" max="10492" width="12.1796875" style="3" customWidth="1"/>
    <col min="10493" max="10493" width="10.7265625" style="3" customWidth="1"/>
    <col min="10494" max="10494" width="9.7265625" style="3" bestFit="1" customWidth="1"/>
    <col min="10495" max="10495" width="10.1796875" style="3" customWidth="1"/>
    <col min="10496" max="10496" width="10.7265625" style="3" customWidth="1"/>
    <col min="10497" max="10499" width="10.1796875" style="3" customWidth="1"/>
    <col min="10500" max="10500" width="10.7265625" style="3" customWidth="1"/>
    <col min="10501" max="10501" width="2.26953125" style="3" customWidth="1"/>
    <col min="10502" max="10502" width="16.453125" style="3" customWidth="1"/>
    <col min="10503" max="10503" width="13.1796875" style="3" customWidth="1"/>
    <col min="10504" max="10504" width="9.1796875" style="3"/>
    <col min="10505" max="10505" width="9.453125" style="3" bestFit="1" customWidth="1"/>
    <col min="10506" max="10506" width="11.453125" style="3" customWidth="1"/>
    <col min="10507" max="10507" width="3" style="3" customWidth="1"/>
    <col min="10508" max="10508" width="15.81640625" style="3" customWidth="1"/>
    <col min="10509" max="10509" width="9.1796875" style="3"/>
    <col min="10510" max="10510" width="9.453125" style="3" bestFit="1" customWidth="1"/>
    <col min="10511" max="10511" width="3.54296875" style="3" customWidth="1"/>
    <col min="10512" max="10512" width="16.7265625" style="3" customWidth="1"/>
    <col min="10513" max="10514" width="9.1796875" style="3"/>
    <col min="10515" max="10515" width="11" style="3" customWidth="1"/>
    <col min="10516" max="10516" width="14.26953125" style="3" customWidth="1"/>
    <col min="10517" max="10517" width="9.26953125" style="3" customWidth="1"/>
    <col min="10518" max="10736" width="9.1796875" style="3"/>
    <col min="10737" max="10737" width="1.81640625" style="3" customWidth="1"/>
    <col min="10738" max="10738" width="24.81640625" style="3" customWidth="1"/>
    <col min="10739" max="10739" width="19.81640625" style="3" customWidth="1"/>
    <col min="10740" max="10740" width="2.1796875" style="3" customWidth="1"/>
    <col min="10741" max="10741" width="25.7265625" style="3" customWidth="1"/>
    <col min="10742" max="10742" width="23.7265625" style="3" customWidth="1"/>
    <col min="10743" max="10743" width="1.7265625" style="3" customWidth="1"/>
    <col min="10744" max="10744" width="18.26953125" style="3" customWidth="1"/>
    <col min="10745" max="10745" width="10.81640625" style="3" customWidth="1"/>
    <col min="10746" max="10746" width="9.7265625" style="3" bestFit="1" customWidth="1"/>
    <col min="10747" max="10747" width="10.1796875" style="3" customWidth="1"/>
    <col min="10748" max="10748" width="12.1796875" style="3" customWidth="1"/>
    <col min="10749" max="10749" width="10.7265625" style="3" customWidth="1"/>
    <col min="10750" max="10750" width="9.7265625" style="3" bestFit="1" customWidth="1"/>
    <col min="10751" max="10751" width="10.1796875" style="3" customWidth="1"/>
    <col min="10752" max="10752" width="10.7265625" style="3" customWidth="1"/>
    <col min="10753" max="10755" width="10.1796875" style="3" customWidth="1"/>
    <col min="10756" max="10756" width="10.7265625" style="3" customWidth="1"/>
    <col min="10757" max="10757" width="2.26953125" style="3" customWidth="1"/>
    <col min="10758" max="10758" width="16.453125" style="3" customWidth="1"/>
    <col min="10759" max="10759" width="13.1796875" style="3" customWidth="1"/>
    <col min="10760" max="10760" width="9.1796875" style="3"/>
    <col min="10761" max="10761" width="9.453125" style="3" bestFit="1" customWidth="1"/>
    <col min="10762" max="10762" width="11.453125" style="3" customWidth="1"/>
    <col min="10763" max="10763" width="3" style="3" customWidth="1"/>
    <col min="10764" max="10764" width="15.81640625" style="3" customWidth="1"/>
    <col min="10765" max="10765" width="9.1796875" style="3"/>
    <col min="10766" max="10766" width="9.453125" style="3" bestFit="1" customWidth="1"/>
    <col min="10767" max="10767" width="3.54296875" style="3" customWidth="1"/>
    <col min="10768" max="10768" width="16.7265625" style="3" customWidth="1"/>
    <col min="10769" max="10770" width="9.1796875" style="3"/>
    <col min="10771" max="10771" width="11" style="3" customWidth="1"/>
    <col min="10772" max="10772" width="14.26953125" style="3" customWidth="1"/>
    <col min="10773" max="10773" width="9.26953125" style="3" customWidth="1"/>
    <col min="10774" max="10992" width="9.1796875" style="3"/>
    <col min="10993" max="10993" width="1.81640625" style="3" customWidth="1"/>
    <col min="10994" max="10994" width="24.81640625" style="3" customWidth="1"/>
    <col min="10995" max="10995" width="19.81640625" style="3" customWidth="1"/>
    <col min="10996" max="10996" width="2.1796875" style="3" customWidth="1"/>
    <col min="10997" max="10997" width="25.7265625" style="3" customWidth="1"/>
    <col min="10998" max="10998" width="23.7265625" style="3" customWidth="1"/>
    <col min="10999" max="10999" width="1.7265625" style="3" customWidth="1"/>
    <col min="11000" max="11000" width="18.26953125" style="3" customWidth="1"/>
    <col min="11001" max="11001" width="10.81640625" style="3" customWidth="1"/>
    <col min="11002" max="11002" width="9.7265625" style="3" bestFit="1" customWidth="1"/>
    <col min="11003" max="11003" width="10.1796875" style="3" customWidth="1"/>
    <col min="11004" max="11004" width="12.1796875" style="3" customWidth="1"/>
    <col min="11005" max="11005" width="10.7265625" style="3" customWidth="1"/>
    <col min="11006" max="11006" width="9.7265625" style="3" bestFit="1" customWidth="1"/>
    <col min="11007" max="11007" width="10.1796875" style="3" customWidth="1"/>
    <col min="11008" max="11008" width="10.7265625" style="3" customWidth="1"/>
    <col min="11009" max="11011" width="10.1796875" style="3" customWidth="1"/>
    <col min="11012" max="11012" width="10.7265625" style="3" customWidth="1"/>
    <col min="11013" max="11013" width="2.26953125" style="3" customWidth="1"/>
    <col min="11014" max="11014" width="16.453125" style="3" customWidth="1"/>
    <col min="11015" max="11015" width="13.1796875" style="3" customWidth="1"/>
    <col min="11016" max="11016" width="9.1796875" style="3"/>
    <col min="11017" max="11017" width="9.453125" style="3" bestFit="1" customWidth="1"/>
    <col min="11018" max="11018" width="11.453125" style="3" customWidth="1"/>
    <col min="11019" max="11019" width="3" style="3" customWidth="1"/>
    <col min="11020" max="11020" width="15.81640625" style="3" customWidth="1"/>
    <col min="11021" max="11021" width="9.1796875" style="3"/>
    <col min="11022" max="11022" width="9.453125" style="3" bestFit="1" customWidth="1"/>
    <col min="11023" max="11023" width="3.54296875" style="3" customWidth="1"/>
    <col min="11024" max="11024" width="16.7265625" style="3" customWidth="1"/>
    <col min="11025" max="11026" width="9.1796875" style="3"/>
    <col min="11027" max="11027" width="11" style="3" customWidth="1"/>
    <col min="11028" max="11028" width="14.26953125" style="3" customWidth="1"/>
    <col min="11029" max="11029" width="9.26953125" style="3" customWidth="1"/>
    <col min="11030" max="11248" width="9.1796875" style="3"/>
    <col min="11249" max="11249" width="1.81640625" style="3" customWidth="1"/>
    <col min="11250" max="11250" width="24.81640625" style="3" customWidth="1"/>
    <col min="11251" max="11251" width="19.81640625" style="3" customWidth="1"/>
    <col min="11252" max="11252" width="2.1796875" style="3" customWidth="1"/>
    <col min="11253" max="11253" width="25.7265625" style="3" customWidth="1"/>
    <col min="11254" max="11254" width="23.7265625" style="3" customWidth="1"/>
    <col min="11255" max="11255" width="1.7265625" style="3" customWidth="1"/>
    <col min="11256" max="11256" width="18.26953125" style="3" customWidth="1"/>
    <col min="11257" max="11257" width="10.81640625" style="3" customWidth="1"/>
    <col min="11258" max="11258" width="9.7265625" style="3" bestFit="1" customWidth="1"/>
    <col min="11259" max="11259" width="10.1796875" style="3" customWidth="1"/>
    <col min="11260" max="11260" width="12.1796875" style="3" customWidth="1"/>
    <col min="11261" max="11261" width="10.7265625" style="3" customWidth="1"/>
    <col min="11262" max="11262" width="9.7265625" style="3" bestFit="1" customWidth="1"/>
    <col min="11263" max="11263" width="10.1796875" style="3" customWidth="1"/>
    <col min="11264" max="11264" width="10.7265625" style="3" customWidth="1"/>
    <col min="11265" max="11267" width="10.1796875" style="3" customWidth="1"/>
    <col min="11268" max="11268" width="10.7265625" style="3" customWidth="1"/>
    <col min="11269" max="11269" width="2.26953125" style="3" customWidth="1"/>
    <col min="11270" max="11270" width="16.453125" style="3" customWidth="1"/>
    <col min="11271" max="11271" width="13.1796875" style="3" customWidth="1"/>
    <col min="11272" max="11272" width="9.1796875" style="3"/>
    <col min="11273" max="11273" width="9.453125" style="3" bestFit="1" customWidth="1"/>
    <col min="11274" max="11274" width="11.453125" style="3" customWidth="1"/>
    <col min="11275" max="11275" width="3" style="3" customWidth="1"/>
    <col min="11276" max="11276" width="15.81640625" style="3" customWidth="1"/>
    <col min="11277" max="11277" width="9.1796875" style="3"/>
    <col min="11278" max="11278" width="9.453125" style="3" bestFit="1" customWidth="1"/>
    <col min="11279" max="11279" width="3.54296875" style="3" customWidth="1"/>
    <col min="11280" max="11280" width="16.7265625" style="3" customWidth="1"/>
    <col min="11281" max="11282" width="9.1796875" style="3"/>
    <col min="11283" max="11283" width="11" style="3" customWidth="1"/>
    <col min="11284" max="11284" width="14.26953125" style="3" customWidth="1"/>
    <col min="11285" max="11285" width="9.26953125" style="3" customWidth="1"/>
    <col min="11286" max="11504" width="9.1796875" style="3"/>
    <col min="11505" max="11505" width="1.81640625" style="3" customWidth="1"/>
    <col min="11506" max="11506" width="24.81640625" style="3" customWidth="1"/>
    <col min="11507" max="11507" width="19.81640625" style="3" customWidth="1"/>
    <col min="11508" max="11508" width="2.1796875" style="3" customWidth="1"/>
    <col min="11509" max="11509" width="25.7265625" style="3" customWidth="1"/>
    <col min="11510" max="11510" width="23.7265625" style="3" customWidth="1"/>
    <col min="11511" max="11511" width="1.7265625" style="3" customWidth="1"/>
    <col min="11512" max="11512" width="18.26953125" style="3" customWidth="1"/>
    <col min="11513" max="11513" width="10.81640625" style="3" customWidth="1"/>
    <col min="11514" max="11514" width="9.7265625" style="3" bestFit="1" customWidth="1"/>
    <col min="11515" max="11515" width="10.1796875" style="3" customWidth="1"/>
    <col min="11516" max="11516" width="12.1796875" style="3" customWidth="1"/>
    <col min="11517" max="11517" width="10.7265625" style="3" customWidth="1"/>
    <col min="11518" max="11518" width="9.7265625" style="3" bestFit="1" customWidth="1"/>
    <col min="11519" max="11519" width="10.1796875" style="3" customWidth="1"/>
    <col min="11520" max="11520" width="10.7265625" style="3" customWidth="1"/>
    <col min="11521" max="11523" width="10.1796875" style="3" customWidth="1"/>
    <col min="11524" max="11524" width="10.7265625" style="3" customWidth="1"/>
    <col min="11525" max="11525" width="2.26953125" style="3" customWidth="1"/>
    <col min="11526" max="11526" width="16.453125" style="3" customWidth="1"/>
    <col min="11527" max="11527" width="13.1796875" style="3" customWidth="1"/>
    <col min="11528" max="11528" width="9.1796875" style="3"/>
    <col min="11529" max="11529" width="9.453125" style="3" bestFit="1" customWidth="1"/>
    <col min="11530" max="11530" width="11.453125" style="3" customWidth="1"/>
    <col min="11531" max="11531" width="3" style="3" customWidth="1"/>
    <col min="11532" max="11532" width="15.81640625" style="3" customWidth="1"/>
    <col min="11533" max="11533" width="9.1796875" style="3"/>
    <col min="11534" max="11534" width="9.453125" style="3" bestFit="1" customWidth="1"/>
    <col min="11535" max="11535" width="3.54296875" style="3" customWidth="1"/>
    <col min="11536" max="11536" width="16.7265625" style="3" customWidth="1"/>
    <col min="11537" max="11538" width="9.1796875" style="3"/>
    <col min="11539" max="11539" width="11" style="3" customWidth="1"/>
    <col min="11540" max="11540" width="14.26953125" style="3" customWidth="1"/>
    <col min="11541" max="11541" width="9.26953125" style="3" customWidth="1"/>
    <col min="11542" max="11760" width="9.1796875" style="3"/>
    <col min="11761" max="11761" width="1.81640625" style="3" customWidth="1"/>
    <col min="11762" max="11762" width="24.81640625" style="3" customWidth="1"/>
    <col min="11763" max="11763" width="19.81640625" style="3" customWidth="1"/>
    <col min="11764" max="11764" width="2.1796875" style="3" customWidth="1"/>
    <col min="11765" max="11765" width="25.7265625" style="3" customWidth="1"/>
    <col min="11766" max="11766" width="23.7265625" style="3" customWidth="1"/>
    <col min="11767" max="11767" width="1.7265625" style="3" customWidth="1"/>
    <col min="11768" max="11768" width="18.26953125" style="3" customWidth="1"/>
    <col min="11769" max="11769" width="10.81640625" style="3" customWidth="1"/>
    <col min="11770" max="11770" width="9.7265625" style="3" bestFit="1" customWidth="1"/>
    <col min="11771" max="11771" width="10.1796875" style="3" customWidth="1"/>
    <col min="11772" max="11772" width="12.1796875" style="3" customWidth="1"/>
    <col min="11773" max="11773" width="10.7265625" style="3" customWidth="1"/>
    <col min="11774" max="11774" width="9.7265625" style="3" bestFit="1" customWidth="1"/>
    <col min="11775" max="11775" width="10.1796875" style="3" customWidth="1"/>
    <col min="11776" max="11776" width="10.7265625" style="3" customWidth="1"/>
    <col min="11777" max="11779" width="10.1796875" style="3" customWidth="1"/>
    <col min="11780" max="11780" width="10.7265625" style="3" customWidth="1"/>
    <col min="11781" max="11781" width="2.26953125" style="3" customWidth="1"/>
    <col min="11782" max="11782" width="16.453125" style="3" customWidth="1"/>
    <col min="11783" max="11783" width="13.1796875" style="3" customWidth="1"/>
    <col min="11784" max="11784" width="9.1796875" style="3"/>
    <col min="11785" max="11785" width="9.453125" style="3" bestFit="1" customWidth="1"/>
    <col min="11786" max="11786" width="11.453125" style="3" customWidth="1"/>
    <col min="11787" max="11787" width="3" style="3" customWidth="1"/>
    <col min="11788" max="11788" width="15.81640625" style="3" customWidth="1"/>
    <col min="11789" max="11789" width="9.1796875" style="3"/>
    <col min="11790" max="11790" width="9.453125" style="3" bestFit="1" customWidth="1"/>
    <col min="11791" max="11791" width="3.54296875" style="3" customWidth="1"/>
    <col min="11792" max="11792" width="16.7265625" style="3" customWidth="1"/>
    <col min="11793" max="11794" width="9.1796875" style="3"/>
    <col min="11795" max="11795" width="11" style="3" customWidth="1"/>
    <col min="11796" max="11796" width="14.26953125" style="3" customWidth="1"/>
    <col min="11797" max="11797" width="9.26953125" style="3" customWidth="1"/>
    <col min="11798" max="12016" width="9.1796875" style="3"/>
    <col min="12017" max="12017" width="1.81640625" style="3" customWidth="1"/>
    <col min="12018" max="12018" width="24.81640625" style="3" customWidth="1"/>
    <col min="12019" max="12019" width="19.81640625" style="3" customWidth="1"/>
    <col min="12020" max="12020" width="2.1796875" style="3" customWidth="1"/>
    <col min="12021" max="12021" width="25.7265625" style="3" customWidth="1"/>
    <col min="12022" max="12022" width="23.7265625" style="3" customWidth="1"/>
    <col min="12023" max="12023" width="1.7265625" style="3" customWidth="1"/>
    <col min="12024" max="12024" width="18.26953125" style="3" customWidth="1"/>
    <col min="12025" max="12025" width="10.81640625" style="3" customWidth="1"/>
    <col min="12026" max="12026" width="9.7265625" style="3" bestFit="1" customWidth="1"/>
    <col min="12027" max="12027" width="10.1796875" style="3" customWidth="1"/>
    <col min="12028" max="12028" width="12.1796875" style="3" customWidth="1"/>
    <col min="12029" max="12029" width="10.7265625" style="3" customWidth="1"/>
    <col min="12030" max="12030" width="9.7265625" style="3" bestFit="1" customWidth="1"/>
    <col min="12031" max="12031" width="10.1796875" style="3" customWidth="1"/>
    <col min="12032" max="12032" width="10.7265625" style="3" customWidth="1"/>
    <col min="12033" max="12035" width="10.1796875" style="3" customWidth="1"/>
    <col min="12036" max="12036" width="10.7265625" style="3" customWidth="1"/>
    <col min="12037" max="12037" width="2.26953125" style="3" customWidth="1"/>
    <col min="12038" max="12038" width="16.453125" style="3" customWidth="1"/>
    <col min="12039" max="12039" width="13.1796875" style="3" customWidth="1"/>
    <col min="12040" max="12040" width="9.1796875" style="3"/>
    <col min="12041" max="12041" width="9.453125" style="3" bestFit="1" customWidth="1"/>
    <col min="12042" max="12042" width="11.453125" style="3" customWidth="1"/>
    <col min="12043" max="12043" width="3" style="3" customWidth="1"/>
    <col min="12044" max="12044" width="15.81640625" style="3" customWidth="1"/>
    <col min="12045" max="12045" width="9.1796875" style="3"/>
    <col min="12046" max="12046" width="9.453125" style="3" bestFit="1" customWidth="1"/>
    <col min="12047" max="12047" width="3.54296875" style="3" customWidth="1"/>
    <col min="12048" max="12048" width="16.7265625" style="3" customWidth="1"/>
    <col min="12049" max="12050" width="9.1796875" style="3"/>
    <col min="12051" max="12051" width="11" style="3" customWidth="1"/>
    <col min="12052" max="12052" width="14.26953125" style="3" customWidth="1"/>
    <col min="12053" max="12053" width="9.26953125" style="3" customWidth="1"/>
    <col min="12054" max="12272" width="9.1796875" style="3"/>
    <col min="12273" max="12273" width="1.81640625" style="3" customWidth="1"/>
    <col min="12274" max="12274" width="24.81640625" style="3" customWidth="1"/>
    <col min="12275" max="12275" width="19.81640625" style="3" customWidth="1"/>
    <col min="12276" max="12276" width="2.1796875" style="3" customWidth="1"/>
    <col min="12277" max="12277" width="25.7265625" style="3" customWidth="1"/>
    <col min="12278" max="12278" width="23.7265625" style="3" customWidth="1"/>
    <col min="12279" max="12279" width="1.7265625" style="3" customWidth="1"/>
    <col min="12280" max="12280" width="18.26953125" style="3" customWidth="1"/>
    <col min="12281" max="12281" width="10.81640625" style="3" customWidth="1"/>
    <col min="12282" max="12282" width="9.7265625" style="3" bestFit="1" customWidth="1"/>
    <col min="12283" max="12283" width="10.1796875" style="3" customWidth="1"/>
    <col min="12284" max="12284" width="12.1796875" style="3" customWidth="1"/>
    <col min="12285" max="12285" width="10.7265625" style="3" customWidth="1"/>
    <col min="12286" max="12286" width="9.7265625" style="3" bestFit="1" customWidth="1"/>
    <col min="12287" max="12287" width="10.1796875" style="3" customWidth="1"/>
    <col min="12288" max="12288" width="10.7265625" style="3" customWidth="1"/>
    <col min="12289" max="12291" width="10.1796875" style="3" customWidth="1"/>
    <col min="12292" max="12292" width="10.7265625" style="3" customWidth="1"/>
    <col min="12293" max="12293" width="2.26953125" style="3" customWidth="1"/>
    <col min="12294" max="12294" width="16.453125" style="3" customWidth="1"/>
    <col min="12295" max="12295" width="13.1796875" style="3" customWidth="1"/>
    <col min="12296" max="12296" width="9.1796875" style="3"/>
    <col min="12297" max="12297" width="9.453125" style="3" bestFit="1" customWidth="1"/>
    <col min="12298" max="12298" width="11.453125" style="3" customWidth="1"/>
    <col min="12299" max="12299" width="3" style="3" customWidth="1"/>
    <col min="12300" max="12300" width="15.81640625" style="3" customWidth="1"/>
    <col min="12301" max="12301" width="9.1796875" style="3"/>
    <col min="12302" max="12302" width="9.453125" style="3" bestFit="1" customWidth="1"/>
    <col min="12303" max="12303" width="3.54296875" style="3" customWidth="1"/>
    <col min="12304" max="12304" width="16.7265625" style="3" customWidth="1"/>
    <col min="12305" max="12306" width="9.1796875" style="3"/>
    <col min="12307" max="12307" width="11" style="3" customWidth="1"/>
    <col min="12308" max="12308" width="14.26953125" style="3" customWidth="1"/>
    <col min="12309" max="12309" width="9.26953125" style="3" customWidth="1"/>
    <col min="12310" max="12528" width="9.1796875" style="3"/>
    <col min="12529" max="12529" width="1.81640625" style="3" customWidth="1"/>
    <col min="12530" max="12530" width="24.81640625" style="3" customWidth="1"/>
    <col min="12531" max="12531" width="19.81640625" style="3" customWidth="1"/>
    <col min="12532" max="12532" width="2.1796875" style="3" customWidth="1"/>
    <col min="12533" max="12533" width="25.7265625" style="3" customWidth="1"/>
    <col min="12534" max="12534" width="23.7265625" style="3" customWidth="1"/>
    <col min="12535" max="12535" width="1.7265625" style="3" customWidth="1"/>
    <col min="12536" max="12536" width="18.26953125" style="3" customWidth="1"/>
    <col min="12537" max="12537" width="10.81640625" style="3" customWidth="1"/>
    <col min="12538" max="12538" width="9.7265625" style="3" bestFit="1" customWidth="1"/>
    <col min="12539" max="12539" width="10.1796875" style="3" customWidth="1"/>
    <col min="12540" max="12540" width="12.1796875" style="3" customWidth="1"/>
    <col min="12541" max="12541" width="10.7265625" style="3" customWidth="1"/>
    <col min="12542" max="12542" width="9.7265625" style="3" bestFit="1" customWidth="1"/>
    <col min="12543" max="12543" width="10.1796875" style="3" customWidth="1"/>
    <col min="12544" max="12544" width="10.7265625" style="3" customWidth="1"/>
    <col min="12545" max="12547" width="10.1796875" style="3" customWidth="1"/>
    <col min="12548" max="12548" width="10.7265625" style="3" customWidth="1"/>
    <col min="12549" max="12549" width="2.26953125" style="3" customWidth="1"/>
    <col min="12550" max="12550" width="16.453125" style="3" customWidth="1"/>
    <col min="12551" max="12551" width="13.1796875" style="3" customWidth="1"/>
    <col min="12552" max="12552" width="9.1796875" style="3"/>
    <col min="12553" max="12553" width="9.453125" style="3" bestFit="1" customWidth="1"/>
    <col min="12554" max="12554" width="11.453125" style="3" customWidth="1"/>
    <col min="12555" max="12555" width="3" style="3" customWidth="1"/>
    <col min="12556" max="12556" width="15.81640625" style="3" customWidth="1"/>
    <col min="12557" max="12557" width="9.1796875" style="3"/>
    <col min="12558" max="12558" width="9.453125" style="3" bestFit="1" customWidth="1"/>
    <col min="12559" max="12559" width="3.54296875" style="3" customWidth="1"/>
    <col min="12560" max="12560" width="16.7265625" style="3" customWidth="1"/>
    <col min="12561" max="12562" width="9.1796875" style="3"/>
    <col min="12563" max="12563" width="11" style="3" customWidth="1"/>
    <col min="12564" max="12564" width="14.26953125" style="3" customWidth="1"/>
    <col min="12565" max="12565" width="9.26953125" style="3" customWidth="1"/>
    <col min="12566" max="12784" width="9.1796875" style="3"/>
    <col min="12785" max="12785" width="1.81640625" style="3" customWidth="1"/>
    <col min="12786" max="12786" width="24.81640625" style="3" customWidth="1"/>
    <col min="12787" max="12787" width="19.81640625" style="3" customWidth="1"/>
    <col min="12788" max="12788" width="2.1796875" style="3" customWidth="1"/>
    <col min="12789" max="12789" width="25.7265625" style="3" customWidth="1"/>
    <col min="12790" max="12790" width="23.7265625" style="3" customWidth="1"/>
    <col min="12791" max="12791" width="1.7265625" style="3" customWidth="1"/>
    <col min="12792" max="12792" width="18.26953125" style="3" customWidth="1"/>
    <col min="12793" max="12793" width="10.81640625" style="3" customWidth="1"/>
    <col min="12794" max="12794" width="9.7265625" style="3" bestFit="1" customWidth="1"/>
    <col min="12795" max="12795" width="10.1796875" style="3" customWidth="1"/>
    <col min="12796" max="12796" width="12.1796875" style="3" customWidth="1"/>
    <col min="12797" max="12797" width="10.7265625" style="3" customWidth="1"/>
    <col min="12798" max="12798" width="9.7265625" style="3" bestFit="1" customWidth="1"/>
    <col min="12799" max="12799" width="10.1796875" style="3" customWidth="1"/>
    <col min="12800" max="12800" width="10.7265625" style="3" customWidth="1"/>
    <col min="12801" max="12803" width="10.1796875" style="3" customWidth="1"/>
    <col min="12804" max="12804" width="10.7265625" style="3" customWidth="1"/>
    <col min="12805" max="12805" width="2.26953125" style="3" customWidth="1"/>
    <col min="12806" max="12806" width="16.453125" style="3" customWidth="1"/>
    <col min="12807" max="12807" width="13.1796875" style="3" customWidth="1"/>
    <col min="12808" max="12808" width="9.1796875" style="3"/>
    <col min="12809" max="12809" width="9.453125" style="3" bestFit="1" customWidth="1"/>
    <col min="12810" max="12810" width="11.453125" style="3" customWidth="1"/>
    <col min="12811" max="12811" width="3" style="3" customWidth="1"/>
    <col min="12812" max="12812" width="15.81640625" style="3" customWidth="1"/>
    <col min="12813" max="12813" width="9.1796875" style="3"/>
    <col min="12814" max="12814" width="9.453125" style="3" bestFit="1" customWidth="1"/>
    <col min="12815" max="12815" width="3.54296875" style="3" customWidth="1"/>
    <col min="12816" max="12816" width="16.7265625" style="3" customWidth="1"/>
    <col min="12817" max="12818" width="9.1796875" style="3"/>
    <col min="12819" max="12819" width="11" style="3" customWidth="1"/>
    <col min="12820" max="12820" width="14.26953125" style="3" customWidth="1"/>
    <col min="12821" max="12821" width="9.26953125" style="3" customWidth="1"/>
    <col min="12822" max="13040" width="9.1796875" style="3"/>
    <col min="13041" max="13041" width="1.81640625" style="3" customWidth="1"/>
    <col min="13042" max="13042" width="24.81640625" style="3" customWidth="1"/>
    <col min="13043" max="13043" width="19.81640625" style="3" customWidth="1"/>
    <col min="13044" max="13044" width="2.1796875" style="3" customWidth="1"/>
    <col min="13045" max="13045" width="25.7265625" style="3" customWidth="1"/>
    <col min="13046" max="13046" width="23.7265625" style="3" customWidth="1"/>
    <col min="13047" max="13047" width="1.7265625" style="3" customWidth="1"/>
    <col min="13048" max="13048" width="18.26953125" style="3" customWidth="1"/>
    <col min="13049" max="13049" width="10.81640625" style="3" customWidth="1"/>
    <col min="13050" max="13050" width="9.7265625" style="3" bestFit="1" customWidth="1"/>
    <col min="13051" max="13051" width="10.1796875" style="3" customWidth="1"/>
    <col min="13052" max="13052" width="12.1796875" style="3" customWidth="1"/>
    <col min="13053" max="13053" width="10.7265625" style="3" customWidth="1"/>
    <col min="13054" max="13054" width="9.7265625" style="3" bestFit="1" customWidth="1"/>
    <col min="13055" max="13055" width="10.1796875" style="3" customWidth="1"/>
    <col min="13056" max="13056" width="10.7265625" style="3" customWidth="1"/>
    <col min="13057" max="13059" width="10.1796875" style="3" customWidth="1"/>
    <col min="13060" max="13060" width="10.7265625" style="3" customWidth="1"/>
    <col min="13061" max="13061" width="2.26953125" style="3" customWidth="1"/>
    <col min="13062" max="13062" width="16.453125" style="3" customWidth="1"/>
    <col min="13063" max="13063" width="13.1796875" style="3" customWidth="1"/>
    <col min="13064" max="13064" width="9.1796875" style="3"/>
    <col min="13065" max="13065" width="9.453125" style="3" bestFit="1" customWidth="1"/>
    <col min="13066" max="13066" width="11.453125" style="3" customWidth="1"/>
    <col min="13067" max="13067" width="3" style="3" customWidth="1"/>
    <col min="13068" max="13068" width="15.81640625" style="3" customWidth="1"/>
    <col min="13069" max="13069" width="9.1796875" style="3"/>
    <col min="13070" max="13070" width="9.453125" style="3" bestFit="1" customWidth="1"/>
    <col min="13071" max="13071" width="3.54296875" style="3" customWidth="1"/>
    <col min="13072" max="13072" width="16.7265625" style="3" customWidth="1"/>
    <col min="13073" max="13074" width="9.1796875" style="3"/>
    <col min="13075" max="13075" width="11" style="3" customWidth="1"/>
    <col min="13076" max="13076" width="14.26953125" style="3" customWidth="1"/>
    <col min="13077" max="13077" width="9.26953125" style="3" customWidth="1"/>
    <col min="13078" max="13296" width="9.1796875" style="3"/>
    <col min="13297" max="13297" width="1.81640625" style="3" customWidth="1"/>
    <col min="13298" max="13298" width="24.81640625" style="3" customWidth="1"/>
    <col min="13299" max="13299" width="19.81640625" style="3" customWidth="1"/>
    <col min="13300" max="13300" width="2.1796875" style="3" customWidth="1"/>
    <col min="13301" max="13301" width="25.7265625" style="3" customWidth="1"/>
    <col min="13302" max="13302" width="23.7265625" style="3" customWidth="1"/>
    <col min="13303" max="13303" width="1.7265625" style="3" customWidth="1"/>
    <col min="13304" max="13304" width="18.26953125" style="3" customWidth="1"/>
    <col min="13305" max="13305" width="10.81640625" style="3" customWidth="1"/>
    <col min="13306" max="13306" width="9.7265625" style="3" bestFit="1" customWidth="1"/>
    <col min="13307" max="13307" width="10.1796875" style="3" customWidth="1"/>
    <col min="13308" max="13308" width="12.1796875" style="3" customWidth="1"/>
    <col min="13309" max="13309" width="10.7265625" style="3" customWidth="1"/>
    <col min="13310" max="13310" width="9.7265625" style="3" bestFit="1" customWidth="1"/>
    <col min="13311" max="13311" width="10.1796875" style="3" customWidth="1"/>
    <col min="13312" max="13312" width="10.7265625" style="3" customWidth="1"/>
    <col min="13313" max="13315" width="10.1796875" style="3" customWidth="1"/>
    <col min="13316" max="13316" width="10.7265625" style="3" customWidth="1"/>
    <col min="13317" max="13317" width="2.26953125" style="3" customWidth="1"/>
    <col min="13318" max="13318" width="16.453125" style="3" customWidth="1"/>
    <col min="13319" max="13319" width="13.1796875" style="3" customWidth="1"/>
    <col min="13320" max="13320" width="9.1796875" style="3"/>
    <col min="13321" max="13321" width="9.453125" style="3" bestFit="1" customWidth="1"/>
    <col min="13322" max="13322" width="11.453125" style="3" customWidth="1"/>
    <col min="13323" max="13323" width="3" style="3" customWidth="1"/>
    <col min="13324" max="13324" width="15.81640625" style="3" customWidth="1"/>
    <col min="13325" max="13325" width="9.1796875" style="3"/>
    <col min="13326" max="13326" width="9.453125" style="3" bestFit="1" customWidth="1"/>
    <col min="13327" max="13327" width="3.54296875" style="3" customWidth="1"/>
    <col min="13328" max="13328" width="16.7265625" style="3" customWidth="1"/>
    <col min="13329" max="13330" width="9.1796875" style="3"/>
    <col min="13331" max="13331" width="11" style="3" customWidth="1"/>
    <col min="13332" max="13332" width="14.26953125" style="3" customWidth="1"/>
    <col min="13333" max="13333" width="9.26953125" style="3" customWidth="1"/>
    <col min="13334" max="13552" width="9.1796875" style="3"/>
    <col min="13553" max="13553" width="1.81640625" style="3" customWidth="1"/>
    <col min="13554" max="13554" width="24.81640625" style="3" customWidth="1"/>
    <col min="13555" max="13555" width="19.81640625" style="3" customWidth="1"/>
    <col min="13556" max="13556" width="2.1796875" style="3" customWidth="1"/>
    <col min="13557" max="13557" width="25.7265625" style="3" customWidth="1"/>
    <col min="13558" max="13558" width="23.7265625" style="3" customWidth="1"/>
    <col min="13559" max="13559" width="1.7265625" style="3" customWidth="1"/>
    <col min="13560" max="13560" width="18.26953125" style="3" customWidth="1"/>
    <col min="13561" max="13561" width="10.81640625" style="3" customWidth="1"/>
    <col min="13562" max="13562" width="9.7265625" style="3" bestFit="1" customWidth="1"/>
    <col min="13563" max="13563" width="10.1796875" style="3" customWidth="1"/>
    <col min="13564" max="13564" width="12.1796875" style="3" customWidth="1"/>
    <col min="13565" max="13565" width="10.7265625" style="3" customWidth="1"/>
    <col min="13566" max="13566" width="9.7265625" style="3" bestFit="1" customWidth="1"/>
    <col min="13567" max="13567" width="10.1796875" style="3" customWidth="1"/>
    <col min="13568" max="13568" width="10.7265625" style="3" customWidth="1"/>
    <col min="13569" max="13571" width="10.1796875" style="3" customWidth="1"/>
    <col min="13572" max="13572" width="10.7265625" style="3" customWidth="1"/>
    <col min="13573" max="13573" width="2.26953125" style="3" customWidth="1"/>
    <col min="13574" max="13574" width="16.453125" style="3" customWidth="1"/>
    <col min="13575" max="13575" width="13.1796875" style="3" customWidth="1"/>
    <col min="13576" max="13576" width="9.1796875" style="3"/>
    <col min="13577" max="13577" width="9.453125" style="3" bestFit="1" customWidth="1"/>
    <col min="13578" max="13578" width="11.453125" style="3" customWidth="1"/>
    <col min="13579" max="13579" width="3" style="3" customWidth="1"/>
    <col min="13580" max="13580" width="15.81640625" style="3" customWidth="1"/>
    <col min="13581" max="13581" width="9.1796875" style="3"/>
    <col min="13582" max="13582" width="9.453125" style="3" bestFit="1" customWidth="1"/>
    <col min="13583" max="13583" width="3.54296875" style="3" customWidth="1"/>
    <col min="13584" max="13584" width="16.7265625" style="3" customWidth="1"/>
    <col min="13585" max="13586" width="9.1796875" style="3"/>
    <col min="13587" max="13587" width="11" style="3" customWidth="1"/>
    <col min="13588" max="13588" width="14.26953125" style="3" customWidth="1"/>
    <col min="13589" max="13589" width="9.26953125" style="3" customWidth="1"/>
    <col min="13590" max="13808" width="9.1796875" style="3"/>
    <col min="13809" max="13809" width="1.81640625" style="3" customWidth="1"/>
    <col min="13810" max="13810" width="24.81640625" style="3" customWidth="1"/>
    <col min="13811" max="13811" width="19.81640625" style="3" customWidth="1"/>
    <col min="13812" max="13812" width="2.1796875" style="3" customWidth="1"/>
    <col min="13813" max="13813" width="25.7265625" style="3" customWidth="1"/>
    <col min="13814" max="13814" width="23.7265625" style="3" customWidth="1"/>
    <col min="13815" max="13815" width="1.7265625" style="3" customWidth="1"/>
    <col min="13816" max="13816" width="18.26953125" style="3" customWidth="1"/>
    <col min="13817" max="13817" width="10.81640625" style="3" customWidth="1"/>
    <col min="13818" max="13818" width="9.7265625" style="3" bestFit="1" customWidth="1"/>
    <col min="13819" max="13819" width="10.1796875" style="3" customWidth="1"/>
    <col min="13820" max="13820" width="12.1796875" style="3" customWidth="1"/>
    <col min="13821" max="13821" width="10.7265625" style="3" customWidth="1"/>
    <col min="13822" max="13822" width="9.7265625" style="3" bestFit="1" customWidth="1"/>
    <col min="13823" max="13823" width="10.1796875" style="3" customWidth="1"/>
    <col min="13824" max="13824" width="10.7265625" style="3" customWidth="1"/>
    <col min="13825" max="13827" width="10.1796875" style="3" customWidth="1"/>
    <col min="13828" max="13828" width="10.7265625" style="3" customWidth="1"/>
    <col min="13829" max="13829" width="2.26953125" style="3" customWidth="1"/>
    <col min="13830" max="13830" width="16.453125" style="3" customWidth="1"/>
    <col min="13831" max="13831" width="13.1796875" style="3" customWidth="1"/>
    <col min="13832" max="13832" width="9.1796875" style="3"/>
    <col min="13833" max="13833" width="9.453125" style="3" bestFit="1" customWidth="1"/>
    <col min="13834" max="13834" width="11.453125" style="3" customWidth="1"/>
    <col min="13835" max="13835" width="3" style="3" customWidth="1"/>
    <col min="13836" max="13836" width="15.81640625" style="3" customWidth="1"/>
    <col min="13837" max="13837" width="9.1796875" style="3"/>
    <col min="13838" max="13838" width="9.453125" style="3" bestFit="1" customWidth="1"/>
    <col min="13839" max="13839" width="3.54296875" style="3" customWidth="1"/>
    <col min="13840" max="13840" width="16.7265625" style="3" customWidth="1"/>
    <col min="13841" max="13842" width="9.1796875" style="3"/>
    <col min="13843" max="13843" width="11" style="3" customWidth="1"/>
    <col min="13844" max="13844" width="14.26953125" style="3" customWidth="1"/>
    <col min="13845" max="13845" width="9.26953125" style="3" customWidth="1"/>
    <col min="13846" max="14064" width="9.1796875" style="3"/>
    <col min="14065" max="14065" width="1.81640625" style="3" customWidth="1"/>
    <col min="14066" max="14066" width="24.81640625" style="3" customWidth="1"/>
    <col min="14067" max="14067" width="19.81640625" style="3" customWidth="1"/>
    <col min="14068" max="14068" width="2.1796875" style="3" customWidth="1"/>
    <col min="14069" max="14069" width="25.7265625" style="3" customWidth="1"/>
    <col min="14070" max="14070" width="23.7265625" style="3" customWidth="1"/>
    <col min="14071" max="14071" width="1.7265625" style="3" customWidth="1"/>
    <col min="14072" max="14072" width="18.26953125" style="3" customWidth="1"/>
    <col min="14073" max="14073" width="10.81640625" style="3" customWidth="1"/>
    <col min="14074" max="14074" width="9.7265625" style="3" bestFit="1" customWidth="1"/>
    <col min="14075" max="14075" width="10.1796875" style="3" customWidth="1"/>
    <col min="14076" max="14076" width="12.1796875" style="3" customWidth="1"/>
    <col min="14077" max="14077" width="10.7265625" style="3" customWidth="1"/>
    <col min="14078" max="14078" width="9.7265625" style="3" bestFit="1" customWidth="1"/>
    <col min="14079" max="14079" width="10.1796875" style="3" customWidth="1"/>
    <col min="14080" max="14080" width="10.7265625" style="3" customWidth="1"/>
    <col min="14081" max="14083" width="10.1796875" style="3" customWidth="1"/>
    <col min="14084" max="14084" width="10.7265625" style="3" customWidth="1"/>
    <col min="14085" max="14085" width="2.26953125" style="3" customWidth="1"/>
    <col min="14086" max="14086" width="16.453125" style="3" customWidth="1"/>
    <col min="14087" max="14087" width="13.1796875" style="3" customWidth="1"/>
    <col min="14088" max="14088" width="9.1796875" style="3"/>
    <col min="14089" max="14089" width="9.453125" style="3" bestFit="1" customWidth="1"/>
    <col min="14090" max="14090" width="11.453125" style="3" customWidth="1"/>
    <col min="14091" max="14091" width="3" style="3" customWidth="1"/>
    <col min="14092" max="14092" width="15.81640625" style="3" customWidth="1"/>
    <col min="14093" max="14093" width="9.1796875" style="3"/>
    <col min="14094" max="14094" width="9.453125" style="3" bestFit="1" customWidth="1"/>
    <col min="14095" max="14095" width="3.54296875" style="3" customWidth="1"/>
    <col min="14096" max="14096" width="16.7265625" style="3" customWidth="1"/>
    <col min="14097" max="14098" width="9.1796875" style="3"/>
    <col min="14099" max="14099" width="11" style="3" customWidth="1"/>
    <col min="14100" max="14100" width="14.26953125" style="3" customWidth="1"/>
    <col min="14101" max="14101" width="9.26953125" style="3" customWidth="1"/>
    <col min="14102" max="14320" width="9.1796875" style="3"/>
    <col min="14321" max="14321" width="1.81640625" style="3" customWidth="1"/>
    <col min="14322" max="14322" width="24.81640625" style="3" customWidth="1"/>
    <col min="14323" max="14323" width="19.81640625" style="3" customWidth="1"/>
    <col min="14324" max="14324" width="2.1796875" style="3" customWidth="1"/>
    <col min="14325" max="14325" width="25.7265625" style="3" customWidth="1"/>
    <col min="14326" max="14326" width="23.7265625" style="3" customWidth="1"/>
    <col min="14327" max="14327" width="1.7265625" style="3" customWidth="1"/>
    <col min="14328" max="14328" width="18.26953125" style="3" customWidth="1"/>
    <col min="14329" max="14329" width="10.81640625" style="3" customWidth="1"/>
    <col min="14330" max="14330" width="9.7265625" style="3" bestFit="1" customWidth="1"/>
    <col min="14331" max="14331" width="10.1796875" style="3" customWidth="1"/>
    <col min="14332" max="14332" width="12.1796875" style="3" customWidth="1"/>
    <col min="14333" max="14333" width="10.7265625" style="3" customWidth="1"/>
    <col min="14334" max="14334" width="9.7265625" style="3" bestFit="1" customWidth="1"/>
    <col min="14335" max="14335" width="10.1796875" style="3" customWidth="1"/>
    <col min="14336" max="14336" width="10.7265625" style="3" customWidth="1"/>
    <col min="14337" max="14339" width="10.1796875" style="3" customWidth="1"/>
    <col min="14340" max="14340" width="10.7265625" style="3" customWidth="1"/>
    <col min="14341" max="14341" width="2.26953125" style="3" customWidth="1"/>
    <col min="14342" max="14342" width="16.453125" style="3" customWidth="1"/>
    <col min="14343" max="14343" width="13.1796875" style="3" customWidth="1"/>
    <col min="14344" max="14344" width="9.1796875" style="3"/>
    <col min="14345" max="14345" width="9.453125" style="3" bestFit="1" customWidth="1"/>
    <col min="14346" max="14346" width="11.453125" style="3" customWidth="1"/>
    <col min="14347" max="14347" width="3" style="3" customWidth="1"/>
    <col min="14348" max="14348" width="15.81640625" style="3" customWidth="1"/>
    <col min="14349" max="14349" width="9.1796875" style="3"/>
    <col min="14350" max="14350" width="9.453125" style="3" bestFit="1" customWidth="1"/>
    <col min="14351" max="14351" width="3.54296875" style="3" customWidth="1"/>
    <col min="14352" max="14352" width="16.7265625" style="3" customWidth="1"/>
    <col min="14353" max="14354" width="9.1796875" style="3"/>
    <col min="14355" max="14355" width="11" style="3" customWidth="1"/>
    <col min="14356" max="14356" width="14.26953125" style="3" customWidth="1"/>
    <col min="14357" max="14357" width="9.26953125" style="3" customWidth="1"/>
    <col min="14358" max="14576" width="9.1796875" style="3"/>
    <col min="14577" max="14577" width="1.81640625" style="3" customWidth="1"/>
    <col min="14578" max="14578" width="24.81640625" style="3" customWidth="1"/>
    <col min="14579" max="14579" width="19.81640625" style="3" customWidth="1"/>
    <col min="14580" max="14580" width="2.1796875" style="3" customWidth="1"/>
    <col min="14581" max="14581" width="25.7265625" style="3" customWidth="1"/>
    <col min="14582" max="14582" width="23.7265625" style="3" customWidth="1"/>
    <col min="14583" max="14583" width="1.7265625" style="3" customWidth="1"/>
    <col min="14584" max="14584" width="18.26953125" style="3" customWidth="1"/>
    <col min="14585" max="14585" width="10.81640625" style="3" customWidth="1"/>
    <col min="14586" max="14586" width="9.7265625" style="3" bestFit="1" customWidth="1"/>
    <col min="14587" max="14587" width="10.1796875" style="3" customWidth="1"/>
    <col min="14588" max="14588" width="12.1796875" style="3" customWidth="1"/>
    <col min="14589" max="14589" width="10.7265625" style="3" customWidth="1"/>
    <col min="14590" max="14590" width="9.7265625" style="3" bestFit="1" customWidth="1"/>
    <col min="14591" max="14591" width="10.1796875" style="3" customWidth="1"/>
    <col min="14592" max="14592" width="10.7265625" style="3" customWidth="1"/>
    <col min="14593" max="14595" width="10.1796875" style="3" customWidth="1"/>
    <col min="14596" max="14596" width="10.7265625" style="3" customWidth="1"/>
    <col min="14597" max="14597" width="2.26953125" style="3" customWidth="1"/>
    <col min="14598" max="14598" width="16.453125" style="3" customWidth="1"/>
    <col min="14599" max="14599" width="13.1796875" style="3" customWidth="1"/>
    <col min="14600" max="14600" width="9.1796875" style="3"/>
    <col min="14601" max="14601" width="9.453125" style="3" bestFit="1" customWidth="1"/>
    <col min="14602" max="14602" width="11.453125" style="3" customWidth="1"/>
    <col min="14603" max="14603" width="3" style="3" customWidth="1"/>
    <col min="14604" max="14604" width="15.81640625" style="3" customWidth="1"/>
    <col min="14605" max="14605" width="9.1796875" style="3"/>
    <col min="14606" max="14606" width="9.453125" style="3" bestFit="1" customWidth="1"/>
    <col min="14607" max="14607" width="3.54296875" style="3" customWidth="1"/>
    <col min="14608" max="14608" width="16.7265625" style="3" customWidth="1"/>
    <col min="14609" max="14610" width="9.1796875" style="3"/>
    <col min="14611" max="14611" width="11" style="3" customWidth="1"/>
    <col min="14612" max="14612" width="14.26953125" style="3" customWidth="1"/>
    <col min="14613" max="14613" width="9.26953125" style="3" customWidth="1"/>
    <col min="14614" max="14832" width="9.1796875" style="3"/>
    <col min="14833" max="14833" width="1.81640625" style="3" customWidth="1"/>
    <col min="14834" max="14834" width="24.81640625" style="3" customWidth="1"/>
    <col min="14835" max="14835" width="19.81640625" style="3" customWidth="1"/>
    <col min="14836" max="14836" width="2.1796875" style="3" customWidth="1"/>
    <col min="14837" max="14837" width="25.7265625" style="3" customWidth="1"/>
    <col min="14838" max="14838" width="23.7265625" style="3" customWidth="1"/>
    <col min="14839" max="14839" width="1.7265625" style="3" customWidth="1"/>
    <col min="14840" max="14840" width="18.26953125" style="3" customWidth="1"/>
    <col min="14841" max="14841" width="10.81640625" style="3" customWidth="1"/>
    <col min="14842" max="14842" width="9.7265625" style="3" bestFit="1" customWidth="1"/>
    <col min="14843" max="14843" width="10.1796875" style="3" customWidth="1"/>
    <col min="14844" max="14844" width="12.1796875" style="3" customWidth="1"/>
    <col min="14845" max="14845" width="10.7265625" style="3" customWidth="1"/>
    <col min="14846" max="14846" width="9.7265625" style="3" bestFit="1" customWidth="1"/>
    <col min="14847" max="14847" width="10.1796875" style="3" customWidth="1"/>
    <col min="14848" max="14848" width="10.7265625" style="3" customWidth="1"/>
    <col min="14849" max="14851" width="10.1796875" style="3" customWidth="1"/>
    <col min="14852" max="14852" width="10.7265625" style="3" customWidth="1"/>
    <col min="14853" max="14853" width="2.26953125" style="3" customWidth="1"/>
    <col min="14854" max="14854" width="16.453125" style="3" customWidth="1"/>
    <col min="14855" max="14855" width="13.1796875" style="3" customWidth="1"/>
    <col min="14856" max="14856" width="9.1796875" style="3"/>
    <col min="14857" max="14857" width="9.453125" style="3" bestFit="1" customWidth="1"/>
    <col min="14858" max="14858" width="11.453125" style="3" customWidth="1"/>
    <col min="14859" max="14859" width="3" style="3" customWidth="1"/>
    <col min="14860" max="14860" width="15.81640625" style="3" customWidth="1"/>
    <col min="14861" max="14861" width="9.1796875" style="3"/>
    <col min="14862" max="14862" width="9.453125" style="3" bestFit="1" customWidth="1"/>
    <col min="14863" max="14863" width="3.54296875" style="3" customWidth="1"/>
    <col min="14864" max="14864" width="16.7265625" style="3" customWidth="1"/>
    <col min="14865" max="14866" width="9.1796875" style="3"/>
    <col min="14867" max="14867" width="11" style="3" customWidth="1"/>
    <col min="14868" max="14868" width="14.26953125" style="3" customWidth="1"/>
    <col min="14869" max="14869" width="9.26953125" style="3" customWidth="1"/>
    <col min="14870" max="15088" width="9.1796875" style="3"/>
    <col min="15089" max="15089" width="1.81640625" style="3" customWidth="1"/>
    <col min="15090" max="15090" width="24.81640625" style="3" customWidth="1"/>
    <col min="15091" max="15091" width="19.81640625" style="3" customWidth="1"/>
    <col min="15092" max="15092" width="2.1796875" style="3" customWidth="1"/>
    <col min="15093" max="15093" width="25.7265625" style="3" customWidth="1"/>
    <col min="15094" max="15094" width="23.7265625" style="3" customWidth="1"/>
    <col min="15095" max="15095" width="1.7265625" style="3" customWidth="1"/>
    <col min="15096" max="15096" width="18.26953125" style="3" customWidth="1"/>
    <col min="15097" max="15097" width="10.81640625" style="3" customWidth="1"/>
    <col min="15098" max="15098" width="9.7265625" style="3" bestFit="1" customWidth="1"/>
    <col min="15099" max="15099" width="10.1796875" style="3" customWidth="1"/>
    <col min="15100" max="15100" width="12.1796875" style="3" customWidth="1"/>
    <col min="15101" max="15101" width="10.7265625" style="3" customWidth="1"/>
    <col min="15102" max="15102" width="9.7265625" style="3" bestFit="1" customWidth="1"/>
    <col min="15103" max="15103" width="10.1796875" style="3" customWidth="1"/>
    <col min="15104" max="15104" width="10.7265625" style="3" customWidth="1"/>
    <col min="15105" max="15107" width="10.1796875" style="3" customWidth="1"/>
    <col min="15108" max="15108" width="10.7265625" style="3" customWidth="1"/>
    <col min="15109" max="15109" width="2.26953125" style="3" customWidth="1"/>
    <col min="15110" max="15110" width="16.453125" style="3" customWidth="1"/>
    <col min="15111" max="15111" width="13.1796875" style="3" customWidth="1"/>
    <col min="15112" max="15112" width="9.1796875" style="3"/>
    <col min="15113" max="15113" width="9.453125" style="3" bestFit="1" customWidth="1"/>
    <col min="15114" max="15114" width="11.453125" style="3" customWidth="1"/>
    <col min="15115" max="15115" width="3" style="3" customWidth="1"/>
    <col min="15116" max="15116" width="15.81640625" style="3" customWidth="1"/>
    <col min="15117" max="15117" width="9.1796875" style="3"/>
    <col min="15118" max="15118" width="9.453125" style="3" bestFit="1" customWidth="1"/>
    <col min="15119" max="15119" width="3.54296875" style="3" customWidth="1"/>
    <col min="15120" max="15120" width="16.7265625" style="3" customWidth="1"/>
    <col min="15121" max="15122" width="9.1796875" style="3"/>
    <col min="15123" max="15123" width="11" style="3" customWidth="1"/>
    <col min="15124" max="15124" width="14.26953125" style="3" customWidth="1"/>
    <col min="15125" max="15125" width="9.26953125" style="3" customWidth="1"/>
    <col min="15126" max="15344" width="9.1796875" style="3"/>
    <col min="15345" max="15345" width="1.81640625" style="3" customWidth="1"/>
    <col min="15346" max="15346" width="24.81640625" style="3" customWidth="1"/>
    <col min="15347" max="15347" width="19.81640625" style="3" customWidth="1"/>
    <col min="15348" max="15348" width="2.1796875" style="3" customWidth="1"/>
    <col min="15349" max="15349" width="25.7265625" style="3" customWidth="1"/>
    <col min="15350" max="15350" width="23.7265625" style="3" customWidth="1"/>
    <col min="15351" max="15351" width="1.7265625" style="3" customWidth="1"/>
    <col min="15352" max="15352" width="18.26953125" style="3" customWidth="1"/>
    <col min="15353" max="15353" width="10.81640625" style="3" customWidth="1"/>
    <col min="15354" max="15354" width="9.7265625" style="3" bestFit="1" customWidth="1"/>
    <col min="15355" max="15355" width="10.1796875" style="3" customWidth="1"/>
    <col min="15356" max="15356" width="12.1796875" style="3" customWidth="1"/>
    <col min="15357" max="15357" width="10.7265625" style="3" customWidth="1"/>
    <col min="15358" max="15358" width="9.7265625" style="3" bestFit="1" customWidth="1"/>
    <col min="15359" max="15359" width="10.1796875" style="3" customWidth="1"/>
    <col min="15360" max="15360" width="10.7265625" style="3" customWidth="1"/>
    <col min="15361" max="15363" width="10.1796875" style="3" customWidth="1"/>
    <col min="15364" max="15364" width="10.7265625" style="3" customWidth="1"/>
    <col min="15365" max="15365" width="2.26953125" style="3" customWidth="1"/>
    <col min="15366" max="15366" width="16.453125" style="3" customWidth="1"/>
    <col min="15367" max="15367" width="13.1796875" style="3" customWidth="1"/>
    <col min="15368" max="15368" width="9.1796875" style="3"/>
    <col min="15369" max="15369" width="9.453125" style="3" bestFit="1" customWidth="1"/>
    <col min="15370" max="15370" width="11.453125" style="3" customWidth="1"/>
    <col min="15371" max="15371" width="3" style="3" customWidth="1"/>
    <col min="15372" max="15372" width="15.81640625" style="3" customWidth="1"/>
    <col min="15373" max="15373" width="9.1796875" style="3"/>
    <col min="15374" max="15374" width="9.453125" style="3" bestFit="1" customWidth="1"/>
    <col min="15375" max="15375" width="3.54296875" style="3" customWidth="1"/>
    <col min="15376" max="15376" width="16.7265625" style="3" customWidth="1"/>
    <col min="15377" max="15378" width="9.1796875" style="3"/>
    <col min="15379" max="15379" width="11" style="3" customWidth="1"/>
    <col min="15380" max="15380" width="14.26953125" style="3" customWidth="1"/>
    <col min="15381" max="15381" width="9.26953125" style="3" customWidth="1"/>
    <col min="15382" max="15600" width="9.1796875" style="3"/>
    <col min="15601" max="15601" width="1.81640625" style="3" customWidth="1"/>
    <col min="15602" max="15602" width="24.81640625" style="3" customWidth="1"/>
    <col min="15603" max="15603" width="19.81640625" style="3" customWidth="1"/>
    <col min="15604" max="15604" width="2.1796875" style="3" customWidth="1"/>
    <col min="15605" max="15605" width="25.7265625" style="3" customWidth="1"/>
    <col min="15606" max="15606" width="23.7265625" style="3" customWidth="1"/>
    <col min="15607" max="15607" width="1.7265625" style="3" customWidth="1"/>
    <col min="15608" max="15608" width="18.26953125" style="3" customWidth="1"/>
    <col min="15609" max="15609" width="10.81640625" style="3" customWidth="1"/>
    <col min="15610" max="15610" width="9.7265625" style="3" bestFit="1" customWidth="1"/>
    <col min="15611" max="15611" width="10.1796875" style="3" customWidth="1"/>
    <col min="15612" max="15612" width="12.1796875" style="3" customWidth="1"/>
    <col min="15613" max="15613" width="10.7265625" style="3" customWidth="1"/>
    <col min="15614" max="15614" width="9.7265625" style="3" bestFit="1" customWidth="1"/>
    <col min="15615" max="15615" width="10.1796875" style="3" customWidth="1"/>
    <col min="15616" max="15616" width="10.7265625" style="3" customWidth="1"/>
    <col min="15617" max="15619" width="10.1796875" style="3" customWidth="1"/>
    <col min="15620" max="15620" width="10.7265625" style="3" customWidth="1"/>
    <col min="15621" max="15621" width="2.26953125" style="3" customWidth="1"/>
    <col min="15622" max="15622" width="16.453125" style="3" customWidth="1"/>
    <col min="15623" max="15623" width="13.1796875" style="3" customWidth="1"/>
    <col min="15624" max="15624" width="9.1796875" style="3"/>
    <col min="15625" max="15625" width="9.453125" style="3" bestFit="1" customWidth="1"/>
    <col min="15626" max="15626" width="11.453125" style="3" customWidth="1"/>
    <col min="15627" max="15627" width="3" style="3" customWidth="1"/>
    <col min="15628" max="15628" width="15.81640625" style="3" customWidth="1"/>
    <col min="15629" max="15629" width="9.1796875" style="3"/>
    <col min="15630" max="15630" width="9.453125" style="3" bestFit="1" customWidth="1"/>
    <col min="15631" max="15631" width="3.54296875" style="3" customWidth="1"/>
    <col min="15632" max="15632" width="16.7265625" style="3" customWidth="1"/>
    <col min="15633" max="15634" width="9.1796875" style="3"/>
    <col min="15635" max="15635" width="11" style="3" customWidth="1"/>
    <col min="15636" max="15636" width="14.26953125" style="3" customWidth="1"/>
    <col min="15637" max="15637" width="9.26953125" style="3" customWidth="1"/>
    <col min="15638" max="15856" width="9.1796875" style="3"/>
    <col min="15857" max="15857" width="1.81640625" style="3" customWidth="1"/>
    <col min="15858" max="15858" width="24.81640625" style="3" customWidth="1"/>
    <col min="15859" max="15859" width="19.81640625" style="3" customWidth="1"/>
    <col min="15860" max="15860" width="2.1796875" style="3" customWidth="1"/>
    <col min="15861" max="15861" width="25.7265625" style="3" customWidth="1"/>
    <col min="15862" max="15862" width="23.7265625" style="3" customWidth="1"/>
    <col min="15863" max="15863" width="1.7265625" style="3" customWidth="1"/>
    <col min="15864" max="15864" width="18.26953125" style="3" customWidth="1"/>
    <col min="15865" max="15865" width="10.81640625" style="3" customWidth="1"/>
    <col min="15866" max="15866" width="9.7265625" style="3" bestFit="1" customWidth="1"/>
    <col min="15867" max="15867" width="10.1796875" style="3" customWidth="1"/>
    <col min="15868" max="15868" width="12.1796875" style="3" customWidth="1"/>
    <col min="15869" max="15869" width="10.7265625" style="3" customWidth="1"/>
    <col min="15870" max="15870" width="9.7265625" style="3" bestFit="1" customWidth="1"/>
    <col min="15871" max="15871" width="10.1796875" style="3" customWidth="1"/>
    <col min="15872" max="15872" width="10.7265625" style="3" customWidth="1"/>
    <col min="15873" max="15875" width="10.1796875" style="3" customWidth="1"/>
    <col min="15876" max="15876" width="10.7265625" style="3" customWidth="1"/>
    <col min="15877" max="15877" width="2.26953125" style="3" customWidth="1"/>
    <col min="15878" max="15878" width="16.453125" style="3" customWidth="1"/>
    <col min="15879" max="15879" width="13.1796875" style="3" customWidth="1"/>
    <col min="15880" max="15880" width="9.1796875" style="3"/>
    <col min="15881" max="15881" width="9.453125" style="3" bestFit="1" customWidth="1"/>
    <col min="15882" max="15882" width="11.453125" style="3" customWidth="1"/>
    <col min="15883" max="15883" width="3" style="3" customWidth="1"/>
    <col min="15884" max="15884" width="15.81640625" style="3" customWidth="1"/>
    <col min="15885" max="15885" width="9.1796875" style="3"/>
    <col min="15886" max="15886" width="9.453125" style="3" bestFit="1" customWidth="1"/>
    <col min="15887" max="15887" width="3.54296875" style="3" customWidth="1"/>
    <col min="15888" max="15888" width="16.7265625" style="3" customWidth="1"/>
    <col min="15889" max="15890" width="9.1796875" style="3"/>
    <col min="15891" max="15891" width="11" style="3" customWidth="1"/>
    <col min="15892" max="15892" width="14.26953125" style="3" customWidth="1"/>
    <col min="15893" max="15893" width="9.26953125" style="3" customWidth="1"/>
    <col min="15894" max="16112" width="9.1796875" style="3"/>
    <col min="16113" max="16113" width="1.81640625" style="3" customWidth="1"/>
    <col min="16114" max="16114" width="24.81640625" style="3" customWidth="1"/>
    <col min="16115" max="16115" width="19.81640625" style="3" customWidth="1"/>
    <col min="16116" max="16116" width="2.1796875" style="3" customWidth="1"/>
    <col min="16117" max="16117" width="25.7265625" style="3" customWidth="1"/>
    <col min="16118" max="16118" width="23.7265625" style="3" customWidth="1"/>
    <col min="16119" max="16119" width="1.7265625" style="3" customWidth="1"/>
    <col min="16120" max="16120" width="18.26953125" style="3" customWidth="1"/>
    <col min="16121" max="16121" width="10.81640625" style="3" customWidth="1"/>
    <col min="16122" max="16122" width="9.7265625" style="3" bestFit="1" customWidth="1"/>
    <col min="16123" max="16123" width="10.1796875" style="3" customWidth="1"/>
    <col min="16124" max="16124" width="12.1796875" style="3" customWidth="1"/>
    <col min="16125" max="16125" width="10.7265625" style="3" customWidth="1"/>
    <col min="16126" max="16126" width="9.7265625" style="3" bestFit="1" customWidth="1"/>
    <col min="16127" max="16127" width="10.1796875" style="3" customWidth="1"/>
    <col min="16128" max="16128" width="10.7265625" style="3" customWidth="1"/>
    <col min="16129" max="16131" width="10.1796875" style="3" customWidth="1"/>
    <col min="16132" max="16132" width="10.7265625" style="3" customWidth="1"/>
    <col min="16133" max="16133" width="2.26953125" style="3" customWidth="1"/>
    <col min="16134" max="16134" width="16.453125" style="3" customWidth="1"/>
    <col min="16135" max="16135" width="13.1796875" style="3" customWidth="1"/>
    <col min="16136" max="16136" width="9.1796875" style="3"/>
    <col min="16137" max="16137" width="9.453125" style="3" bestFit="1" customWidth="1"/>
    <col min="16138" max="16138" width="11.453125" style="3" customWidth="1"/>
    <col min="16139" max="16139" width="3" style="3" customWidth="1"/>
    <col min="16140" max="16140" width="15.81640625" style="3" customWidth="1"/>
    <col min="16141" max="16141" width="9.1796875" style="3"/>
    <col min="16142" max="16142" width="9.453125" style="3" bestFit="1" customWidth="1"/>
    <col min="16143" max="16143" width="3.54296875" style="3" customWidth="1"/>
    <col min="16144" max="16144" width="16.7265625" style="3" customWidth="1"/>
    <col min="16145" max="16146" width="9.1796875" style="3"/>
    <col min="16147" max="16147" width="11" style="3" customWidth="1"/>
    <col min="16148" max="16148" width="14.26953125" style="3" customWidth="1"/>
    <col min="16149" max="16149" width="9.26953125" style="3" customWidth="1"/>
    <col min="16150" max="16384" width="9.1796875" style="3"/>
  </cols>
  <sheetData>
    <row r="1" spans="1:25" ht="36.75" customHeight="1">
      <c r="A1" s="1207" t="s">
        <v>470</v>
      </c>
      <c r="B1" s="1207"/>
      <c r="C1" s="1207"/>
      <c r="D1" s="1207"/>
      <c r="E1" s="1207"/>
      <c r="F1" s="1207"/>
      <c r="G1" s="1207"/>
      <c r="H1" s="1207"/>
      <c r="I1" s="1207"/>
      <c r="J1" s="1207"/>
      <c r="K1" s="1207"/>
      <c r="L1" s="1207"/>
      <c r="M1" s="1207"/>
      <c r="N1" s="705"/>
      <c r="O1" s="705"/>
      <c r="P1" s="705"/>
      <c r="Q1" s="705"/>
    </row>
    <row r="2" spans="1:25" ht="12.75" hidden="1" customHeight="1">
      <c r="A2" s="1207"/>
      <c r="B2" s="1207"/>
      <c r="C2" s="1207"/>
      <c r="D2" s="1207"/>
      <c r="E2" s="1207"/>
      <c r="F2" s="1207"/>
      <c r="G2" s="1207"/>
      <c r="H2" s="1207"/>
      <c r="I2" s="1207"/>
      <c r="J2" s="1207"/>
      <c r="K2" s="1207"/>
      <c r="L2" s="1207"/>
      <c r="M2" s="1207"/>
      <c r="N2" s="705"/>
      <c r="O2" s="705"/>
      <c r="P2" s="705"/>
      <c r="Q2" s="705"/>
    </row>
    <row r="3" spans="1:25" ht="12.75" hidden="1" customHeight="1">
      <c r="A3" s="1207"/>
      <c r="B3" s="1207"/>
      <c r="C3" s="1207"/>
      <c r="D3" s="1207"/>
      <c r="E3" s="1207"/>
      <c r="F3" s="1207"/>
      <c r="G3" s="1207"/>
      <c r="H3" s="1207"/>
      <c r="I3" s="1207"/>
      <c r="J3" s="1207"/>
      <c r="K3" s="1207"/>
      <c r="L3" s="1207"/>
      <c r="M3" s="1207"/>
      <c r="N3" s="705"/>
      <c r="O3" s="705"/>
      <c r="P3" s="705"/>
      <c r="Q3" s="705"/>
    </row>
    <row r="4" spans="1:25" ht="21">
      <c r="A4" s="706" t="s">
        <v>474</v>
      </c>
      <c r="B4" s="707"/>
      <c r="C4" s="707"/>
      <c r="D4" s="707"/>
      <c r="E4" s="705"/>
      <c r="F4" s="705"/>
      <c r="G4" s="705"/>
      <c r="H4" s="705"/>
      <c r="I4" s="705"/>
      <c r="J4" s="705"/>
      <c r="K4" s="705"/>
      <c r="L4" s="705"/>
      <c r="M4" s="705"/>
      <c r="N4" s="705"/>
      <c r="O4" s="705"/>
      <c r="P4" s="705"/>
      <c r="Q4" s="705"/>
    </row>
    <row r="5" spans="1:25" ht="13">
      <c r="A5" s="705"/>
      <c r="B5" s="705"/>
      <c r="C5" s="705"/>
      <c r="D5" s="705"/>
      <c r="E5" s="705"/>
      <c r="F5" s="705"/>
      <c r="G5" s="705"/>
      <c r="H5" s="705"/>
      <c r="I5" s="705"/>
      <c r="J5" s="705"/>
      <c r="K5" s="705"/>
      <c r="L5" s="705"/>
      <c r="M5" s="705"/>
      <c r="N5" s="705"/>
      <c r="O5" s="705"/>
      <c r="P5" s="705"/>
      <c r="Q5" s="705"/>
    </row>
    <row r="6" spans="1:25" ht="13">
      <c r="A6" s="705"/>
      <c r="B6" s="705"/>
      <c r="C6" s="705"/>
      <c r="D6" s="705"/>
      <c r="E6" s="705"/>
      <c r="F6" s="705"/>
      <c r="G6" s="705"/>
      <c r="H6" s="705"/>
      <c r="I6" s="705"/>
      <c r="J6" s="705"/>
      <c r="K6" s="705"/>
      <c r="L6" s="705"/>
      <c r="M6" s="705"/>
      <c r="N6" s="705"/>
      <c r="O6" s="705"/>
      <c r="P6" s="705"/>
      <c r="Q6" s="705"/>
      <c r="R6"/>
      <c r="S6"/>
      <c r="T6"/>
      <c r="U6"/>
      <c r="V6"/>
      <c r="W6"/>
      <c r="X6"/>
      <c r="Y6"/>
    </row>
    <row r="7" spans="1:25" ht="16" thickBot="1">
      <c r="A7" s="708">
        <v>2019</v>
      </c>
      <c r="B7" s="709"/>
      <c r="C7" s="709"/>
      <c r="D7" s="709"/>
      <c r="E7" s="709"/>
      <c r="F7" s="709"/>
      <c r="G7" s="709"/>
      <c r="H7" s="709"/>
      <c r="I7" s="709"/>
      <c r="J7" s="709"/>
      <c r="K7" s="709"/>
      <c r="L7" s="710" t="s">
        <v>160</v>
      </c>
      <c r="M7" s="709"/>
      <c r="N7" s="711"/>
      <c r="O7" s="709"/>
      <c r="P7" s="712">
        <v>2019</v>
      </c>
      <c r="Q7" s="709"/>
      <c r="R7"/>
      <c r="S7"/>
      <c r="T7"/>
      <c r="U7"/>
      <c r="V7"/>
      <c r="W7"/>
      <c r="X7"/>
      <c r="Y7"/>
    </row>
    <row r="8" spans="1:25" ht="13.5" thickBot="1">
      <c r="A8" s="713"/>
      <c r="B8" s="714" t="s">
        <v>161</v>
      </c>
      <c r="C8" s="714" t="s">
        <v>162</v>
      </c>
      <c r="D8" s="714" t="s">
        <v>163</v>
      </c>
      <c r="E8" s="714" t="s">
        <v>164</v>
      </c>
      <c r="F8" s="714" t="s">
        <v>165</v>
      </c>
      <c r="G8" s="714" t="s">
        <v>166</v>
      </c>
      <c r="H8" s="714" t="s">
        <v>167</v>
      </c>
      <c r="I8" s="714" t="s">
        <v>168</v>
      </c>
      <c r="J8" s="714" t="s">
        <v>169</v>
      </c>
      <c r="K8" s="714" t="s">
        <v>170</v>
      </c>
      <c r="L8" s="714" t="s">
        <v>171</v>
      </c>
      <c r="M8" s="715" t="s">
        <v>172</v>
      </c>
      <c r="N8" s="711"/>
      <c r="O8" s="709"/>
      <c r="P8" s="716"/>
      <c r="Q8" s="717" t="s">
        <v>173</v>
      </c>
      <c r="R8"/>
      <c r="S8"/>
      <c r="T8"/>
      <c r="U8"/>
      <c r="V8"/>
      <c r="W8"/>
      <c r="X8"/>
      <c r="Y8"/>
    </row>
    <row r="9" spans="1:25" ht="13.5" thickBot="1">
      <c r="A9" s="718" t="s">
        <v>174</v>
      </c>
      <c r="B9" s="719">
        <v>13097.004154604951</v>
      </c>
      <c r="C9" s="720">
        <v>12684.171057134958</v>
      </c>
      <c r="D9" s="719">
        <v>12703.509633034411</v>
      </c>
      <c r="E9" s="719">
        <v>12436.800440153134</v>
      </c>
      <c r="F9" s="719">
        <v>12345.728489197405</v>
      </c>
      <c r="G9" s="719">
        <v>11989.180954677902</v>
      </c>
      <c r="H9" s="719">
        <v>11291.15714648953</v>
      </c>
      <c r="I9" s="719">
        <v>11799.833529820378</v>
      </c>
      <c r="J9" s="721">
        <v>11695.57156423378</v>
      </c>
      <c r="K9" s="719">
        <v>11797.730210590606</v>
      </c>
      <c r="L9" s="719">
        <v>12118.735934309996</v>
      </c>
      <c r="M9" s="722">
        <v>12222.309074775932</v>
      </c>
      <c r="N9" s="711"/>
      <c r="O9" s="709"/>
      <c r="P9" s="723" t="s">
        <v>174</v>
      </c>
      <c r="Q9" s="724">
        <v>12171.089276441808</v>
      </c>
      <c r="R9"/>
      <c r="S9"/>
      <c r="T9"/>
      <c r="U9"/>
      <c r="V9"/>
      <c r="W9"/>
      <c r="X9"/>
      <c r="Y9"/>
    </row>
    <row r="10" spans="1:25" ht="13">
      <c r="A10" s="725" t="s">
        <v>179</v>
      </c>
      <c r="B10" s="726">
        <v>12988.229233268361</v>
      </c>
      <c r="C10" s="727">
        <v>13031.089618528611</v>
      </c>
      <c r="D10" s="728">
        <v>12400.045892682925</v>
      </c>
      <c r="E10" s="726">
        <v>12497.066246851389</v>
      </c>
      <c r="F10" s="726">
        <v>12312.575788643535</v>
      </c>
      <c r="G10" s="726">
        <v>11785.570106907893</v>
      </c>
      <c r="H10" s="726">
        <v>11145.261363102236</v>
      </c>
      <c r="I10" s="726">
        <v>12014.568933508892</v>
      </c>
      <c r="J10" s="729">
        <v>11566.950929507175</v>
      </c>
      <c r="K10" s="726">
        <v>12060.398568329721</v>
      </c>
      <c r="L10" s="726">
        <v>12325.822063492065</v>
      </c>
      <c r="M10" s="730">
        <v>12211.818032159268</v>
      </c>
      <c r="N10" s="711"/>
      <c r="O10" s="709"/>
      <c r="P10" s="731" t="s">
        <v>179</v>
      </c>
      <c r="Q10" s="732">
        <v>12139.562253413582</v>
      </c>
      <c r="R10"/>
      <c r="S10"/>
      <c r="T10"/>
      <c r="U10"/>
      <c r="V10"/>
      <c r="W10"/>
      <c r="X10"/>
      <c r="Y10"/>
    </row>
    <row r="11" spans="1:25" ht="13">
      <c r="A11" s="733" t="s">
        <v>175</v>
      </c>
      <c r="B11" s="734">
        <v>14030.74154673591</v>
      </c>
      <c r="C11" s="735">
        <v>13423.206102042845</v>
      </c>
      <c r="D11" s="734">
        <v>13350.258566551605</v>
      </c>
      <c r="E11" s="734">
        <v>12952.008674739422</v>
      </c>
      <c r="F11" s="734">
        <v>12714.496786649555</v>
      </c>
      <c r="G11" s="734">
        <v>12228.876814192541</v>
      </c>
      <c r="H11" s="734">
        <v>11570.90485622989</v>
      </c>
      <c r="I11" s="734">
        <v>12338.817183187308</v>
      </c>
      <c r="J11" s="734">
        <v>12128.42545753275</v>
      </c>
      <c r="K11" s="734">
        <v>12399.186362800923</v>
      </c>
      <c r="L11" s="734">
        <v>12795.433149533852</v>
      </c>
      <c r="M11" s="736">
        <v>12921.228396700371</v>
      </c>
      <c r="N11" s="711"/>
      <c r="O11" s="709"/>
      <c r="P11" s="731" t="s">
        <v>175</v>
      </c>
      <c r="Q11" s="737">
        <v>12736.926723981092</v>
      </c>
      <c r="R11"/>
      <c r="S11"/>
      <c r="T11"/>
      <c r="U11"/>
      <c r="V11"/>
      <c r="W11"/>
      <c r="X11"/>
      <c r="Y11"/>
    </row>
    <row r="12" spans="1:25" ht="13">
      <c r="A12" s="733" t="s">
        <v>176</v>
      </c>
      <c r="B12" s="734">
        <v>13875.267566076433</v>
      </c>
      <c r="C12" s="735">
        <v>13191.644451674416</v>
      </c>
      <c r="D12" s="734">
        <v>13160.242283296824</v>
      </c>
      <c r="E12" s="734">
        <v>12736.915408507588</v>
      </c>
      <c r="F12" s="734">
        <v>12414.167473994701</v>
      </c>
      <c r="G12" s="734">
        <v>11811.682069144254</v>
      </c>
      <c r="H12" s="734">
        <v>11216.262367325109</v>
      </c>
      <c r="I12" s="734">
        <v>12121.702664273735</v>
      </c>
      <c r="J12" s="734">
        <v>11851.896939155471</v>
      </c>
      <c r="K12" s="734">
        <v>12310.877136839459</v>
      </c>
      <c r="L12" s="734">
        <v>12715.43545872936</v>
      </c>
      <c r="M12" s="736">
        <v>12877.909602187496</v>
      </c>
      <c r="N12" s="711"/>
      <c r="O12" s="709"/>
      <c r="P12" s="731" t="s">
        <v>176</v>
      </c>
      <c r="Q12" s="737">
        <v>12496.86604352695</v>
      </c>
      <c r="R12"/>
      <c r="S12"/>
      <c r="T12"/>
      <c r="U12" s="112"/>
      <c r="V12"/>
      <c r="W12"/>
      <c r="X12"/>
      <c r="Y12"/>
    </row>
    <row r="13" spans="1:25" ht="13">
      <c r="A13" s="733" t="s">
        <v>177</v>
      </c>
      <c r="B13" s="734"/>
      <c r="C13" s="738"/>
      <c r="D13" s="734"/>
      <c r="E13" s="734"/>
      <c r="F13" s="734"/>
      <c r="G13" s="734">
        <v>11847.259206798866</v>
      </c>
      <c r="H13" s="734">
        <v>10212.64</v>
      </c>
      <c r="I13" s="734">
        <v>11431</v>
      </c>
      <c r="J13" s="734"/>
      <c r="K13" s="734"/>
      <c r="L13" s="734"/>
      <c r="M13" s="736"/>
      <c r="N13" s="711"/>
      <c r="O13" s="709"/>
      <c r="P13" s="731" t="s">
        <v>177</v>
      </c>
      <c r="Q13" s="737">
        <v>12223.033208241355</v>
      </c>
      <c r="R13"/>
      <c r="S13"/>
      <c r="T13"/>
      <c r="U13" s="112"/>
      <c r="V13"/>
      <c r="W13"/>
      <c r="X13"/>
      <c r="Y13"/>
    </row>
    <row r="14" spans="1:25" ht="13">
      <c r="A14" s="733" t="s">
        <v>71</v>
      </c>
      <c r="B14" s="734">
        <v>11016.435273215879</v>
      </c>
      <c r="C14" s="735">
        <v>10666.092979690597</v>
      </c>
      <c r="D14" s="734">
        <v>10906.563736752352</v>
      </c>
      <c r="E14" s="734">
        <v>10813.265482926516</v>
      </c>
      <c r="F14" s="734">
        <v>10882.550511099018</v>
      </c>
      <c r="G14" s="734">
        <v>10702.803775197364</v>
      </c>
      <c r="H14" s="734">
        <v>9978.5009716631357</v>
      </c>
      <c r="I14" s="734">
        <v>10138.454210471504</v>
      </c>
      <c r="J14" s="734">
        <v>10066.518700800318</v>
      </c>
      <c r="K14" s="734">
        <v>10207.22881650506</v>
      </c>
      <c r="L14" s="734">
        <v>10253.974707400655</v>
      </c>
      <c r="M14" s="736">
        <v>10316.67240328594</v>
      </c>
      <c r="N14" s="711"/>
      <c r="O14" s="709"/>
      <c r="P14" s="731" t="s">
        <v>71</v>
      </c>
      <c r="Q14" s="737">
        <v>10479.725608941915</v>
      </c>
      <c r="R14"/>
      <c r="S14"/>
      <c r="T14"/>
      <c r="U14" s="112"/>
      <c r="V14"/>
      <c r="W14"/>
      <c r="X14"/>
      <c r="Y14"/>
    </row>
    <row r="15" spans="1:25" ht="13.5" thickBot="1">
      <c r="A15" s="739" t="s">
        <v>178</v>
      </c>
      <c r="B15" s="734">
        <v>13526.782125454416</v>
      </c>
      <c r="C15" s="740">
        <v>13304.359447452311</v>
      </c>
      <c r="D15" s="741">
        <v>13381.446812429691</v>
      </c>
      <c r="E15" s="741">
        <v>13303.934942938567</v>
      </c>
      <c r="F15" s="741">
        <v>13241.320895609353</v>
      </c>
      <c r="G15" s="741">
        <v>13044.246213486927</v>
      </c>
      <c r="H15" s="741">
        <v>12473.680771982421</v>
      </c>
      <c r="I15" s="741">
        <v>12708.58078202419</v>
      </c>
      <c r="J15" s="734">
        <v>12836.590469304007</v>
      </c>
      <c r="K15" s="734">
        <v>12864.967865200817</v>
      </c>
      <c r="L15" s="741">
        <v>13101.960516060417</v>
      </c>
      <c r="M15" s="742">
        <v>13163.845129929141</v>
      </c>
      <c r="N15" s="711"/>
      <c r="O15" s="709"/>
      <c r="P15" s="743" t="s">
        <v>178</v>
      </c>
      <c r="Q15" s="744">
        <v>13072.210144053273</v>
      </c>
      <c r="R15"/>
      <c r="S15"/>
      <c r="T15"/>
      <c r="U15" s="112"/>
      <c r="V15"/>
      <c r="W15"/>
      <c r="X15"/>
      <c r="Y15"/>
    </row>
    <row r="16" spans="1:25" ht="13">
      <c r="A16" s="705"/>
      <c r="B16" s="705"/>
      <c r="C16" s="705"/>
      <c r="D16" s="705"/>
      <c r="E16" s="705"/>
      <c r="F16" s="705"/>
      <c r="G16" s="705"/>
      <c r="H16" s="705"/>
      <c r="I16" s="705"/>
      <c r="J16" s="705"/>
      <c r="K16" s="705"/>
      <c r="L16" s="705"/>
      <c r="M16" s="705"/>
      <c r="N16" s="705"/>
      <c r="O16" s="705"/>
      <c r="P16" s="705"/>
      <c r="Q16" s="705"/>
      <c r="R16"/>
      <c r="S16"/>
      <c r="T16"/>
      <c r="U16" s="112"/>
      <c r="V16"/>
      <c r="W16"/>
      <c r="X16"/>
      <c r="Y16"/>
    </row>
    <row r="17" spans="1:25" ht="16" thickBot="1">
      <c r="A17" s="708">
        <v>2020</v>
      </c>
      <c r="B17" s="709"/>
      <c r="C17" s="709"/>
      <c r="D17" s="709"/>
      <c r="E17" s="709"/>
      <c r="F17" s="709"/>
      <c r="G17" s="709"/>
      <c r="H17" s="709"/>
      <c r="I17" s="709"/>
      <c r="J17" s="709"/>
      <c r="K17" s="709"/>
      <c r="L17" s="710" t="s">
        <v>160</v>
      </c>
      <c r="M17" s="709"/>
      <c r="N17" s="711"/>
      <c r="O17" s="709"/>
      <c r="P17" s="712">
        <v>2021</v>
      </c>
      <c r="Q17" s="709"/>
      <c r="R17"/>
      <c r="S17"/>
      <c r="T17"/>
      <c r="U17" s="112"/>
      <c r="V17"/>
      <c r="W17"/>
      <c r="X17"/>
      <c r="Y17"/>
    </row>
    <row r="18" spans="1:25" ht="13.5" thickBot="1">
      <c r="A18" s="713"/>
      <c r="B18" s="714" t="s">
        <v>161</v>
      </c>
      <c r="C18" s="714" t="s">
        <v>162</v>
      </c>
      <c r="D18" s="714" t="s">
        <v>163</v>
      </c>
      <c r="E18" s="714" t="s">
        <v>164</v>
      </c>
      <c r="F18" s="714" t="s">
        <v>165</v>
      </c>
      <c r="G18" s="714" t="s">
        <v>166</v>
      </c>
      <c r="H18" s="714" t="s">
        <v>167</v>
      </c>
      <c r="I18" s="714" t="s">
        <v>168</v>
      </c>
      <c r="J18" s="714" t="s">
        <v>169</v>
      </c>
      <c r="K18" s="714" t="s">
        <v>170</v>
      </c>
      <c r="L18" s="714" t="s">
        <v>171</v>
      </c>
      <c r="M18" s="715" t="s">
        <v>172</v>
      </c>
      <c r="N18" s="711"/>
      <c r="O18" s="709"/>
      <c r="P18" s="716"/>
      <c r="Q18" s="717" t="s">
        <v>173</v>
      </c>
      <c r="R18"/>
      <c r="S18"/>
      <c r="T18"/>
      <c r="U18"/>
      <c r="V18"/>
      <c r="W18"/>
      <c r="X18"/>
      <c r="Y18"/>
    </row>
    <row r="19" spans="1:25" ht="13.5" thickBot="1">
      <c r="A19" s="718" t="s">
        <v>174</v>
      </c>
      <c r="B19" s="745">
        <v>12293.668</v>
      </c>
      <c r="C19" s="745">
        <v>12396.350180400879</v>
      </c>
      <c r="D19" s="719">
        <v>12086.149992818097</v>
      </c>
      <c r="E19" s="719">
        <v>11603.106305993873</v>
      </c>
      <c r="F19" s="719">
        <v>11482.267355568953</v>
      </c>
      <c r="G19" s="719">
        <v>11953</v>
      </c>
      <c r="H19" s="719">
        <v>11835.808663529599</v>
      </c>
      <c r="I19" s="719">
        <v>12357.44353681061</v>
      </c>
      <c r="J19" s="721">
        <v>12414.228648418182</v>
      </c>
      <c r="K19" s="719">
        <v>12328.00888657319</v>
      </c>
      <c r="L19" s="719">
        <v>12268.883311067566</v>
      </c>
      <c r="M19" s="722">
        <v>12719.950048353872</v>
      </c>
      <c r="N19" s="711"/>
      <c r="O19" s="709"/>
      <c r="P19" s="723" t="s">
        <v>174</v>
      </c>
      <c r="Q19" s="724">
        <v>12170.057750049617</v>
      </c>
      <c r="R19"/>
      <c r="S19"/>
      <c r="T19"/>
      <c r="U19"/>
      <c r="V19"/>
      <c r="W19"/>
      <c r="X19"/>
      <c r="Y19"/>
    </row>
    <row r="20" spans="1:25" ht="13">
      <c r="A20" s="746" t="s">
        <v>179</v>
      </c>
      <c r="B20" s="747">
        <v>12386.300999999999</v>
      </c>
      <c r="C20" s="747">
        <v>12278.283069066147</v>
      </c>
      <c r="D20" s="747">
        <v>11949.087602008787</v>
      </c>
      <c r="E20" s="748">
        <v>11425.366477832513</v>
      </c>
      <c r="F20" s="748">
        <v>10861.813765366691</v>
      </c>
      <c r="G20" s="748">
        <v>11785</v>
      </c>
      <c r="H20" s="748">
        <v>12082.539061795218</v>
      </c>
      <c r="I20" s="748">
        <v>12657.339090422689</v>
      </c>
      <c r="J20" s="749">
        <v>12557.838567799301</v>
      </c>
      <c r="K20" s="748">
        <v>12510.25230430529</v>
      </c>
      <c r="L20" s="748">
        <v>12599.191885182312</v>
      </c>
      <c r="M20" s="750">
        <v>13189.330848045396</v>
      </c>
      <c r="N20" s="711"/>
      <c r="O20" s="709"/>
      <c r="P20" s="731" t="s">
        <v>179</v>
      </c>
      <c r="Q20" s="732">
        <v>12341.703778245606</v>
      </c>
      <c r="R20"/>
      <c r="S20"/>
      <c r="T20"/>
      <c r="U20"/>
      <c r="V20"/>
      <c r="W20"/>
      <c r="X20"/>
      <c r="Y20"/>
    </row>
    <row r="21" spans="1:25" ht="13">
      <c r="A21" s="733" t="s">
        <v>175</v>
      </c>
      <c r="B21" s="751">
        <v>12953.451999999999</v>
      </c>
      <c r="C21" s="751">
        <v>12955.442846668257</v>
      </c>
      <c r="D21" s="734">
        <v>12559.678894534463</v>
      </c>
      <c r="E21" s="734">
        <v>12200.715185932797</v>
      </c>
      <c r="F21" s="734">
        <v>12043.432584369706</v>
      </c>
      <c r="G21" s="734">
        <v>12461</v>
      </c>
      <c r="H21" s="734">
        <v>12377.61476700648</v>
      </c>
      <c r="I21" s="734">
        <v>13184.53468439781</v>
      </c>
      <c r="J21" s="734">
        <v>13209.827982744415</v>
      </c>
      <c r="K21" s="734">
        <v>13257.606161299784</v>
      </c>
      <c r="L21" s="734">
        <v>13488.06045421349</v>
      </c>
      <c r="M21" s="736">
        <v>13948.219326498986</v>
      </c>
      <c r="N21" s="711"/>
      <c r="O21" s="709"/>
      <c r="P21" s="731" t="s">
        <v>175</v>
      </c>
      <c r="Q21" s="737">
        <v>12893.07500798921</v>
      </c>
      <c r="R21"/>
      <c r="S21"/>
      <c r="T21"/>
      <c r="U21"/>
      <c r="V21"/>
      <c r="W21"/>
      <c r="X21"/>
      <c r="Y21"/>
    </row>
    <row r="22" spans="1:25" ht="13">
      <c r="A22" s="733" t="s">
        <v>176</v>
      </c>
      <c r="B22" s="751">
        <v>12820.403</v>
      </c>
      <c r="C22" s="751">
        <v>12812.960174322563</v>
      </c>
      <c r="D22" s="734">
        <v>12404.011122590871</v>
      </c>
      <c r="E22" s="734">
        <v>12093.68836494103</v>
      </c>
      <c r="F22" s="734">
        <v>11923.112759720469</v>
      </c>
      <c r="G22" s="734">
        <v>12340</v>
      </c>
      <c r="H22" s="734">
        <v>12218.579332235504</v>
      </c>
      <c r="I22" s="734">
        <v>13155.442783450688</v>
      </c>
      <c r="J22" s="734">
        <v>13187.221007065826</v>
      </c>
      <c r="K22" s="734">
        <v>13185.675775486045</v>
      </c>
      <c r="L22" s="734">
        <v>13410.314130675239</v>
      </c>
      <c r="M22" s="736">
        <v>13871.568263480342</v>
      </c>
      <c r="N22" s="711"/>
      <c r="O22" s="709"/>
      <c r="P22" s="731" t="s">
        <v>176</v>
      </c>
      <c r="Q22" s="737">
        <v>12777.362324998021</v>
      </c>
      <c r="R22"/>
      <c r="S22"/>
      <c r="T22"/>
      <c r="U22"/>
      <c r="V22"/>
      <c r="W22"/>
      <c r="X22"/>
      <c r="Y22"/>
    </row>
    <row r="23" spans="1:25" ht="18.5">
      <c r="A23" s="733" t="s">
        <v>177</v>
      </c>
      <c r="B23" s="751"/>
      <c r="C23" s="752"/>
      <c r="D23" s="734"/>
      <c r="E23" s="734"/>
      <c r="F23" s="734">
        <v>12115.686274509804</v>
      </c>
      <c r="G23" s="734">
        <v>13265</v>
      </c>
      <c r="H23" s="734">
        <v>14324.08</v>
      </c>
      <c r="I23" s="734"/>
      <c r="J23" s="734"/>
      <c r="K23" s="734"/>
      <c r="L23" s="734"/>
      <c r="M23" s="736"/>
      <c r="N23" s="711"/>
      <c r="O23" s="709"/>
      <c r="P23" s="731" t="s">
        <v>177</v>
      </c>
      <c r="Q23" s="737">
        <v>13124.888063427803</v>
      </c>
      <c r="R23"/>
      <c r="S23"/>
      <c r="T23" s="322"/>
      <c r="U23" s="323"/>
      <c r="V23" s="323"/>
      <c r="W23" s="323"/>
      <c r="X23" s="323"/>
      <c r="Y23"/>
    </row>
    <row r="24" spans="1:25" ht="13">
      <c r="A24" s="733" t="s">
        <v>71</v>
      </c>
      <c r="B24" s="751">
        <v>10382.365</v>
      </c>
      <c r="C24" s="751">
        <v>10554.510985315916</v>
      </c>
      <c r="D24" s="734">
        <v>10508.256746814872</v>
      </c>
      <c r="E24" s="734">
        <v>9974.3926900629413</v>
      </c>
      <c r="F24" s="734">
        <v>9676.7357563537662</v>
      </c>
      <c r="G24" s="734">
        <v>10168</v>
      </c>
      <c r="H24" s="734">
        <v>10231.011342407664</v>
      </c>
      <c r="I24" s="734">
        <v>10322.937716844957</v>
      </c>
      <c r="J24" s="734">
        <v>10515.692045277079</v>
      </c>
      <c r="K24" s="734">
        <v>10500.779806665369</v>
      </c>
      <c r="L24" s="734">
        <v>10033.162037806949</v>
      </c>
      <c r="M24" s="736">
        <v>10425.373902081596</v>
      </c>
      <c r="N24" s="711"/>
      <c r="O24" s="709"/>
      <c r="P24" s="731" t="s">
        <v>71</v>
      </c>
      <c r="Q24" s="737">
        <v>10300.833122420103</v>
      </c>
      <c r="R24"/>
      <c r="S24"/>
      <c r="T24"/>
      <c r="U24"/>
      <c r="V24"/>
      <c r="W24"/>
      <c r="X24"/>
      <c r="Y24"/>
    </row>
    <row r="25" spans="1:25" ht="13.5" thickBot="1">
      <c r="A25" s="739" t="s">
        <v>178</v>
      </c>
      <c r="B25" s="753">
        <v>13188.183000000001</v>
      </c>
      <c r="C25" s="753">
        <v>13234.41829236263</v>
      </c>
      <c r="D25" s="741">
        <v>12868.44290816252</v>
      </c>
      <c r="E25" s="741">
        <v>12394.03887979182</v>
      </c>
      <c r="F25" s="741">
        <v>12244.396919750789</v>
      </c>
      <c r="G25" s="741">
        <v>12579</v>
      </c>
      <c r="H25" s="741">
        <v>12568.820974865377</v>
      </c>
      <c r="I25" s="734">
        <v>12894.875569157652</v>
      </c>
      <c r="J25" s="734">
        <v>13049.577112784067</v>
      </c>
      <c r="K25" s="741">
        <v>13089.158608739113</v>
      </c>
      <c r="L25" s="741">
        <v>13055.204323581807</v>
      </c>
      <c r="M25" s="742">
        <v>13341.939160902748</v>
      </c>
      <c r="N25" s="711"/>
      <c r="O25" s="709"/>
      <c r="P25" s="743" t="s">
        <v>178</v>
      </c>
      <c r="Q25" s="744">
        <v>12892.589567786512</v>
      </c>
      <c r="R25"/>
      <c r="S25"/>
      <c r="T25"/>
      <c r="U25"/>
      <c r="V25"/>
      <c r="W25"/>
      <c r="X25"/>
      <c r="Y25"/>
    </row>
    <row r="26" spans="1:25" ht="13">
      <c r="A26" s="705"/>
      <c r="B26" s="705"/>
      <c r="C26" s="705"/>
      <c r="D26" s="705"/>
      <c r="E26" s="705"/>
      <c r="F26" s="705"/>
      <c r="G26" s="705"/>
      <c r="H26" s="705"/>
      <c r="I26" s="705"/>
      <c r="J26" s="705"/>
      <c r="K26" s="705"/>
      <c r="L26" s="705"/>
      <c r="M26" s="705"/>
      <c r="N26" s="705"/>
      <c r="O26" s="705"/>
      <c r="P26" s="705"/>
      <c r="Q26" s="705"/>
      <c r="R26"/>
      <c r="S26"/>
      <c r="T26"/>
      <c r="U26"/>
      <c r="V26"/>
      <c r="W26"/>
      <c r="X26"/>
      <c r="Y26"/>
    </row>
    <row r="27" spans="1:25" ht="16" thickBot="1">
      <c r="A27" s="708">
        <v>2021</v>
      </c>
      <c r="B27" s="709"/>
      <c r="C27" s="709"/>
      <c r="D27" s="709"/>
      <c r="E27" s="709"/>
      <c r="F27" s="709"/>
      <c r="G27" s="709"/>
      <c r="H27" s="709"/>
      <c r="I27" s="709"/>
      <c r="J27" s="709"/>
      <c r="K27" s="709"/>
      <c r="L27" s="710" t="s">
        <v>160</v>
      </c>
      <c r="M27" s="709"/>
      <c r="N27" s="711"/>
      <c r="O27" s="709"/>
      <c r="P27" s="712">
        <v>2021</v>
      </c>
      <c r="Q27" s="709"/>
      <c r="R27"/>
      <c r="S27"/>
      <c r="T27"/>
      <c r="U27"/>
      <c r="V27"/>
      <c r="W27"/>
      <c r="X27"/>
      <c r="Y27"/>
    </row>
    <row r="28" spans="1:25" ht="13.5" thickBot="1">
      <c r="A28" s="713"/>
      <c r="B28" s="714" t="s">
        <v>161</v>
      </c>
      <c r="C28" s="714" t="s">
        <v>162</v>
      </c>
      <c r="D28" s="714" t="s">
        <v>163</v>
      </c>
      <c r="E28" s="714" t="s">
        <v>164</v>
      </c>
      <c r="F28" s="714" t="s">
        <v>165</v>
      </c>
      <c r="G28" s="714" t="s">
        <v>166</v>
      </c>
      <c r="H28" s="714" t="s">
        <v>167</v>
      </c>
      <c r="I28" s="714" t="s">
        <v>168</v>
      </c>
      <c r="J28" s="714" t="s">
        <v>169</v>
      </c>
      <c r="K28" s="714" t="s">
        <v>170</v>
      </c>
      <c r="L28" s="714" t="s">
        <v>171</v>
      </c>
      <c r="M28" s="715" t="s">
        <v>172</v>
      </c>
      <c r="N28" s="711"/>
      <c r="O28" s="709"/>
      <c r="P28" s="716"/>
      <c r="Q28" s="717" t="s">
        <v>173</v>
      </c>
      <c r="R28"/>
      <c r="S28"/>
      <c r="T28"/>
      <c r="U28"/>
      <c r="V28"/>
      <c r="W28"/>
      <c r="X28"/>
      <c r="Y28"/>
    </row>
    <row r="29" spans="1:25" ht="13.5" thickBot="1">
      <c r="A29" s="718" t="s">
        <v>174</v>
      </c>
      <c r="B29" s="745">
        <v>13099.017951399237</v>
      </c>
      <c r="C29" s="745">
        <v>13307.78858635882</v>
      </c>
      <c r="D29" s="719">
        <v>13238.317612811576</v>
      </c>
      <c r="E29" s="719">
        <v>13807.347551681361</v>
      </c>
      <c r="F29" s="719">
        <v>13948.773938291319</v>
      </c>
      <c r="G29" s="719">
        <v>14461.00340152424</v>
      </c>
      <c r="H29" s="719">
        <v>14343.144813044266</v>
      </c>
      <c r="I29" s="719">
        <v>15088.936100433839</v>
      </c>
      <c r="J29" s="721">
        <v>15249.008715386459</v>
      </c>
      <c r="K29" s="719">
        <v>17001.030199930741</v>
      </c>
      <c r="L29" s="719">
        <v>18199.614553757132</v>
      </c>
      <c r="M29" s="722">
        <v>18385.488024567923</v>
      </c>
      <c r="N29" s="711"/>
      <c r="O29" s="709"/>
      <c r="P29" s="723" t="s">
        <v>174</v>
      </c>
      <c r="Q29" s="724">
        <v>15034.347753900318</v>
      </c>
      <c r="R29"/>
      <c r="S29"/>
      <c r="T29"/>
      <c r="U29"/>
      <c r="V29"/>
      <c r="W29"/>
      <c r="X29"/>
      <c r="Y29"/>
    </row>
    <row r="30" spans="1:25" ht="13">
      <c r="A30" s="746" t="s">
        <v>179</v>
      </c>
      <c r="B30" s="747">
        <v>12962.478179218298</v>
      </c>
      <c r="C30" s="747">
        <v>12712.047174603171</v>
      </c>
      <c r="D30" s="747">
        <v>12872.168801775142</v>
      </c>
      <c r="E30" s="748">
        <v>13794.42593030492</v>
      </c>
      <c r="F30" s="748">
        <v>13139.682053775745</v>
      </c>
      <c r="G30" s="748">
        <v>13972.332217347279</v>
      </c>
      <c r="H30" s="748">
        <v>13869.347861369399</v>
      </c>
      <c r="I30" s="748">
        <v>14859.192772334292</v>
      </c>
      <c r="J30" s="749">
        <v>15736.035718119369</v>
      </c>
      <c r="K30" s="748">
        <v>17510.500637738332</v>
      </c>
      <c r="L30" s="748">
        <v>19165.098770465484</v>
      </c>
      <c r="M30" s="750">
        <v>17914.420099009905</v>
      </c>
      <c r="N30" s="711"/>
      <c r="O30" s="709"/>
      <c r="P30" s="731" t="s">
        <v>179</v>
      </c>
      <c r="Q30" s="732">
        <v>15938.483131201114</v>
      </c>
      <c r="R30"/>
      <c r="S30"/>
      <c r="T30"/>
      <c r="U30"/>
      <c r="V30"/>
      <c r="W30"/>
      <c r="X30"/>
      <c r="Y30"/>
    </row>
    <row r="31" spans="1:25" ht="13">
      <c r="A31" s="733" t="s">
        <v>175</v>
      </c>
      <c r="B31" s="751">
        <v>14233.837381686944</v>
      </c>
      <c r="C31" s="751">
        <v>14350.900896684501</v>
      </c>
      <c r="D31" s="734">
        <v>14067.897655256656</v>
      </c>
      <c r="E31" s="734">
        <v>14670.253576655356</v>
      </c>
      <c r="F31" s="734">
        <v>14787.481530115097</v>
      </c>
      <c r="G31" s="734">
        <v>15275.210714213275</v>
      </c>
      <c r="H31" s="734">
        <v>15363.861791104631</v>
      </c>
      <c r="I31" s="734">
        <v>16350.848780182399</v>
      </c>
      <c r="J31" s="734">
        <v>16599.245092558744</v>
      </c>
      <c r="K31" s="734">
        <v>18726.47766076864</v>
      </c>
      <c r="L31" s="734">
        <v>19905.235984883784</v>
      </c>
      <c r="M31" s="736">
        <v>20067.911354433712</v>
      </c>
      <c r="N31" s="711"/>
      <c r="O31" s="709"/>
      <c r="P31" s="731" t="s">
        <v>175</v>
      </c>
      <c r="Q31" s="737">
        <v>16145.77271971192</v>
      </c>
      <c r="R31"/>
      <c r="S31"/>
      <c r="T31"/>
      <c r="U31"/>
      <c r="V31"/>
      <c r="W31"/>
      <c r="X31"/>
      <c r="Y31"/>
    </row>
    <row r="32" spans="1:25" ht="13">
      <c r="A32" s="733" t="s">
        <v>176</v>
      </c>
      <c r="B32" s="751">
        <v>14226.385547626593</v>
      </c>
      <c r="C32" s="751">
        <v>14299.191515290229</v>
      </c>
      <c r="D32" s="734">
        <v>13991.300512971718</v>
      </c>
      <c r="E32" s="734">
        <v>14655.922859268447</v>
      </c>
      <c r="F32" s="734">
        <v>14814.46153340644</v>
      </c>
      <c r="G32" s="734">
        <v>15261.833099361414</v>
      </c>
      <c r="H32" s="734">
        <v>15336.715000402453</v>
      </c>
      <c r="I32" s="734">
        <v>16332.579232026799</v>
      </c>
      <c r="J32" s="734">
        <v>16579.883460903056</v>
      </c>
      <c r="K32" s="734">
        <v>18784.163621146959</v>
      </c>
      <c r="L32" s="734">
        <v>19784.228158990474</v>
      </c>
      <c r="M32" s="736">
        <v>19685.637978475796</v>
      </c>
      <c r="N32" s="711"/>
      <c r="O32" s="709"/>
      <c r="P32" s="731" t="s">
        <v>176</v>
      </c>
      <c r="Q32" s="737">
        <v>15822.043041911318</v>
      </c>
      <c r="R32"/>
      <c r="S32"/>
      <c r="T32"/>
      <c r="U32"/>
      <c r="V32"/>
      <c r="W32"/>
      <c r="X32"/>
      <c r="Y32"/>
    </row>
    <row r="33" spans="1:25" ht="13">
      <c r="A33" s="733" t="s">
        <v>177</v>
      </c>
      <c r="B33" s="751"/>
      <c r="C33" s="752"/>
      <c r="D33" s="734"/>
      <c r="E33" s="734"/>
      <c r="F33" s="734"/>
      <c r="G33" s="734"/>
      <c r="H33" s="734"/>
      <c r="I33" s="734"/>
      <c r="J33" s="734"/>
      <c r="K33" s="734"/>
      <c r="L33" s="734"/>
      <c r="M33" s="736"/>
      <c r="N33" s="711"/>
      <c r="O33" s="709"/>
      <c r="P33" s="731" t="s">
        <v>177</v>
      </c>
      <c r="Q33" s="737">
        <v>17630.247312702155</v>
      </c>
      <c r="R33"/>
      <c r="S33"/>
      <c r="T33"/>
      <c r="U33"/>
      <c r="V33"/>
      <c r="W33"/>
      <c r="X33"/>
      <c r="Y33"/>
    </row>
    <row r="34" spans="1:25" ht="13">
      <c r="A34" s="733" t="s">
        <v>71</v>
      </c>
      <c r="B34" s="751">
        <v>10785.338573682167</v>
      </c>
      <c r="C34" s="751">
        <v>11016.617874284919</v>
      </c>
      <c r="D34" s="734">
        <v>11437.705938088196</v>
      </c>
      <c r="E34" s="734">
        <v>11725.521266017138</v>
      </c>
      <c r="F34" s="734">
        <v>11981.721187626732</v>
      </c>
      <c r="G34" s="734">
        <v>12387.476553330009</v>
      </c>
      <c r="H34" s="734">
        <v>12317.245513392614</v>
      </c>
      <c r="I34" s="734">
        <v>12540.109883888001</v>
      </c>
      <c r="J34" s="734">
        <v>12878.83435312495</v>
      </c>
      <c r="K34" s="734">
        <v>14239.55711691917</v>
      </c>
      <c r="L34" s="734">
        <v>15687.582852889065</v>
      </c>
      <c r="M34" s="736">
        <v>15856.862387184667</v>
      </c>
      <c r="N34" s="711"/>
      <c r="O34" s="709"/>
      <c r="P34" s="731" t="s">
        <v>71</v>
      </c>
      <c r="Q34" s="737">
        <v>12932.241067353638</v>
      </c>
      <c r="R34"/>
      <c r="S34"/>
      <c r="T34"/>
      <c r="U34"/>
      <c r="V34"/>
      <c r="W34"/>
      <c r="X34"/>
      <c r="Y34"/>
    </row>
    <row r="35" spans="1:25" ht="13.5" thickBot="1">
      <c r="A35" s="739" t="s">
        <v>178</v>
      </c>
      <c r="B35" s="753">
        <v>13610.506172235782</v>
      </c>
      <c r="C35" s="753">
        <v>13809.675623791112</v>
      </c>
      <c r="D35" s="741">
        <v>13711.642486022662</v>
      </c>
      <c r="E35" s="741">
        <v>14163.993257034979</v>
      </c>
      <c r="F35" s="741">
        <v>14239.310346798155</v>
      </c>
      <c r="G35" s="741">
        <v>14632.573842803024</v>
      </c>
      <c r="H35" s="741">
        <v>14730.458329960993</v>
      </c>
      <c r="I35" s="734">
        <v>15347.847998544932</v>
      </c>
      <c r="J35" s="734">
        <v>15688.694727641208</v>
      </c>
      <c r="K35" s="741">
        <v>17761.804158884457</v>
      </c>
      <c r="L35" s="741">
        <v>18883.179797492216</v>
      </c>
      <c r="M35" s="742">
        <v>18932.073880029395</v>
      </c>
      <c r="N35" s="711"/>
      <c r="O35" s="709"/>
      <c r="P35" s="743" t="s">
        <v>178</v>
      </c>
      <c r="Q35" s="744">
        <v>15464.407576145763</v>
      </c>
      <c r="R35"/>
      <c r="S35"/>
      <c r="T35"/>
      <c r="U35"/>
      <c r="V35"/>
      <c r="W35"/>
      <c r="X35"/>
      <c r="Y35"/>
    </row>
    <row r="36" spans="1:25" ht="13">
      <c r="A36" s="754"/>
      <c r="B36" s="755"/>
      <c r="C36" s="755"/>
      <c r="D36" s="756"/>
      <c r="E36" s="756"/>
      <c r="F36" s="756"/>
      <c r="G36" s="756"/>
      <c r="H36" s="756"/>
      <c r="I36" s="756"/>
      <c r="J36" s="756"/>
      <c r="K36" s="756"/>
      <c r="L36" s="756"/>
      <c r="M36" s="756"/>
      <c r="N36" s="756"/>
      <c r="O36" s="754"/>
      <c r="P36" s="754"/>
      <c r="Q36" s="756"/>
      <c r="R36"/>
      <c r="S36"/>
      <c r="T36"/>
      <c r="U36"/>
      <c r="V36"/>
      <c r="W36"/>
      <c r="X36"/>
      <c r="Y36"/>
    </row>
    <row r="37" spans="1:25" ht="16" thickBot="1">
      <c r="A37" s="708">
        <v>2022</v>
      </c>
      <c r="B37" s="709"/>
      <c r="C37" s="709"/>
      <c r="D37" s="709"/>
      <c r="E37" s="709"/>
      <c r="F37" s="709"/>
      <c r="G37" s="709"/>
      <c r="H37" s="709"/>
      <c r="I37" s="709"/>
      <c r="J37" s="709"/>
      <c r="K37" s="709"/>
      <c r="L37" s="710" t="s">
        <v>160</v>
      </c>
      <c r="M37" s="709"/>
      <c r="N37" s="711"/>
      <c r="O37" s="709"/>
      <c r="P37" s="712">
        <v>2022</v>
      </c>
      <c r="Q37" s="709"/>
      <c r="R37"/>
      <c r="S37"/>
      <c r="T37"/>
      <c r="U37"/>
      <c r="V37"/>
      <c r="W37"/>
      <c r="X37"/>
      <c r="Y37"/>
    </row>
    <row r="38" spans="1:25" ht="13.5" thickBot="1">
      <c r="A38" s="713"/>
      <c r="B38" s="714" t="s">
        <v>161</v>
      </c>
      <c r="C38" s="714" t="s">
        <v>162</v>
      </c>
      <c r="D38" s="714" t="s">
        <v>163</v>
      </c>
      <c r="E38" s="714" t="s">
        <v>164</v>
      </c>
      <c r="F38" s="714" t="s">
        <v>165</v>
      </c>
      <c r="G38" s="714" t="s">
        <v>166</v>
      </c>
      <c r="H38" s="714" t="s">
        <v>167</v>
      </c>
      <c r="I38" s="714" t="s">
        <v>168</v>
      </c>
      <c r="J38" s="714" t="s">
        <v>169</v>
      </c>
      <c r="K38" s="714" t="s">
        <v>170</v>
      </c>
      <c r="L38" s="714" t="s">
        <v>171</v>
      </c>
      <c r="M38" s="715" t="s">
        <v>172</v>
      </c>
      <c r="N38" s="711"/>
      <c r="O38" s="709"/>
      <c r="P38" s="716"/>
      <c r="Q38" s="717" t="s">
        <v>173</v>
      </c>
      <c r="R38"/>
      <c r="S38"/>
      <c r="T38"/>
      <c r="U38"/>
      <c r="V38"/>
      <c r="W38"/>
      <c r="X38"/>
      <c r="Y38"/>
    </row>
    <row r="39" spans="1:25" ht="13.5" thickBot="1">
      <c r="A39" s="718" t="s">
        <v>174</v>
      </c>
      <c r="B39" s="745">
        <v>18584.854388058142</v>
      </c>
      <c r="C39" s="745">
        <v>19061.640628288158</v>
      </c>
      <c r="D39" s="719">
        <v>20294.215163541841</v>
      </c>
      <c r="E39" s="719">
        <v>22382.152265751229</v>
      </c>
      <c r="F39" s="719">
        <v>22663.607295143924</v>
      </c>
      <c r="G39" s="719">
        <v>21656.265224664887</v>
      </c>
      <c r="H39" s="719">
        <v>21088.130947012589</v>
      </c>
      <c r="I39" s="719">
        <v>22044.5596048351</v>
      </c>
      <c r="J39" s="721">
        <v>21476.807399744433</v>
      </c>
      <c r="K39" s="719">
        <v>21433.759411596424</v>
      </c>
      <c r="L39" s="719">
        <v>21571.849524913901</v>
      </c>
      <c r="M39" s="722">
        <v>21038.488245919187</v>
      </c>
      <c r="N39" s="711"/>
      <c r="O39" s="709"/>
      <c r="P39" s="723" t="s">
        <v>174</v>
      </c>
      <c r="Q39" s="724">
        <v>21146.943097893545</v>
      </c>
      <c r="R39"/>
      <c r="S39"/>
      <c r="T39"/>
      <c r="U39"/>
      <c r="V39"/>
      <c r="W39"/>
      <c r="X39"/>
      <c r="Y39"/>
    </row>
    <row r="40" spans="1:25" ht="13">
      <c r="A40" s="746" t="s">
        <v>179</v>
      </c>
      <c r="B40" s="747">
        <v>19401.189317269065</v>
      </c>
      <c r="C40" s="747">
        <v>18768.122079575594</v>
      </c>
      <c r="D40" s="747">
        <v>20782.536703677448</v>
      </c>
      <c r="E40" s="748">
        <v>22056.544408675029</v>
      </c>
      <c r="F40" s="748">
        <v>22834.880977831774</v>
      </c>
      <c r="G40" s="748">
        <v>20966.741574155654</v>
      </c>
      <c r="H40" s="748">
        <v>21492.117598290595</v>
      </c>
      <c r="I40" s="748">
        <v>21379.114258023514</v>
      </c>
      <c r="J40" s="749">
        <v>20572.334556962032</v>
      </c>
      <c r="K40" s="748">
        <v>21724.374225941425</v>
      </c>
      <c r="L40" s="748">
        <v>21527.750189069422</v>
      </c>
      <c r="M40" s="750">
        <v>20432.466808866593</v>
      </c>
      <c r="N40" s="711"/>
      <c r="O40" s="709"/>
      <c r="P40" s="731" t="s">
        <v>179</v>
      </c>
      <c r="Q40" s="732">
        <v>21131.820292193279</v>
      </c>
      <c r="R40"/>
      <c r="S40"/>
      <c r="T40"/>
      <c r="U40"/>
      <c r="V40"/>
      <c r="W40"/>
      <c r="X40"/>
      <c r="Y40"/>
    </row>
    <row r="41" spans="1:25" ht="13">
      <c r="A41" s="733" t="s">
        <v>175</v>
      </c>
      <c r="B41" s="751">
        <v>20010.993899012225</v>
      </c>
      <c r="C41" s="751">
        <v>20140.861353409993</v>
      </c>
      <c r="D41" s="734">
        <v>21320.985832864666</v>
      </c>
      <c r="E41" s="734">
        <v>23446.717787287645</v>
      </c>
      <c r="F41" s="734">
        <v>23578.051392670604</v>
      </c>
      <c r="G41" s="734">
        <v>22205.923722522413</v>
      </c>
      <c r="H41" s="734">
        <v>21722.775052540324</v>
      </c>
      <c r="I41" s="734">
        <v>23070.88250705961</v>
      </c>
      <c r="J41" s="734">
        <v>22429.185356400634</v>
      </c>
      <c r="K41" s="734">
        <v>22448.55051623697</v>
      </c>
      <c r="L41" s="734">
        <v>22643.496047776483</v>
      </c>
      <c r="M41" s="736">
        <v>22324.272786059049</v>
      </c>
      <c r="N41" s="711"/>
      <c r="O41" s="709"/>
      <c r="P41" s="731" t="s">
        <v>175</v>
      </c>
      <c r="Q41" s="737">
        <v>22130.496449450027</v>
      </c>
      <c r="R41"/>
      <c r="S41"/>
      <c r="T41"/>
      <c r="U41"/>
      <c r="V41"/>
      <c r="W41"/>
      <c r="X41"/>
      <c r="Y41"/>
    </row>
    <row r="42" spans="1:25" ht="13">
      <c r="A42" s="733" t="s">
        <v>176</v>
      </c>
      <c r="B42" s="751">
        <v>19889.952702294664</v>
      </c>
      <c r="C42" s="751">
        <v>20037.260203017402</v>
      </c>
      <c r="D42" s="734">
        <v>21181.469379763694</v>
      </c>
      <c r="E42" s="734">
        <v>23363.726507028186</v>
      </c>
      <c r="F42" s="734">
        <v>23471.641482074712</v>
      </c>
      <c r="G42" s="734">
        <v>21994.754754913643</v>
      </c>
      <c r="H42" s="734">
        <v>21590.825167465628</v>
      </c>
      <c r="I42" s="734">
        <v>23059.213900400511</v>
      </c>
      <c r="J42" s="734">
        <v>22254.528152330178</v>
      </c>
      <c r="K42" s="734">
        <v>22275.832773395356</v>
      </c>
      <c r="L42" s="734">
        <v>22556.405335094471</v>
      </c>
      <c r="M42" s="736">
        <v>22155.369286920275</v>
      </c>
      <c r="N42" s="711"/>
      <c r="O42" s="709"/>
      <c r="P42" s="731" t="s">
        <v>176</v>
      </c>
      <c r="Q42" s="737">
        <v>22011.123591202388</v>
      </c>
      <c r="R42"/>
      <c r="S42"/>
      <c r="T42"/>
      <c r="U42"/>
      <c r="V42"/>
      <c r="W42"/>
      <c r="X42"/>
      <c r="Y42"/>
    </row>
    <row r="43" spans="1:25" ht="13">
      <c r="A43" s="733" t="s">
        <v>177</v>
      </c>
      <c r="B43" s="751">
        <v>20454.892849816846</v>
      </c>
      <c r="C43" s="752">
        <v>20559.71187588152</v>
      </c>
      <c r="D43" s="734">
        <v>20899.265924448879</v>
      </c>
      <c r="E43" s="734">
        <v>23581.943971962621</v>
      </c>
      <c r="F43" s="734">
        <v>22456.551348314606</v>
      </c>
      <c r="G43" s="734">
        <v>22205.815877358491</v>
      </c>
      <c r="H43" s="734">
        <v>21518.989357326474</v>
      </c>
      <c r="I43" s="734">
        <v>23347.212827832293</v>
      </c>
      <c r="J43" s="734">
        <v>22243.821111111116</v>
      </c>
      <c r="K43" s="734">
        <v>22911.379073203494</v>
      </c>
      <c r="L43" s="734">
        <v>23298.260685224843</v>
      </c>
      <c r="M43" s="736">
        <v>22899.219529267291</v>
      </c>
      <c r="N43" s="711"/>
      <c r="O43" s="709"/>
      <c r="P43" s="731" t="s">
        <v>177</v>
      </c>
      <c r="Q43" s="737">
        <v>22336.312401402276</v>
      </c>
      <c r="R43"/>
      <c r="S43"/>
      <c r="T43"/>
      <c r="U43"/>
      <c r="V43"/>
      <c r="W43"/>
      <c r="X43"/>
      <c r="Y43"/>
    </row>
    <row r="44" spans="1:25" ht="13">
      <c r="A44" s="733" t="s">
        <v>71</v>
      </c>
      <c r="B44" s="751">
        <v>16087.763628046439</v>
      </c>
      <c r="C44" s="751">
        <v>17004.010735069442</v>
      </c>
      <c r="D44" s="734">
        <v>18474.268671365007</v>
      </c>
      <c r="E44" s="734">
        <v>20619.789194257672</v>
      </c>
      <c r="F44" s="734">
        <v>20955.60875576234</v>
      </c>
      <c r="G44" s="734">
        <v>20182.214020862299</v>
      </c>
      <c r="H44" s="734">
        <v>19682.23133569759</v>
      </c>
      <c r="I44" s="734">
        <v>20147.570973449489</v>
      </c>
      <c r="J44" s="734">
        <v>19657.770631185635</v>
      </c>
      <c r="K44" s="734">
        <v>19667.452867756623</v>
      </c>
      <c r="L44" s="734">
        <v>19512.792353524215</v>
      </c>
      <c r="M44" s="736">
        <v>18476.577222349944</v>
      </c>
      <c r="N44" s="711"/>
      <c r="O44" s="709"/>
      <c r="P44" s="731" t="s">
        <v>71</v>
      </c>
      <c r="Q44" s="737">
        <v>19244.464191906805</v>
      </c>
      <c r="R44"/>
      <c r="S44"/>
      <c r="T44"/>
      <c r="U44"/>
      <c r="V44"/>
      <c r="W44"/>
      <c r="X44"/>
      <c r="Y44"/>
    </row>
    <row r="45" spans="1:25" ht="13.5" thickBot="1">
      <c r="A45" s="739" t="s">
        <v>178</v>
      </c>
      <c r="B45" s="753">
        <v>19149.031229228254</v>
      </c>
      <c r="C45" s="753">
        <v>19446.977351080182</v>
      </c>
      <c r="D45" s="741">
        <v>20484.085926672087</v>
      </c>
      <c r="E45" s="741">
        <v>22520.242820348958</v>
      </c>
      <c r="F45" s="741">
        <v>22830.803313989683</v>
      </c>
      <c r="G45" s="741">
        <v>22293.666038117477</v>
      </c>
      <c r="H45" s="741">
        <v>21897.774611800665</v>
      </c>
      <c r="I45" s="741">
        <v>22707.096961756262</v>
      </c>
      <c r="J45" s="741">
        <v>22566.668967340411</v>
      </c>
      <c r="K45" s="741">
        <v>22477.99052132506</v>
      </c>
      <c r="L45" s="741">
        <v>22579.081280691324</v>
      </c>
      <c r="M45" s="742">
        <v>22462.280980177467</v>
      </c>
      <c r="N45" s="711"/>
      <c r="O45" s="709"/>
      <c r="P45" s="743" t="s">
        <v>178</v>
      </c>
      <c r="Q45" s="744">
        <v>21834.185551773837</v>
      </c>
      <c r="R45"/>
      <c r="S45"/>
      <c r="T45"/>
      <c r="U45"/>
      <c r="V45"/>
      <c r="W45"/>
      <c r="X45"/>
      <c r="Y45"/>
    </row>
    <row r="46" spans="1:25" ht="13">
      <c r="A46" s="754"/>
      <c r="B46" s="755"/>
      <c r="C46" s="755"/>
      <c r="D46" s="756"/>
      <c r="E46" s="756"/>
      <c r="F46" s="756"/>
      <c r="G46" s="756"/>
      <c r="H46" s="756"/>
      <c r="I46" s="756"/>
      <c r="J46" s="756"/>
      <c r="K46" s="756"/>
      <c r="L46" s="756"/>
      <c r="M46" s="756"/>
      <c r="N46" s="756"/>
      <c r="O46" s="754"/>
      <c r="P46" s="754"/>
      <c r="Q46" s="756"/>
      <c r="R46"/>
      <c r="S46"/>
      <c r="T46"/>
      <c r="U46"/>
      <c r="V46"/>
      <c r="W46"/>
      <c r="X46"/>
      <c r="Y46"/>
    </row>
    <row r="47" spans="1:25" ht="16" thickBot="1">
      <c r="A47" s="708">
        <v>2023</v>
      </c>
      <c r="B47" s="709"/>
      <c r="C47" s="709"/>
      <c r="D47" s="709"/>
      <c r="E47" s="709"/>
      <c r="F47" s="709"/>
      <c r="G47" s="709"/>
      <c r="H47" s="709"/>
      <c r="I47" s="709"/>
      <c r="J47" s="709"/>
      <c r="K47" s="709"/>
      <c r="L47" s="710" t="s">
        <v>160</v>
      </c>
      <c r="M47" s="709"/>
      <c r="N47" s="711"/>
      <c r="O47" s="709"/>
      <c r="P47" s="712">
        <v>2023</v>
      </c>
      <c r="Q47" s="709"/>
      <c r="R47"/>
      <c r="S47"/>
      <c r="T47"/>
      <c r="U47"/>
      <c r="V47"/>
      <c r="W47"/>
      <c r="X47"/>
      <c r="Y47"/>
    </row>
    <row r="48" spans="1:25" ht="13.5" thickBot="1">
      <c r="A48" s="713"/>
      <c r="B48" s="714" t="s">
        <v>161</v>
      </c>
      <c r="C48" s="714" t="s">
        <v>162</v>
      </c>
      <c r="D48" s="714" t="s">
        <v>163</v>
      </c>
      <c r="E48" s="714" t="s">
        <v>164</v>
      </c>
      <c r="F48" s="714" t="s">
        <v>165</v>
      </c>
      <c r="G48" s="714" t="s">
        <v>166</v>
      </c>
      <c r="H48" s="714" t="s">
        <v>167</v>
      </c>
      <c r="I48" s="714" t="s">
        <v>168</v>
      </c>
      <c r="J48" s="714" t="s">
        <v>169</v>
      </c>
      <c r="K48" s="714" t="s">
        <v>170</v>
      </c>
      <c r="L48" s="714" t="s">
        <v>171</v>
      </c>
      <c r="M48" s="715" t="s">
        <v>172</v>
      </c>
      <c r="N48" s="711"/>
      <c r="O48" s="709"/>
      <c r="P48" s="716"/>
      <c r="Q48" s="717" t="s">
        <v>173</v>
      </c>
      <c r="R48"/>
      <c r="S48"/>
      <c r="T48"/>
      <c r="U48"/>
      <c r="V48"/>
      <c r="W48"/>
      <c r="X48"/>
      <c r="Y48"/>
    </row>
    <row r="49" spans="1:25" ht="13.5" thickBot="1">
      <c r="A49" s="718" t="s">
        <v>174</v>
      </c>
      <c r="B49" s="745">
        <v>21113.225698078619</v>
      </c>
      <c r="C49" s="745">
        <v>21133.022636622503</v>
      </c>
      <c r="D49" s="719">
        <v>21391.20934895322</v>
      </c>
      <c r="E49" s="719">
        <v>21126.907901987786</v>
      </c>
      <c r="F49" s="719">
        <v>20923.526579664358</v>
      </c>
      <c r="G49" s="719">
        <v>20342.061598834774</v>
      </c>
      <c r="H49" s="719">
        <v>19109.973592695493</v>
      </c>
      <c r="I49" s="719">
        <v>19482.491025271316</v>
      </c>
      <c r="J49" s="721">
        <v>19327.058117667704</v>
      </c>
      <c r="K49" s="719">
        <v>19585.976704425364</v>
      </c>
      <c r="L49" s="719">
        <v>19148.954848627371</v>
      </c>
      <c r="M49" s="722">
        <v>18893.625655274001</v>
      </c>
      <c r="N49" s="711"/>
      <c r="O49" s="709"/>
      <c r="P49" s="723" t="s">
        <v>174</v>
      </c>
      <c r="Q49" s="724">
        <v>20193.550678840515</v>
      </c>
      <c r="R49"/>
      <c r="S49"/>
      <c r="T49"/>
      <c r="U49"/>
      <c r="V49"/>
      <c r="W49"/>
      <c r="X49"/>
      <c r="Y49"/>
    </row>
    <row r="50" spans="1:25" ht="13">
      <c r="A50" s="746" t="s">
        <v>179</v>
      </c>
      <c r="B50" s="747">
        <v>21684.82397036719</v>
      </c>
      <c r="C50" s="747">
        <v>20485.854337762528</v>
      </c>
      <c r="D50" s="747">
        <v>21056.743400673393</v>
      </c>
      <c r="E50" s="748">
        <v>20974.003050570958</v>
      </c>
      <c r="F50" s="748">
        <v>20478.912293577985</v>
      </c>
      <c r="G50" s="748">
        <v>19990.600469845725</v>
      </c>
      <c r="H50" s="748">
        <v>17992.105532591406</v>
      </c>
      <c r="I50" s="748">
        <v>19397.045700770854</v>
      </c>
      <c r="J50" s="749">
        <v>18632.073973544979</v>
      </c>
      <c r="K50" s="748">
        <v>19593.33926387316</v>
      </c>
      <c r="L50" s="748">
        <v>17536.260823665889</v>
      </c>
      <c r="M50" s="750">
        <v>19175.371596701651</v>
      </c>
      <c r="N50" s="711"/>
      <c r="O50" s="709"/>
      <c r="P50" s="731" t="s">
        <v>179</v>
      </c>
      <c r="Q50" s="732">
        <v>20003.798174484822</v>
      </c>
      <c r="R50"/>
      <c r="S50"/>
      <c r="T50"/>
      <c r="U50"/>
      <c r="V50"/>
      <c r="W50"/>
      <c r="X50"/>
      <c r="Y50"/>
    </row>
    <row r="51" spans="1:25" ht="13">
      <c r="A51" s="733" t="s">
        <v>175</v>
      </c>
      <c r="B51" s="751">
        <v>22264.476831858501</v>
      </c>
      <c r="C51" s="751">
        <v>22312.209286400306</v>
      </c>
      <c r="D51" s="734">
        <v>22437.777668006733</v>
      </c>
      <c r="E51" s="734">
        <v>22237.232778004531</v>
      </c>
      <c r="F51" s="734">
        <v>21693.014946407497</v>
      </c>
      <c r="G51" s="734">
        <v>21065.189361773882</v>
      </c>
      <c r="H51" s="734">
        <v>19974.546676439837</v>
      </c>
      <c r="I51" s="734">
        <v>20598.774383170072</v>
      </c>
      <c r="J51" s="734">
        <v>20366.589822883911</v>
      </c>
      <c r="K51" s="734">
        <v>21013.993150494593</v>
      </c>
      <c r="L51" s="734">
        <v>20702.873068001474</v>
      </c>
      <c r="M51" s="736">
        <v>20637.766927362009</v>
      </c>
      <c r="N51" s="711"/>
      <c r="O51" s="709"/>
      <c r="P51" s="731" t="s">
        <v>175</v>
      </c>
      <c r="Q51" s="737">
        <v>21349.602116661896</v>
      </c>
      <c r="R51"/>
      <c r="S51"/>
      <c r="T51"/>
      <c r="U51"/>
      <c r="V51"/>
      <c r="W51"/>
      <c r="X51"/>
      <c r="Y51"/>
    </row>
    <row r="52" spans="1:25" ht="13">
      <c r="A52" s="733" t="s">
        <v>176</v>
      </c>
      <c r="B52" s="751">
        <v>22073.808683015875</v>
      </c>
      <c r="C52" s="751">
        <v>21960.126879269967</v>
      </c>
      <c r="D52" s="734">
        <v>22213.400252881042</v>
      </c>
      <c r="E52" s="734">
        <v>21943.388504524239</v>
      </c>
      <c r="F52" s="734">
        <v>21619.053625106284</v>
      </c>
      <c r="G52" s="734">
        <v>20852.966224975258</v>
      </c>
      <c r="H52" s="734">
        <v>19427.175514057097</v>
      </c>
      <c r="I52" s="734">
        <v>20325.087693830887</v>
      </c>
      <c r="J52" s="734">
        <v>20033.536719171403</v>
      </c>
      <c r="K52" s="734">
        <v>20712.259190878805</v>
      </c>
      <c r="L52" s="734">
        <v>20421.443342916962</v>
      </c>
      <c r="M52" s="736">
        <v>20277.945407199724</v>
      </c>
      <c r="N52" s="711"/>
      <c r="O52" s="709"/>
      <c r="P52" s="731" t="s">
        <v>176</v>
      </c>
      <c r="Q52" s="737">
        <v>21109.986302408659</v>
      </c>
      <c r="R52"/>
      <c r="S52"/>
      <c r="T52"/>
      <c r="U52"/>
      <c r="V52"/>
      <c r="W52"/>
      <c r="X52"/>
      <c r="Y52"/>
    </row>
    <row r="53" spans="1:25" ht="13">
      <c r="A53" s="733" t="s">
        <v>177</v>
      </c>
      <c r="B53" s="751">
        <v>22584.51070101561</v>
      </c>
      <c r="C53" s="752">
        <v>22097.324691075515</v>
      </c>
      <c r="D53" s="734">
        <v>22971.289301272365</v>
      </c>
      <c r="E53" s="734">
        <v>22242.479349686248</v>
      </c>
      <c r="F53" s="734">
        <v>21851.946847526207</v>
      </c>
      <c r="G53" s="734">
        <v>20720.878906084374</v>
      </c>
      <c r="H53" s="734">
        <v>20199.631905790837</v>
      </c>
      <c r="I53" s="734">
        <v>20405.070164767749</v>
      </c>
      <c r="J53" s="734">
        <v>20559.629784242428</v>
      </c>
      <c r="K53" s="734">
        <v>20262.477993295019</v>
      </c>
      <c r="L53" s="734">
        <v>20634.988807479487</v>
      </c>
      <c r="M53" s="736">
        <v>20955.00997536513</v>
      </c>
      <c r="N53" s="711"/>
      <c r="O53" s="709"/>
      <c r="P53" s="731" t="s">
        <v>177</v>
      </c>
      <c r="Q53" s="737">
        <v>21232.582289816801</v>
      </c>
      <c r="R53"/>
      <c r="S53"/>
      <c r="T53"/>
      <c r="U53"/>
      <c r="V53"/>
      <c r="W53"/>
      <c r="X53"/>
      <c r="Y53"/>
    </row>
    <row r="54" spans="1:25" ht="13">
      <c r="A54" s="733" t="s">
        <v>71</v>
      </c>
      <c r="B54" s="751">
        <v>18363.244388649553</v>
      </c>
      <c r="C54" s="751">
        <v>18424.093566731397</v>
      </c>
      <c r="D54" s="734">
        <v>18747.147960937273</v>
      </c>
      <c r="E54" s="734">
        <v>18663.143728934458</v>
      </c>
      <c r="F54" s="734">
        <v>18355.68660214058</v>
      </c>
      <c r="G54" s="734">
        <v>17835.91590786475</v>
      </c>
      <c r="H54" s="734">
        <v>16902.83824467886</v>
      </c>
      <c r="I54" s="734">
        <v>17004.550932134644</v>
      </c>
      <c r="J54" s="734">
        <v>17090.151183929571</v>
      </c>
      <c r="K54" s="734">
        <v>17075.327275971205</v>
      </c>
      <c r="L54" s="734">
        <v>16320.178212378014</v>
      </c>
      <c r="M54" s="736">
        <v>15857.171109571907</v>
      </c>
      <c r="N54" s="711"/>
      <c r="O54" s="709"/>
      <c r="P54" s="731" t="s">
        <v>71</v>
      </c>
      <c r="Q54" s="737">
        <v>17540.669311095324</v>
      </c>
      <c r="R54"/>
      <c r="S54"/>
      <c r="T54"/>
      <c r="U54"/>
      <c r="V54"/>
      <c r="W54"/>
      <c r="X54"/>
      <c r="Y54"/>
    </row>
    <row r="55" spans="1:25" ht="13.5" thickBot="1">
      <c r="A55" s="739" t="s">
        <v>178</v>
      </c>
      <c r="B55" s="753">
        <v>22573.167517467755</v>
      </c>
      <c r="C55" s="753">
        <v>22538.146707255222</v>
      </c>
      <c r="D55" s="741">
        <v>22680.727986396585</v>
      </c>
      <c r="E55" s="741">
        <v>22518.120627063072</v>
      </c>
      <c r="F55" s="741">
        <v>22334.533389390857</v>
      </c>
      <c r="G55" s="741">
        <v>21750.77286408452</v>
      </c>
      <c r="H55" s="741">
        <v>20551.501513420193</v>
      </c>
      <c r="I55" s="741">
        <v>20852.41412926844</v>
      </c>
      <c r="J55" s="741">
        <v>20904.313004976913</v>
      </c>
      <c r="K55" s="741">
        <v>21120.373355423661</v>
      </c>
      <c r="L55" s="741">
        <v>21030.518981765777</v>
      </c>
      <c r="M55" s="742">
        <v>20744.486414278908</v>
      </c>
      <c r="N55" s="711"/>
      <c r="O55" s="709"/>
      <c r="P55" s="743" t="s">
        <v>178</v>
      </c>
      <c r="Q55" s="744">
        <v>21698.066515782382</v>
      </c>
      <c r="R55"/>
      <c r="S55"/>
      <c r="T55"/>
      <c r="U55"/>
      <c r="V55"/>
      <c r="W55"/>
      <c r="X55"/>
      <c r="Y55"/>
    </row>
    <row r="56" spans="1:25" ht="13">
      <c r="A56" s="754"/>
      <c r="B56" s="755"/>
      <c r="C56" s="755"/>
      <c r="D56" s="756"/>
      <c r="E56" s="756"/>
      <c r="F56" s="756"/>
      <c r="G56" s="756"/>
      <c r="H56" s="756"/>
      <c r="I56" s="756"/>
      <c r="J56" s="756"/>
      <c r="K56" s="756"/>
      <c r="L56" s="756"/>
      <c r="M56" s="756"/>
      <c r="N56" s="756"/>
      <c r="O56" s="754"/>
      <c r="P56" s="754"/>
      <c r="Q56" s="756"/>
      <c r="R56"/>
      <c r="S56"/>
      <c r="T56"/>
      <c r="U56"/>
      <c r="V56"/>
      <c r="W56"/>
      <c r="X56"/>
      <c r="Y56"/>
    </row>
    <row r="57" spans="1:25" ht="16" thickBot="1">
      <c r="A57" s="708">
        <v>2024</v>
      </c>
      <c r="B57" s="709"/>
      <c r="C57" s="709"/>
      <c r="D57" s="709"/>
      <c r="E57" s="709"/>
      <c r="F57" s="709"/>
      <c r="G57" s="709"/>
      <c r="H57" s="709"/>
      <c r="I57" s="709"/>
      <c r="J57" s="709"/>
      <c r="K57" s="709"/>
      <c r="L57" s="710" t="s">
        <v>160</v>
      </c>
      <c r="M57" s="709"/>
      <c r="N57" s="711"/>
      <c r="O57" s="709"/>
      <c r="P57" s="712">
        <v>2024</v>
      </c>
      <c r="Q57" s="709"/>
      <c r="R57"/>
      <c r="S57"/>
      <c r="T57"/>
      <c r="U57"/>
      <c r="V57"/>
      <c r="W57"/>
      <c r="X57"/>
      <c r="Y57"/>
    </row>
    <row r="58" spans="1:25" ht="13.5" thickBot="1">
      <c r="A58" s="713"/>
      <c r="B58" s="714" t="s">
        <v>161</v>
      </c>
      <c r="C58" s="714" t="s">
        <v>162</v>
      </c>
      <c r="D58" s="714" t="s">
        <v>163</v>
      </c>
      <c r="E58" s="714" t="s">
        <v>164</v>
      </c>
      <c r="F58" s="714" t="s">
        <v>165</v>
      </c>
      <c r="G58" s="714" t="s">
        <v>166</v>
      </c>
      <c r="H58" s="714" t="s">
        <v>167</v>
      </c>
      <c r="I58" s="714" t="s">
        <v>168</v>
      </c>
      <c r="J58" s="714" t="s">
        <v>169</v>
      </c>
      <c r="K58" s="714" t="s">
        <v>170</v>
      </c>
      <c r="L58" s="714" t="s">
        <v>171</v>
      </c>
      <c r="M58" s="715" t="s">
        <v>172</v>
      </c>
      <c r="N58" s="711"/>
      <c r="O58" s="709"/>
      <c r="P58" s="716"/>
      <c r="Q58" s="717" t="s">
        <v>173</v>
      </c>
      <c r="R58"/>
      <c r="S58"/>
      <c r="T58"/>
      <c r="U58"/>
      <c r="V58"/>
      <c r="W58"/>
      <c r="X58"/>
      <c r="Y58"/>
    </row>
    <row r="59" spans="1:25" ht="13.5" thickBot="1">
      <c r="A59" s="718" t="s">
        <v>174</v>
      </c>
      <c r="B59" s="745">
        <v>19340.602448229442</v>
      </c>
      <c r="C59" s="745">
        <v>19323.184645303354</v>
      </c>
      <c r="D59" s="719">
        <v>19531.702169745815</v>
      </c>
      <c r="E59" s="719">
        <v>19557.427375796415</v>
      </c>
      <c r="F59" s="719">
        <v>19618.992877365956</v>
      </c>
      <c r="G59" s="719">
        <v>19779.247138395167</v>
      </c>
      <c r="H59" s="719">
        <v>19680.235092616371</v>
      </c>
      <c r="I59" s="719">
        <v>19656.544032780948</v>
      </c>
      <c r="J59" s="721">
        <v>19794.082876273376</v>
      </c>
      <c r="K59" s="719"/>
      <c r="L59" s="719"/>
      <c r="M59" s="722"/>
      <c r="N59" s="711"/>
      <c r="O59" s="709"/>
      <c r="P59" s="723" t="s">
        <v>174</v>
      </c>
      <c r="Q59" s="724"/>
      <c r="R59"/>
      <c r="S59"/>
      <c r="T59"/>
      <c r="U59"/>
      <c r="V59"/>
      <c r="W59"/>
      <c r="X59"/>
      <c r="Y59"/>
    </row>
    <row r="60" spans="1:25" ht="13">
      <c r="A60" s="746" t="s">
        <v>179</v>
      </c>
      <c r="B60" s="747">
        <v>19094.964950904392</v>
      </c>
      <c r="C60" s="747">
        <v>19402.011253731347</v>
      </c>
      <c r="D60" s="747">
        <v>19200.224649289095</v>
      </c>
      <c r="E60" s="748">
        <v>18882.010812619501</v>
      </c>
      <c r="F60" s="748">
        <v>18100.417817561804</v>
      </c>
      <c r="G60" s="748">
        <v>18720.328031018198</v>
      </c>
      <c r="H60" s="748">
        <v>19335.411286379505</v>
      </c>
      <c r="I60" s="748">
        <v>18943.875676778243</v>
      </c>
      <c r="J60" s="749">
        <v>19833.407350750549</v>
      </c>
      <c r="K60" s="748"/>
      <c r="L60" s="748"/>
      <c r="M60" s="750"/>
      <c r="N60" s="711"/>
      <c r="O60" s="709"/>
      <c r="P60" s="731" t="s">
        <v>179</v>
      </c>
      <c r="Q60" s="732"/>
      <c r="R60"/>
      <c r="S60"/>
      <c r="T60"/>
      <c r="U60"/>
      <c r="V60"/>
      <c r="W60"/>
      <c r="X60"/>
      <c r="Y60"/>
    </row>
    <row r="61" spans="1:25" ht="13">
      <c r="A61" s="733" t="s">
        <v>175</v>
      </c>
      <c r="B61" s="751">
        <v>20884.357426996205</v>
      </c>
      <c r="C61" s="751">
        <v>20601.601501356028</v>
      </c>
      <c r="D61" s="734">
        <v>20733.019312604083</v>
      </c>
      <c r="E61" s="734">
        <v>20779.474862263934</v>
      </c>
      <c r="F61" s="734">
        <v>20711.470509390474</v>
      </c>
      <c r="G61" s="734">
        <v>20717.697915268698</v>
      </c>
      <c r="H61" s="734">
        <v>20779.981014294655</v>
      </c>
      <c r="I61" s="734">
        <v>20881.570525265837</v>
      </c>
      <c r="J61" s="734">
        <v>21032.784463916971</v>
      </c>
      <c r="K61" s="734"/>
      <c r="L61" s="734"/>
      <c r="M61" s="736"/>
      <c r="N61" s="711"/>
      <c r="O61" s="709"/>
      <c r="P61" s="731" t="s">
        <v>175</v>
      </c>
      <c r="Q61" s="737"/>
      <c r="R61"/>
      <c r="S61"/>
      <c r="T61"/>
      <c r="U61"/>
      <c r="V61"/>
      <c r="W61"/>
      <c r="X61"/>
      <c r="Y61"/>
    </row>
    <row r="62" spans="1:25" ht="13">
      <c r="A62" s="733" t="s">
        <v>176</v>
      </c>
      <c r="B62" s="751">
        <v>20665.788094794672</v>
      </c>
      <c r="C62" s="751">
        <v>20319.781916993477</v>
      </c>
      <c r="D62" s="734">
        <v>20476.608858822088</v>
      </c>
      <c r="E62" s="734">
        <v>20448.947141355409</v>
      </c>
      <c r="F62" s="734">
        <v>20371.63986464683</v>
      </c>
      <c r="G62" s="734">
        <v>20472.703230914725</v>
      </c>
      <c r="H62" s="734">
        <v>20572.502821426591</v>
      </c>
      <c r="I62" s="734">
        <v>20726.436079321818</v>
      </c>
      <c r="J62" s="734">
        <v>20899.749613950698</v>
      </c>
      <c r="K62" s="734"/>
      <c r="L62" s="734"/>
      <c r="M62" s="736"/>
      <c r="N62" s="711"/>
      <c r="O62" s="709"/>
      <c r="P62" s="731" t="s">
        <v>176</v>
      </c>
      <c r="Q62" s="737"/>
      <c r="R62"/>
      <c r="S62"/>
      <c r="T62"/>
      <c r="U62"/>
      <c r="V62"/>
      <c r="W62"/>
      <c r="X62"/>
      <c r="Y62"/>
    </row>
    <row r="63" spans="1:25" ht="13">
      <c r="A63" s="733" t="s">
        <v>177</v>
      </c>
      <c r="B63" s="751">
        <v>21037.939304144933</v>
      </c>
      <c r="C63" s="752">
        <v>20794.642860061285</v>
      </c>
      <c r="D63" s="734">
        <v>20589.192034313714</v>
      </c>
      <c r="E63" s="734">
        <v>20655.170265947891</v>
      </c>
      <c r="F63" s="734">
        <v>20533.982803144339</v>
      </c>
      <c r="G63" s="734">
        <v>20904.126868365183</v>
      </c>
      <c r="H63" s="734">
        <v>20425.747642226332</v>
      </c>
      <c r="I63" s="734">
        <v>20510.381582542261</v>
      </c>
      <c r="J63" s="734">
        <v>20574.048879534486</v>
      </c>
      <c r="K63" s="734"/>
      <c r="L63" s="734"/>
      <c r="M63" s="736"/>
      <c r="N63" s="711"/>
      <c r="O63" s="709"/>
      <c r="P63" s="731" t="s">
        <v>177</v>
      </c>
      <c r="Q63" s="737"/>
      <c r="R63"/>
      <c r="S63"/>
      <c r="T63"/>
      <c r="U63"/>
      <c r="V63"/>
      <c r="W63"/>
      <c r="X63"/>
      <c r="Y63"/>
    </row>
    <row r="64" spans="1:25" ht="13">
      <c r="A64" s="733" t="s">
        <v>71</v>
      </c>
      <c r="B64" s="751">
        <v>16326.206845557988</v>
      </c>
      <c r="C64" s="751">
        <v>16806.652171653826</v>
      </c>
      <c r="D64" s="734">
        <v>17056.956775073388</v>
      </c>
      <c r="E64" s="734">
        <v>17205.812373678295</v>
      </c>
      <c r="F64" s="734">
        <v>17330.073445329745</v>
      </c>
      <c r="G64" s="734">
        <v>17535.166853737352</v>
      </c>
      <c r="H64" s="734">
        <v>17613.562385677506</v>
      </c>
      <c r="I64" s="734">
        <v>17504.713262226152</v>
      </c>
      <c r="J64" s="734">
        <v>17552.125200563944</v>
      </c>
      <c r="K64" s="734"/>
      <c r="L64" s="734"/>
      <c r="M64" s="736"/>
      <c r="N64" s="711"/>
      <c r="O64" s="709"/>
      <c r="P64" s="731" t="s">
        <v>71</v>
      </c>
      <c r="Q64" s="737"/>
      <c r="R64"/>
      <c r="S64"/>
      <c r="T64"/>
      <c r="U64"/>
      <c r="V64"/>
      <c r="W64"/>
      <c r="X64"/>
      <c r="Y64"/>
    </row>
    <row r="65" spans="1:25" ht="13.5" thickBot="1">
      <c r="A65" s="739" t="s">
        <v>178</v>
      </c>
      <c r="B65" s="753">
        <v>20985.332564408818</v>
      </c>
      <c r="C65" s="753">
        <v>20752.283533775022</v>
      </c>
      <c r="D65" s="741">
        <v>20784.951245814296</v>
      </c>
      <c r="E65" s="741">
        <v>20646.159454146244</v>
      </c>
      <c r="F65" s="741">
        <v>20531.671859860591</v>
      </c>
      <c r="G65" s="741">
        <v>20656.588715499493</v>
      </c>
      <c r="H65" s="741">
        <v>20506.98698004839</v>
      </c>
      <c r="I65" s="741">
        <v>20458.898847744909</v>
      </c>
      <c r="J65" s="741">
        <v>20610.518389071374</v>
      </c>
      <c r="K65" s="741"/>
      <c r="L65" s="741"/>
      <c r="M65" s="742"/>
      <c r="N65" s="711"/>
      <c r="O65" s="709"/>
      <c r="P65" s="743" t="s">
        <v>178</v>
      </c>
      <c r="Q65" s="744"/>
      <c r="R65"/>
      <c r="S65"/>
      <c r="T65"/>
      <c r="U65"/>
      <c r="V65"/>
      <c r="W65"/>
      <c r="X65"/>
      <c r="Y65"/>
    </row>
    <row r="66" spans="1:25" ht="13">
      <c r="A66" s="754"/>
      <c r="B66" s="755"/>
      <c r="C66" s="755"/>
      <c r="D66" s="756"/>
      <c r="E66" s="756"/>
      <c r="F66" s="756"/>
      <c r="G66" s="756"/>
      <c r="H66" s="756"/>
      <c r="I66" s="756"/>
      <c r="J66" s="756"/>
      <c r="K66" s="756"/>
      <c r="L66" s="756"/>
      <c r="M66" s="756"/>
      <c r="N66" s="756"/>
      <c r="O66" s="754"/>
      <c r="P66" s="754"/>
      <c r="Q66" s="756"/>
      <c r="R66"/>
      <c r="S66"/>
      <c r="T66"/>
      <c r="U66"/>
      <c r="V66"/>
      <c r="W66"/>
      <c r="X66"/>
      <c r="Y66"/>
    </row>
    <row r="67" spans="1:25" ht="13">
      <c r="A67" s="754"/>
      <c r="B67" s="755"/>
      <c r="C67" s="755"/>
      <c r="D67" s="756"/>
      <c r="E67" s="756"/>
      <c r="F67" s="756"/>
      <c r="G67" s="756"/>
      <c r="H67" s="756"/>
      <c r="I67" s="756"/>
      <c r="J67" s="756"/>
      <c r="K67" s="756"/>
      <c r="L67" s="756"/>
      <c r="M67" s="756"/>
      <c r="N67" s="756"/>
      <c r="O67" s="754"/>
      <c r="P67" s="754"/>
      <c r="Q67" s="756"/>
      <c r="R67"/>
      <c r="S67"/>
      <c r="T67"/>
      <c r="U67"/>
      <c r="V67"/>
      <c r="W67"/>
      <c r="X67"/>
      <c r="Y67"/>
    </row>
    <row r="68" spans="1:25" ht="13">
      <c r="A68" s="754"/>
      <c r="B68" s="755"/>
      <c r="C68" s="755"/>
      <c r="D68" s="756"/>
      <c r="E68" s="756"/>
      <c r="F68" s="756"/>
      <c r="G68" s="756"/>
      <c r="H68" s="756"/>
      <c r="I68" s="756"/>
      <c r="J68" s="756"/>
      <c r="K68" s="756"/>
      <c r="L68" s="756"/>
      <c r="M68" s="756"/>
      <c r="N68" s="756"/>
      <c r="O68" s="754"/>
      <c r="P68" s="754"/>
      <c r="Q68" s="756"/>
      <c r="R68"/>
      <c r="S68"/>
      <c r="T68"/>
      <c r="U68"/>
      <c r="V68"/>
      <c r="W68"/>
      <c r="X68"/>
      <c r="Y68"/>
    </row>
    <row r="69" spans="1:25" ht="13">
      <c r="A69" s="754"/>
      <c r="B69" s="755"/>
      <c r="C69" s="755"/>
      <c r="D69" s="756"/>
      <c r="E69" s="756"/>
      <c r="F69" s="756"/>
      <c r="G69" s="756"/>
      <c r="H69" s="756"/>
      <c r="I69" s="756"/>
      <c r="J69" s="756"/>
      <c r="K69" s="756"/>
      <c r="L69" s="756"/>
      <c r="M69" s="756"/>
      <c r="N69" s="756"/>
      <c r="O69" s="754"/>
      <c r="P69" s="754"/>
      <c r="Q69" s="756"/>
      <c r="R69"/>
      <c r="S69"/>
      <c r="T69"/>
      <c r="U69"/>
      <c r="V69"/>
      <c r="W69"/>
      <c r="X69"/>
      <c r="Y69"/>
    </row>
    <row r="70" spans="1:25" ht="13">
      <c r="A70" s="754"/>
      <c r="B70" s="755"/>
      <c r="C70" s="755"/>
      <c r="D70" s="756"/>
      <c r="E70" s="756"/>
      <c r="F70" s="756"/>
      <c r="G70" s="756"/>
      <c r="H70" s="756"/>
      <c r="I70" s="756"/>
      <c r="J70" s="756"/>
      <c r="K70" s="756"/>
      <c r="L70" s="756"/>
      <c r="M70" s="756"/>
      <c r="N70" s="756"/>
      <c r="O70" s="754"/>
      <c r="P70" s="754"/>
      <c r="Q70" s="756"/>
      <c r="R70"/>
      <c r="S70"/>
      <c r="T70"/>
      <c r="U70"/>
      <c r="V70"/>
      <c r="W70"/>
      <c r="X70"/>
      <c r="Y70"/>
    </row>
    <row r="71" spans="1:25" ht="13">
      <c r="A71" s="754"/>
      <c r="B71" s="755"/>
      <c r="C71" s="755"/>
      <c r="D71" s="756"/>
      <c r="E71" s="756"/>
      <c r="F71" s="756"/>
      <c r="G71" s="756"/>
      <c r="H71" s="756"/>
      <c r="I71" s="756"/>
      <c r="J71" s="756"/>
      <c r="K71" s="756"/>
      <c r="L71" s="756"/>
      <c r="M71" s="756"/>
      <c r="N71" s="756"/>
      <c r="O71" s="754"/>
      <c r="P71" s="754"/>
      <c r="Q71" s="756"/>
      <c r="R71"/>
      <c r="S71"/>
      <c r="T71"/>
      <c r="U71"/>
      <c r="V71"/>
      <c r="W71"/>
      <c r="X71"/>
      <c r="Y71"/>
    </row>
    <row r="72" spans="1:25" ht="23.5">
      <c r="A72" s="757" t="s">
        <v>475</v>
      </c>
      <c r="B72" s="707"/>
      <c r="C72" s="707"/>
      <c r="D72" s="707"/>
      <c r="E72" s="754"/>
      <c r="F72" s="754"/>
      <c r="G72" s="754"/>
      <c r="H72" s="754"/>
      <c r="I72" s="754"/>
      <c r="J72" s="754"/>
      <c r="K72" s="754"/>
      <c r="L72" s="754"/>
      <c r="M72" s="754"/>
      <c r="N72" s="756"/>
      <c r="O72" s="756"/>
      <c r="P72" s="758"/>
      <c r="Q72" s="756"/>
      <c r="R72"/>
      <c r="S72"/>
      <c r="T72"/>
      <c r="U72"/>
      <c r="V72"/>
      <c r="W72"/>
      <c r="X72"/>
      <c r="Y72"/>
    </row>
    <row r="73" spans="1:25" ht="15.5">
      <c r="A73" s="754"/>
      <c r="B73" s="754"/>
      <c r="C73" s="754"/>
      <c r="D73" s="754"/>
      <c r="E73" s="754"/>
      <c r="F73" s="754"/>
      <c r="G73" s="754"/>
      <c r="H73" s="754"/>
      <c r="I73" s="754"/>
      <c r="J73" s="754"/>
      <c r="K73" s="754"/>
      <c r="L73" s="754"/>
      <c r="M73" s="754"/>
      <c r="N73" s="756"/>
      <c r="O73" s="756"/>
      <c r="P73" s="756"/>
      <c r="Q73" s="759" t="s">
        <v>180</v>
      </c>
      <c r="R73" s="4"/>
      <c r="S73"/>
      <c r="T73"/>
    </row>
    <row r="74" spans="1:25" ht="13">
      <c r="A74" s="705"/>
      <c r="B74" s="705"/>
      <c r="C74" s="705"/>
      <c r="D74" s="705"/>
      <c r="E74" s="705"/>
      <c r="F74" s="705"/>
      <c r="G74" s="705"/>
      <c r="H74" s="705"/>
      <c r="I74" s="705"/>
      <c r="J74" s="705"/>
      <c r="K74" s="705"/>
      <c r="L74" s="705"/>
      <c r="M74" s="705"/>
      <c r="N74" s="705"/>
      <c r="O74" s="705"/>
      <c r="P74" s="705"/>
      <c r="Q74" s="705"/>
      <c r="S74"/>
      <c r="T74"/>
      <c r="U74"/>
      <c r="V74"/>
      <c r="W74"/>
    </row>
    <row r="75" spans="1:25" ht="16" thickBot="1">
      <c r="A75" s="760">
        <v>2019</v>
      </c>
      <c r="B75" s="761"/>
      <c r="C75" s="761"/>
      <c r="D75" s="761"/>
      <c r="E75" s="761"/>
      <c r="F75" s="761"/>
      <c r="G75" s="761"/>
      <c r="H75" s="761"/>
      <c r="I75" s="761"/>
      <c r="J75" s="761"/>
      <c r="K75" s="761"/>
      <c r="L75" s="761"/>
      <c r="M75" s="762" t="s">
        <v>180</v>
      </c>
      <c r="N75" s="705"/>
      <c r="O75" s="761"/>
      <c r="P75" s="760">
        <v>2019</v>
      </c>
      <c r="Q75" s="761"/>
      <c r="S75"/>
      <c r="T75"/>
      <c r="U75"/>
      <c r="V75"/>
      <c r="W75"/>
    </row>
    <row r="76" spans="1:25" ht="13.5" thickBot="1">
      <c r="A76" s="763"/>
      <c r="B76" s="764" t="s">
        <v>161</v>
      </c>
      <c r="C76" s="764" t="s">
        <v>162</v>
      </c>
      <c r="D76" s="764" t="s">
        <v>163</v>
      </c>
      <c r="E76" s="764" t="s">
        <v>164</v>
      </c>
      <c r="F76" s="764" t="s">
        <v>165</v>
      </c>
      <c r="G76" s="764" t="s">
        <v>166</v>
      </c>
      <c r="H76" s="764" t="s">
        <v>167</v>
      </c>
      <c r="I76" s="764" t="s">
        <v>168</v>
      </c>
      <c r="J76" s="764" t="s">
        <v>169</v>
      </c>
      <c r="K76" s="764" t="s">
        <v>170</v>
      </c>
      <c r="L76" s="764" t="s">
        <v>171</v>
      </c>
      <c r="M76" s="765" t="s">
        <v>172</v>
      </c>
      <c r="N76" s="705"/>
      <c r="O76" s="761"/>
      <c r="P76" s="766"/>
      <c r="Q76" s="767" t="s">
        <v>173</v>
      </c>
      <c r="S76"/>
      <c r="T76"/>
      <c r="U76"/>
      <c r="V76"/>
      <c r="W76"/>
    </row>
    <row r="77" spans="1:25" ht="13.5" thickBot="1">
      <c r="A77" s="768" t="s">
        <v>174</v>
      </c>
      <c r="B77" s="769">
        <f>(B9/1000)/1.02</f>
        <v>12.840200151573482</v>
      </c>
      <c r="C77" s="770">
        <f>(C9/1000)/1.02</f>
        <v>12.435461820720546</v>
      </c>
      <c r="D77" s="770">
        <f>(D9/1000)/1.02</f>
        <v>12.454421208857266</v>
      </c>
      <c r="E77" s="770">
        <f t="shared" ref="E77:L80" si="0">E9/1000/1.02</f>
        <v>12.192941607993269</v>
      </c>
      <c r="F77" s="770">
        <f t="shared" si="0"/>
        <v>12.103655381566083</v>
      </c>
      <c r="G77" s="770">
        <f t="shared" si="0"/>
        <v>11.754098975174413</v>
      </c>
      <c r="H77" s="770">
        <f t="shared" si="0"/>
        <v>11.069761908323068</v>
      </c>
      <c r="I77" s="770">
        <f t="shared" si="0"/>
        <v>11.568464244921939</v>
      </c>
      <c r="J77" s="770">
        <f t="shared" si="0"/>
        <v>11.466246631601745</v>
      </c>
      <c r="K77" s="770">
        <f t="shared" si="0"/>
        <v>11.566402167245691</v>
      </c>
      <c r="L77" s="770">
        <f t="shared" si="0"/>
        <v>11.88111366108823</v>
      </c>
      <c r="M77" s="771">
        <f t="shared" ref="M77:M83" si="1">(M9/1000)/1.02</f>
        <v>11.982655955662679</v>
      </c>
      <c r="N77" s="705"/>
      <c r="O77" s="761"/>
      <c r="P77" s="772" t="s">
        <v>174</v>
      </c>
      <c r="Q77" s="773">
        <f t="shared" ref="Q77:Q83" si="2">(Q9/1000)/1.02</f>
        <v>11.932440467099813</v>
      </c>
      <c r="S77"/>
      <c r="T77"/>
      <c r="U77"/>
      <c r="V77"/>
      <c r="W77"/>
    </row>
    <row r="78" spans="1:25" ht="13.5" thickBot="1">
      <c r="A78" s="774" t="s">
        <v>179</v>
      </c>
      <c r="B78" s="769">
        <f t="shared" ref="B78:C83" si="3">(B10/1000)/1.02</f>
        <v>12.733558071831727</v>
      </c>
      <c r="C78" s="770">
        <f t="shared" si="3"/>
        <v>12.775578057380992</v>
      </c>
      <c r="D78" s="770">
        <f t="shared" ref="D78:D83" si="4">D10/1000/1.02</f>
        <v>12.156907737924437</v>
      </c>
      <c r="E78" s="770">
        <f t="shared" si="0"/>
        <v>12.252025732207244</v>
      </c>
      <c r="F78" s="770">
        <f t="shared" si="0"/>
        <v>12.071152733964251</v>
      </c>
      <c r="G78" s="770">
        <f t="shared" si="0"/>
        <v>11.554480496968523</v>
      </c>
      <c r="H78" s="770">
        <f t="shared" si="0"/>
        <v>10.926726826570819</v>
      </c>
      <c r="I78" s="770">
        <f t="shared" si="0"/>
        <v>11.778989150498914</v>
      </c>
      <c r="J78" s="770">
        <f t="shared" si="0"/>
        <v>11.340147970105074</v>
      </c>
      <c r="K78" s="770">
        <f t="shared" si="0"/>
        <v>11.82392016502914</v>
      </c>
      <c r="L78" s="770">
        <f t="shared" si="0"/>
        <v>12.084139277933398</v>
      </c>
      <c r="M78" s="771">
        <f t="shared" si="1"/>
        <v>11.972370619763987</v>
      </c>
      <c r="N78" s="705"/>
      <c r="O78" s="761"/>
      <c r="P78" s="775" t="s">
        <v>179</v>
      </c>
      <c r="Q78" s="773">
        <f t="shared" si="2"/>
        <v>11.901531620993707</v>
      </c>
      <c r="S78"/>
      <c r="T78"/>
      <c r="U78"/>
      <c r="V78"/>
      <c r="W78"/>
    </row>
    <row r="79" spans="1:25" ht="13.5" thickBot="1">
      <c r="A79" s="774" t="s">
        <v>175</v>
      </c>
      <c r="B79" s="769">
        <f t="shared" si="3"/>
        <v>13.755628967388146</v>
      </c>
      <c r="C79" s="770">
        <f t="shared" si="3"/>
        <v>13.160005982394944</v>
      </c>
      <c r="D79" s="770">
        <f t="shared" si="4"/>
        <v>13.088488790736868</v>
      </c>
      <c r="E79" s="770">
        <f t="shared" si="0"/>
        <v>12.698047720332765</v>
      </c>
      <c r="F79" s="770">
        <f t="shared" si="0"/>
        <v>12.465192928087799</v>
      </c>
      <c r="G79" s="770">
        <f t="shared" si="0"/>
        <v>11.98909491587504</v>
      </c>
      <c r="H79" s="770">
        <f t="shared" si="0"/>
        <v>11.344024368852834</v>
      </c>
      <c r="I79" s="770">
        <f t="shared" si="0"/>
        <v>12.096879591360105</v>
      </c>
      <c r="J79" s="770">
        <f t="shared" si="0"/>
        <v>11.89061319365956</v>
      </c>
      <c r="K79" s="770">
        <f t="shared" si="0"/>
        <v>12.156065061569533</v>
      </c>
      <c r="L79" s="770">
        <f t="shared" si="0"/>
        <v>12.54454230346456</v>
      </c>
      <c r="M79" s="771">
        <f t="shared" si="1"/>
        <v>12.667870977157227</v>
      </c>
      <c r="N79" s="705"/>
      <c r="O79" s="761"/>
      <c r="P79" s="776" t="s">
        <v>175</v>
      </c>
      <c r="Q79" s="773">
        <f t="shared" si="2"/>
        <v>12.487183062726562</v>
      </c>
      <c r="S79"/>
      <c r="T79"/>
      <c r="U79"/>
      <c r="V79"/>
      <c r="W79"/>
    </row>
    <row r="80" spans="1:25" ht="13.5" thickBot="1">
      <c r="A80" s="774" t="s">
        <v>176</v>
      </c>
      <c r="B80" s="769">
        <f t="shared" si="3"/>
        <v>13.603203496153366</v>
      </c>
      <c r="C80" s="770">
        <f t="shared" si="3"/>
        <v>12.932984756543544</v>
      </c>
      <c r="D80" s="770">
        <f t="shared" si="4"/>
        <v>12.902198316957671</v>
      </c>
      <c r="E80" s="770">
        <f t="shared" si="0"/>
        <v>12.487171969125086</v>
      </c>
      <c r="F80" s="770">
        <f t="shared" si="0"/>
        <v>12.170752425485</v>
      </c>
      <c r="G80" s="770">
        <f t="shared" si="0"/>
        <v>11.580080459945346</v>
      </c>
      <c r="H80" s="770">
        <f t="shared" si="0"/>
        <v>10.996335654240303</v>
      </c>
      <c r="I80" s="770">
        <f t="shared" si="0"/>
        <v>11.88402221987621</v>
      </c>
      <c r="J80" s="770">
        <f t="shared" si="0"/>
        <v>11.6195068030936</v>
      </c>
      <c r="K80" s="770">
        <f t="shared" si="0"/>
        <v>12.069487389058292</v>
      </c>
      <c r="L80" s="770">
        <f t="shared" si="0"/>
        <v>12.466113194832705</v>
      </c>
      <c r="M80" s="771">
        <f t="shared" si="1"/>
        <v>12.625401570772054</v>
      </c>
      <c r="N80" s="705"/>
      <c r="O80" s="761"/>
      <c r="P80" s="776" t="s">
        <v>176</v>
      </c>
      <c r="Q80" s="773">
        <f t="shared" si="2"/>
        <v>12.251829454438186</v>
      </c>
      <c r="S80"/>
      <c r="T80"/>
      <c r="U80"/>
      <c r="V80"/>
      <c r="W80"/>
    </row>
    <row r="81" spans="1:23" ht="13.5" thickBot="1">
      <c r="A81" s="774" t="s">
        <v>177</v>
      </c>
      <c r="B81" s="769">
        <f t="shared" si="3"/>
        <v>0</v>
      </c>
      <c r="C81" s="770">
        <f t="shared" si="3"/>
        <v>0</v>
      </c>
      <c r="D81" s="770">
        <f t="shared" si="4"/>
        <v>0</v>
      </c>
      <c r="E81" s="770">
        <f t="shared" ref="E81:I83" si="5">E13/1000/1.02</f>
        <v>0</v>
      </c>
      <c r="F81" s="770">
        <f t="shared" si="5"/>
        <v>0</v>
      </c>
      <c r="G81" s="770">
        <f t="shared" si="5"/>
        <v>11.614960006665553</v>
      </c>
      <c r="H81" s="770">
        <f t="shared" si="5"/>
        <v>10.012392156862743</v>
      </c>
      <c r="I81" s="770">
        <f t="shared" si="5"/>
        <v>11.206862745098038</v>
      </c>
      <c r="J81" s="770"/>
      <c r="K81" s="770">
        <f t="shared" ref="K81:L83" si="6">K13/1000/1.02</f>
        <v>0</v>
      </c>
      <c r="L81" s="770">
        <f t="shared" si="6"/>
        <v>0</v>
      </c>
      <c r="M81" s="771">
        <f t="shared" si="1"/>
        <v>0</v>
      </c>
      <c r="N81" s="705"/>
      <c r="O81" s="761"/>
      <c r="P81" s="776" t="s">
        <v>177</v>
      </c>
      <c r="Q81" s="773">
        <f t="shared" si="2"/>
        <v>11.983365890432701</v>
      </c>
      <c r="S81"/>
      <c r="T81"/>
      <c r="U81"/>
      <c r="V81"/>
      <c r="W81"/>
    </row>
    <row r="82" spans="1:23" ht="13.5" thickBot="1">
      <c r="A82" s="774" t="s">
        <v>71</v>
      </c>
      <c r="B82" s="769">
        <f t="shared" si="3"/>
        <v>10.800426738446939</v>
      </c>
      <c r="C82" s="770">
        <f t="shared" si="3"/>
        <v>10.456953901657448</v>
      </c>
      <c r="D82" s="770">
        <f t="shared" si="4"/>
        <v>10.692709545835639</v>
      </c>
      <c r="E82" s="770">
        <f t="shared" si="5"/>
        <v>10.6012406695358</v>
      </c>
      <c r="F82" s="770">
        <f t="shared" si="5"/>
        <v>10.669167167744135</v>
      </c>
      <c r="G82" s="770">
        <f t="shared" si="5"/>
        <v>10.492944877644474</v>
      </c>
      <c r="H82" s="770">
        <f t="shared" si="5"/>
        <v>9.7828440898658187</v>
      </c>
      <c r="I82" s="770">
        <f t="shared" si="5"/>
        <v>9.9396609906583375</v>
      </c>
      <c r="J82" s="770">
        <f>J14/1000/1.02</f>
        <v>9.8691359811767825</v>
      </c>
      <c r="K82" s="770">
        <f t="shared" si="6"/>
        <v>10.007087075004961</v>
      </c>
      <c r="L82" s="770">
        <f t="shared" si="6"/>
        <v>10.052916379804563</v>
      </c>
      <c r="M82" s="771">
        <f t="shared" si="1"/>
        <v>10.114384709103863</v>
      </c>
      <c r="N82" s="705"/>
      <c r="O82" s="761"/>
      <c r="P82" s="776" t="s">
        <v>71</v>
      </c>
      <c r="Q82" s="773">
        <f t="shared" si="2"/>
        <v>10.27424079308031</v>
      </c>
      <c r="S82"/>
      <c r="T82"/>
      <c r="U82"/>
      <c r="V82"/>
      <c r="W82"/>
    </row>
    <row r="83" spans="1:23" ht="13.5" thickBot="1">
      <c r="A83" s="777" t="s">
        <v>178</v>
      </c>
      <c r="B83" s="769">
        <f t="shared" si="3"/>
        <v>13.261551103386681</v>
      </c>
      <c r="C83" s="770">
        <f t="shared" si="3"/>
        <v>13.043489654365011</v>
      </c>
      <c r="D83" s="770">
        <f t="shared" si="4"/>
        <v>13.11906550238205</v>
      </c>
      <c r="E83" s="770">
        <f t="shared" si="5"/>
        <v>13.043073473469184</v>
      </c>
      <c r="F83" s="770">
        <f t="shared" si="5"/>
        <v>12.981687152558189</v>
      </c>
      <c r="G83" s="770">
        <f t="shared" si="5"/>
        <v>12.788476679889143</v>
      </c>
      <c r="H83" s="770">
        <f t="shared" si="5"/>
        <v>12.229098796061196</v>
      </c>
      <c r="I83" s="770">
        <f t="shared" si="5"/>
        <v>12.459392923553127</v>
      </c>
      <c r="J83" s="770">
        <f>J15/1000/1.02</f>
        <v>12.584892616964712</v>
      </c>
      <c r="K83" s="770">
        <f t="shared" si="6"/>
        <v>12.612713593334135</v>
      </c>
      <c r="L83" s="770">
        <f t="shared" si="6"/>
        <v>12.845059329470997</v>
      </c>
      <c r="M83" s="771">
        <f t="shared" si="1"/>
        <v>12.905730519538373</v>
      </c>
      <c r="N83" s="705"/>
      <c r="O83" s="761"/>
      <c r="P83" s="778" t="s">
        <v>178</v>
      </c>
      <c r="Q83" s="773">
        <f t="shared" si="2"/>
        <v>12.815892298091443</v>
      </c>
      <c r="S83"/>
      <c r="T83"/>
      <c r="U83"/>
      <c r="V83"/>
      <c r="W83"/>
    </row>
    <row r="84" spans="1:23" ht="13">
      <c r="A84" s="705"/>
      <c r="B84" s="705"/>
      <c r="C84" s="705"/>
      <c r="D84" s="705"/>
      <c r="E84" s="705"/>
      <c r="F84" s="705"/>
      <c r="G84" s="705"/>
      <c r="H84" s="705"/>
      <c r="I84" s="705"/>
      <c r="J84" s="705"/>
      <c r="K84" s="705"/>
      <c r="L84" s="705"/>
      <c r="M84" s="705"/>
      <c r="N84" s="705"/>
      <c r="O84" s="705"/>
      <c r="P84" s="705"/>
      <c r="Q84" s="705"/>
      <c r="S84"/>
      <c r="T84"/>
      <c r="U84"/>
      <c r="V84"/>
      <c r="W84"/>
    </row>
    <row r="85" spans="1:23" ht="16" thickBot="1">
      <c r="A85" s="760">
        <v>2020</v>
      </c>
      <c r="B85" s="761"/>
      <c r="C85" s="761"/>
      <c r="D85" s="761"/>
      <c r="E85" s="761"/>
      <c r="F85" s="761"/>
      <c r="G85" s="761"/>
      <c r="H85" s="761"/>
      <c r="I85" s="761"/>
      <c r="J85" s="761"/>
      <c r="K85" s="761"/>
      <c r="L85" s="761"/>
      <c r="M85" s="762" t="s">
        <v>180</v>
      </c>
      <c r="N85" s="705"/>
      <c r="O85" s="761"/>
      <c r="P85" s="760">
        <v>2020</v>
      </c>
      <c r="Q85" s="761"/>
      <c r="S85"/>
      <c r="T85"/>
      <c r="U85"/>
      <c r="V85"/>
      <c r="W85"/>
    </row>
    <row r="86" spans="1:23" ht="13.5" thickBot="1">
      <c r="A86" s="763"/>
      <c r="B86" s="764" t="s">
        <v>161</v>
      </c>
      <c r="C86" s="764" t="s">
        <v>162</v>
      </c>
      <c r="D86" s="764" t="s">
        <v>163</v>
      </c>
      <c r="E86" s="764" t="s">
        <v>164</v>
      </c>
      <c r="F86" s="764" t="s">
        <v>165</v>
      </c>
      <c r="G86" s="764" t="s">
        <v>166</v>
      </c>
      <c r="H86" s="764" t="s">
        <v>167</v>
      </c>
      <c r="I86" s="764" t="s">
        <v>168</v>
      </c>
      <c r="J86" s="764" t="s">
        <v>169</v>
      </c>
      <c r="K86" s="764" t="s">
        <v>170</v>
      </c>
      <c r="L86" s="764" t="s">
        <v>171</v>
      </c>
      <c r="M86" s="765" t="s">
        <v>172</v>
      </c>
      <c r="N86" s="705"/>
      <c r="O86" s="761"/>
      <c r="P86" s="766"/>
      <c r="Q86" s="767" t="s">
        <v>173</v>
      </c>
      <c r="S86"/>
      <c r="T86"/>
      <c r="U86"/>
      <c r="V86"/>
      <c r="W86"/>
    </row>
    <row r="87" spans="1:23" ht="13.5" thickBot="1">
      <c r="A87" s="768" t="s">
        <v>174</v>
      </c>
      <c r="B87" s="769">
        <f>(B19/1000)/1.02</f>
        <v>12.05261568627451</v>
      </c>
      <c r="C87" s="770">
        <f>(C19/1000)/1.02</f>
        <v>12.153284490589098</v>
      </c>
      <c r="D87" s="770">
        <f>(D19/1000)/1.02</f>
        <v>11.849166659625585</v>
      </c>
      <c r="E87" s="770">
        <f t="shared" ref="E87:L93" si="7">E19/1000/1.02</f>
        <v>11.375594417641054</v>
      </c>
      <c r="F87" s="770">
        <f t="shared" si="7"/>
        <v>11.257124858400934</v>
      </c>
      <c r="G87" s="770">
        <f t="shared" si="7"/>
        <v>11.71862745098039</v>
      </c>
      <c r="H87" s="770">
        <f t="shared" si="7"/>
        <v>11.603733983852548</v>
      </c>
      <c r="I87" s="770">
        <f t="shared" si="7"/>
        <v>12.115140722363343</v>
      </c>
      <c r="J87" s="770">
        <f t="shared" si="7"/>
        <v>12.170812400409982</v>
      </c>
      <c r="K87" s="770">
        <f t="shared" si="7"/>
        <v>12.086283222130579</v>
      </c>
      <c r="L87" s="770">
        <f t="shared" si="7"/>
        <v>12.028316971634867</v>
      </c>
      <c r="M87" s="771">
        <f t="shared" ref="M87:M93" si="8">(M19/1000)/1.02</f>
        <v>12.470539263092032</v>
      </c>
      <c r="N87" s="705"/>
      <c r="O87" s="761"/>
      <c r="P87" s="772" t="s">
        <v>174</v>
      </c>
      <c r="Q87" s="773">
        <f t="shared" ref="Q87:Q93" si="9">(Q19/1000)/1.02</f>
        <v>11.931429166715311</v>
      </c>
      <c r="S87"/>
      <c r="T87"/>
      <c r="U87"/>
      <c r="V87"/>
      <c r="W87"/>
    </row>
    <row r="88" spans="1:23" ht="13.5" thickBot="1">
      <c r="A88" s="774" t="s">
        <v>179</v>
      </c>
      <c r="B88" s="769">
        <f t="shared" ref="B88:C93" si="10">(B20/1000)/1.02</f>
        <v>12.143432352941176</v>
      </c>
      <c r="C88" s="770">
        <f t="shared" si="10"/>
        <v>12.037532420653084</v>
      </c>
      <c r="D88" s="770">
        <f t="shared" ref="D88:D93" si="11">D20/1000/1.02</f>
        <v>11.714791766675281</v>
      </c>
      <c r="E88" s="770">
        <f t="shared" si="7"/>
        <v>11.201339684149524</v>
      </c>
      <c r="F88" s="770">
        <f t="shared" si="7"/>
        <v>10.648837024869305</v>
      </c>
      <c r="G88" s="770">
        <f t="shared" si="7"/>
        <v>11.553921568627452</v>
      </c>
      <c r="H88" s="770">
        <f t="shared" si="7"/>
        <v>11.845626531171783</v>
      </c>
      <c r="I88" s="770">
        <f t="shared" si="7"/>
        <v>12.409155971002635</v>
      </c>
      <c r="J88" s="770">
        <f t="shared" si="7"/>
        <v>12.311606439018922</v>
      </c>
      <c r="K88" s="770">
        <f t="shared" si="7"/>
        <v>12.264953239514989</v>
      </c>
      <c r="L88" s="770">
        <f t="shared" si="7"/>
        <v>12.352148907041483</v>
      </c>
      <c r="M88" s="771">
        <f t="shared" si="8"/>
        <v>12.930716517691565</v>
      </c>
      <c r="N88" s="705"/>
      <c r="O88" s="761"/>
      <c r="P88" s="775" t="s">
        <v>179</v>
      </c>
      <c r="Q88" s="773">
        <f t="shared" si="9"/>
        <v>12.099709586515299</v>
      </c>
      <c r="S88"/>
      <c r="T88"/>
      <c r="U88"/>
      <c r="V88"/>
      <c r="W88"/>
    </row>
    <row r="89" spans="1:23" ht="13.5" thickBot="1">
      <c r="A89" s="774" t="s">
        <v>175</v>
      </c>
      <c r="B89" s="769">
        <f t="shared" si="10"/>
        <v>12.699462745098037</v>
      </c>
      <c r="C89" s="770">
        <f t="shared" si="10"/>
        <v>12.701414555557115</v>
      </c>
      <c r="D89" s="770">
        <f t="shared" si="11"/>
        <v>12.313410680916141</v>
      </c>
      <c r="E89" s="770">
        <f t="shared" si="7"/>
        <v>11.961485476404702</v>
      </c>
      <c r="F89" s="770">
        <f t="shared" si="7"/>
        <v>11.807286847421279</v>
      </c>
      <c r="G89" s="770">
        <f t="shared" si="7"/>
        <v>12.216666666666667</v>
      </c>
      <c r="H89" s="770">
        <f t="shared" si="7"/>
        <v>12.134916438241648</v>
      </c>
      <c r="I89" s="770">
        <f t="shared" si="7"/>
        <v>12.926014396468441</v>
      </c>
      <c r="J89" s="770">
        <f t="shared" si="7"/>
        <v>12.950811747788642</v>
      </c>
      <c r="K89" s="770">
        <f t="shared" si="7"/>
        <v>12.997653099313514</v>
      </c>
      <c r="L89" s="770">
        <f t="shared" si="7"/>
        <v>13.223588680601459</v>
      </c>
      <c r="M89" s="771">
        <f t="shared" si="8"/>
        <v>13.674724829900967</v>
      </c>
      <c r="N89" s="705"/>
      <c r="O89" s="761"/>
      <c r="P89" s="776" t="s">
        <v>175</v>
      </c>
      <c r="Q89" s="773">
        <f t="shared" si="9"/>
        <v>12.640269615675695</v>
      </c>
      <c r="S89"/>
      <c r="T89"/>
      <c r="U89"/>
      <c r="V89"/>
      <c r="W89"/>
    </row>
    <row r="90" spans="1:23" ht="13.5" thickBot="1">
      <c r="A90" s="774" t="s">
        <v>176</v>
      </c>
      <c r="B90" s="769">
        <f t="shared" si="10"/>
        <v>12.569022549019609</v>
      </c>
      <c r="C90" s="770">
        <f t="shared" si="10"/>
        <v>12.561725661100553</v>
      </c>
      <c r="D90" s="770">
        <f t="shared" si="11"/>
        <v>12.160795218226344</v>
      </c>
      <c r="E90" s="770">
        <f t="shared" si="7"/>
        <v>11.856557220530421</v>
      </c>
      <c r="F90" s="770">
        <f t="shared" si="7"/>
        <v>11.689326235020069</v>
      </c>
      <c r="G90" s="770">
        <f t="shared" si="7"/>
        <v>12.098039215686274</v>
      </c>
      <c r="H90" s="770">
        <f t="shared" si="7"/>
        <v>11.978999345328925</v>
      </c>
      <c r="I90" s="770">
        <f t="shared" si="7"/>
        <v>12.897492924951655</v>
      </c>
      <c r="J90" s="770">
        <f t="shared" si="7"/>
        <v>12.928648046142966</v>
      </c>
      <c r="K90" s="770">
        <f t="shared" si="7"/>
        <v>12.927133113221613</v>
      </c>
      <c r="L90" s="770">
        <f t="shared" si="7"/>
        <v>13.147366794779646</v>
      </c>
      <c r="M90" s="771">
        <f t="shared" si="8"/>
        <v>13.599576728902296</v>
      </c>
      <c r="N90" s="705"/>
      <c r="O90" s="761"/>
      <c r="P90" s="776" t="s">
        <v>176</v>
      </c>
      <c r="Q90" s="773">
        <f t="shared" si="9"/>
        <v>12.52682580882159</v>
      </c>
      <c r="S90"/>
      <c r="T90"/>
      <c r="U90"/>
      <c r="V90"/>
      <c r="W90"/>
    </row>
    <row r="91" spans="1:23" ht="13.5" thickBot="1">
      <c r="A91" s="774" t="s">
        <v>177</v>
      </c>
      <c r="B91" s="769">
        <f t="shared" si="10"/>
        <v>0</v>
      </c>
      <c r="C91" s="770">
        <f t="shared" si="10"/>
        <v>0</v>
      </c>
      <c r="D91" s="770">
        <f t="shared" si="11"/>
        <v>0</v>
      </c>
      <c r="E91" s="770">
        <f t="shared" si="7"/>
        <v>0</v>
      </c>
      <c r="F91" s="770">
        <f t="shared" si="7"/>
        <v>11.878123798539022</v>
      </c>
      <c r="G91" s="770">
        <f t="shared" si="7"/>
        <v>13.004901960784315</v>
      </c>
      <c r="H91" s="770">
        <f t="shared" si="7"/>
        <v>14.043215686274509</v>
      </c>
      <c r="I91" s="770">
        <f t="shared" si="7"/>
        <v>0</v>
      </c>
      <c r="J91" s="770">
        <f t="shared" si="7"/>
        <v>0</v>
      </c>
      <c r="K91" s="770">
        <f t="shared" si="7"/>
        <v>0</v>
      </c>
      <c r="L91" s="770">
        <f t="shared" si="7"/>
        <v>0</v>
      </c>
      <c r="M91" s="771">
        <f t="shared" si="8"/>
        <v>0</v>
      </c>
      <c r="N91" s="705"/>
      <c r="O91" s="761"/>
      <c r="P91" s="776" t="s">
        <v>177</v>
      </c>
      <c r="Q91" s="773">
        <f t="shared" si="9"/>
        <v>12.867537317086082</v>
      </c>
      <c r="S91"/>
      <c r="T91"/>
      <c r="U91"/>
      <c r="V91"/>
      <c r="W91"/>
    </row>
    <row r="92" spans="1:23" ht="13.5" thickBot="1">
      <c r="A92" s="774" t="s">
        <v>71</v>
      </c>
      <c r="B92" s="769">
        <f t="shared" si="10"/>
        <v>10.178789215686274</v>
      </c>
      <c r="C92" s="770">
        <f t="shared" si="10"/>
        <v>10.347559789525409</v>
      </c>
      <c r="D92" s="770">
        <f t="shared" si="11"/>
        <v>10.302212496877326</v>
      </c>
      <c r="E92" s="770">
        <f t="shared" si="7"/>
        <v>9.7788163628068059</v>
      </c>
      <c r="F92" s="770">
        <f t="shared" si="7"/>
        <v>9.4869958395625158</v>
      </c>
      <c r="G92" s="770">
        <f t="shared" si="7"/>
        <v>9.9686274509803905</v>
      </c>
      <c r="H92" s="770">
        <f t="shared" si="7"/>
        <v>10.030403276870258</v>
      </c>
      <c r="I92" s="770">
        <f t="shared" si="7"/>
        <v>10.120527173377409</v>
      </c>
      <c r="J92" s="770">
        <f t="shared" si="7"/>
        <v>10.309502005173607</v>
      </c>
      <c r="K92" s="770">
        <f t="shared" si="7"/>
        <v>10.294882163397419</v>
      </c>
      <c r="L92" s="770">
        <f t="shared" si="7"/>
        <v>9.8364333703989697</v>
      </c>
      <c r="M92" s="771">
        <f t="shared" si="8"/>
        <v>10.220954805962348</v>
      </c>
      <c r="N92" s="705"/>
      <c r="O92" s="761"/>
      <c r="P92" s="776" t="s">
        <v>71</v>
      </c>
      <c r="Q92" s="773">
        <f t="shared" si="9"/>
        <v>10.098856002372649</v>
      </c>
      <c r="S92"/>
      <c r="T92"/>
      <c r="U92"/>
      <c r="V92"/>
      <c r="W92"/>
    </row>
    <row r="93" spans="1:23" ht="13.5" thickBot="1">
      <c r="A93" s="777" t="s">
        <v>178</v>
      </c>
      <c r="B93" s="769">
        <f t="shared" si="10"/>
        <v>12.929591176470588</v>
      </c>
      <c r="C93" s="770">
        <f t="shared" si="10"/>
        <v>12.974919894473166</v>
      </c>
      <c r="D93" s="770">
        <f t="shared" si="11"/>
        <v>12.61612049819855</v>
      </c>
      <c r="E93" s="770">
        <f t="shared" si="7"/>
        <v>12.151018509599822</v>
      </c>
      <c r="F93" s="770">
        <f t="shared" si="7"/>
        <v>12.004310705638028</v>
      </c>
      <c r="G93" s="770">
        <f t="shared" si="7"/>
        <v>12.33235294117647</v>
      </c>
      <c r="H93" s="770">
        <f t="shared" si="7"/>
        <v>12.322373504769978</v>
      </c>
      <c r="I93" s="770">
        <f t="shared" si="7"/>
        <v>12.642034871723187</v>
      </c>
      <c r="J93" s="770">
        <f t="shared" si="7"/>
        <v>12.793703051749086</v>
      </c>
      <c r="K93" s="770">
        <f t="shared" si="7"/>
        <v>12.832508439940307</v>
      </c>
      <c r="L93" s="770">
        <f t="shared" si="7"/>
        <v>12.799219925080202</v>
      </c>
      <c r="M93" s="771">
        <f t="shared" si="8"/>
        <v>13.080332510688967</v>
      </c>
      <c r="N93" s="705"/>
      <c r="O93" s="761"/>
      <c r="P93" s="778" t="s">
        <v>178</v>
      </c>
      <c r="Q93" s="773">
        <f t="shared" si="9"/>
        <v>12.639793693908345</v>
      </c>
      <c r="S93"/>
      <c r="T93"/>
      <c r="U93"/>
      <c r="V93"/>
      <c r="W93"/>
    </row>
    <row r="94" spans="1:23" ht="13">
      <c r="A94" s="705"/>
      <c r="B94" s="705"/>
      <c r="C94" s="705"/>
      <c r="D94" s="705"/>
      <c r="E94" s="705"/>
      <c r="F94" s="705"/>
      <c r="G94" s="705"/>
      <c r="H94" s="705"/>
      <c r="I94" s="705"/>
      <c r="J94" s="705"/>
      <c r="K94" s="705"/>
      <c r="L94" s="705"/>
      <c r="M94" s="705"/>
      <c r="N94" s="705"/>
      <c r="O94" s="705"/>
      <c r="P94" s="705"/>
      <c r="Q94" s="705"/>
      <c r="S94"/>
      <c r="T94"/>
      <c r="U94"/>
      <c r="V94"/>
      <c r="W94"/>
    </row>
    <row r="95" spans="1:23" ht="16" thickBot="1">
      <c r="A95" s="760">
        <v>2021</v>
      </c>
      <c r="B95" s="761"/>
      <c r="C95" s="761"/>
      <c r="D95" s="761"/>
      <c r="E95" s="761"/>
      <c r="F95" s="761"/>
      <c r="G95" s="761"/>
      <c r="H95" s="761"/>
      <c r="I95" s="761"/>
      <c r="J95" s="761"/>
      <c r="K95" s="761"/>
      <c r="L95" s="761"/>
      <c r="M95" s="762" t="s">
        <v>180</v>
      </c>
      <c r="N95" s="705"/>
      <c r="O95" s="761"/>
      <c r="P95" s="760">
        <v>2021</v>
      </c>
      <c r="Q95" s="761"/>
      <c r="S95"/>
      <c r="T95"/>
      <c r="U95"/>
      <c r="V95"/>
      <c r="W95"/>
    </row>
    <row r="96" spans="1:23" ht="13.5" thickBot="1">
      <c r="A96" s="763"/>
      <c r="B96" s="764" t="s">
        <v>161</v>
      </c>
      <c r="C96" s="764" t="s">
        <v>162</v>
      </c>
      <c r="D96" s="764" t="s">
        <v>163</v>
      </c>
      <c r="E96" s="764" t="s">
        <v>164</v>
      </c>
      <c r="F96" s="764" t="s">
        <v>165</v>
      </c>
      <c r="G96" s="764" t="s">
        <v>166</v>
      </c>
      <c r="H96" s="764" t="s">
        <v>167</v>
      </c>
      <c r="I96" s="764" t="s">
        <v>168</v>
      </c>
      <c r="J96" s="764" t="s">
        <v>169</v>
      </c>
      <c r="K96" s="764" t="s">
        <v>170</v>
      </c>
      <c r="L96" s="764" t="s">
        <v>171</v>
      </c>
      <c r="M96" s="765" t="s">
        <v>172</v>
      </c>
      <c r="N96" s="705"/>
      <c r="O96" s="761"/>
      <c r="P96" s="766"/>
      <c r="Q96" s="767" t="s">
        <v>173</v>
      </c>
      <c r="S96"/>
      <c r="T96"/>
      <c r="U96"/>
      <c r="V96"/>
      <c r="W96"/>
    </row>
    <row r="97" spans="1:23" ht="13.5" thickBot="1">
      <c r="A97" s="768" t="s">
        <v>174</v>
      </c>
      <c r="B97" s="769">
        <f>(B29/1000)/1.02</f>
        <v>12.842174462156114</v>
      </c>
      <c r="C97" s="770">
        <f>(C29/1000)/1.02</f>
        <v>13.046851555253745</v>
      </c>
      <c r="D97" s="770">
        <f>(D29/1000)/1.02</f>
        <v>12.978742757658408</v>
      </c>
      <c r="E97" s="770">
        <f t="shared" ref="E97:L103" si="12">E29/1000/1.02</f>
        <v>13.536615246746432</v>
      </c>
      <c r="F97" s="770">
        <f t="shared" si="12"/>
        <v>13.675268566952274</v>
      </c>
      <c r="G97" s="770">
        <f t="shared" si="12"/>
        <v>14.177454315219842</v>
      </c>
      <c r="H97" s="770">
        <f t="shared" si="12"/>
        <v>14.061906679455161</v>
      </c>
      <c r="I97" s="770">
        <f t="shared" si="12"/>
        <v>14.793074608268469</v>
      </c>
      <c r="J97" s="770">
        <f t="shared" si="12"/>
        <v>14.950008544496528</v>
      </c>
      <c r="K97" s="770">
        <f t="shared" si="12"/>
        <v>16.667676666598766</v>
      </c>
      <c r="L97" s="770">
        <f t="shared" si="12"/>
        <v>17.842759366428563</v>
      </c>
      <c r="M97" s="771">
        <f t="shared" ref="M97:M103" si="13">(M29/1000)/1.02</f>
        <v>18.024988259380315</v>
      </c>
      <c r="N97" s="705"/>
      <c r="O97" s="761"/>
      <c r="P97" s="772" t="s">
        <v>174</v>
      </c>
      <c r="Q97" s="773">
        <f t="shared" ref="Q97:Q103" si="14">(Q29/1000)/1.02</f>
        <v>14.7395566214709</v>
      </c>
      <c r="S97"/>
      <c r="T97"/>
      <c r="U97"/>
      <c r="V97"/>
      <c r="W97"/>
    </row>
    <row r="98" spans="1:23" ht="13.5" thickBot="1">
      <c r="A98" s="774" t="s">
        <v>179</v>
      </c>
      <c r="B98" s="769">
        <f t="shared" ref="B98:C103" si="15">(B30/1000)/1.02</f>
        <v>12.708311940410097</v>
      </c>
      <c r="C98" s="770">
        <f t="shared" si="15"/>
        <v>12.462791347650167</v>
      </c>
      <c r="D98" s="770">
        <f t="shared" ref="D98:D103" si="16">D30/1000/1.02</f>
        <v>12.619773335073669</v>
      </c>
      <c r="E98" s="770">
        <f t="shared" si="12"/>
        <v>13.52394699049502</v>
      </c>
      <c r="F98" s="770">
        <f t="shared" si="12"/>
        <v>12.882041229191907</v>
      </c>
      <c r="G98" s="770">
        <f t="shared" si="12"/>
        <v>13.69836491896792</v>
      </c>
      <c r="H98" s="770">
        <f t="shared" si="12"/>
        <v>13.597399864087645</v>
      </c>
      <c r="I98" s="770">
        <f t="shared" si="12"/>
        <v>14.567836051308129</v>
      </c>
      <c r="J98" s="770">
        <f t="shared" si="12"/>
        <v>15.427485998156243</v>
      </c>
      <c r="K98" s="770">
        <f t="shared" si="12"/>
        <v>17.167157487978756</v>
      </c>
      <c r="L98" s="770">
        <f t="shared" si="12"/>
        <v>18.7893125200642</v>
      </c>
      <c r="M98" s="771">
        <f t="shared" si="13"/>
        <v>17.563156959813632</v>
      </c>
      <c r="N98" s="705"/>
      <c r="O98" s="761"/>
      <c r="P98" s="775" t="s">
        <v>179</v>
      </c>
      <c r="Q98" s="773">
        <f t="shared" si="14"/>
        <v>15.625963854118739</v>
      </c>
      <c r="S98"/>
      <c r="T98"/>
      <c r="U98"/>
      <c r="V98"/>
      <c r="W98"/>
    </row>
    <row r="99" spans="1:23" ht="13.5" thickBot="1">
      <c r="A99" s="774" t="s">
        <v>175</v>
      </c>
      <c r="B99" s="769">
        <f t="shared" si="15"/>
        <v>13.954742531065632</v>
      </c>
      <c r="C99" s="770">
        <f t="shared" si="15"/>
        <v>14.069510683024021</v>
      </c>
      <c r="D99" s="770">
        <f t="shared" si="16"/>
        <v>13.792056524761428</v>
      </c>
      <c r="E99" s="770">
        <f t="shared" si="12"/>
        <v>14.382601545740544</v>
      </c>
      <c r="F99" s="770">
        <f t="shared" si="12"/>
        <v>14.497530911877547</v>
      </c>
      <c r="G99" s="770">
        <f t="shared" si="12"/>
        <v>14.975696778640465</v>
      </c>
      <c r="H99" s="770">
        <f t="shared" si="12"/>
        <v>15.062609599122187</v>
      </c>
      <c r="I99" s="770">
        <f t="shared" si="12"/>
        <v>16.030243902139606</v>
      </c>
      <c r="J99" s="770">
        <f t="shared" si="12"/>
        <v>16.273769698587003</v>
      </c>
      <c r="K99" s="770">
        <f t="shared" si="12"/>
        <v>18.35929182428298</v>
      </c>
      <c r="L99" s="770">
        <f t="shared" si="12"/>
        <v>19.514937240082141</v>
      </c>
      <c r="M99" s="771">
        <f t="shared" si="13"/>
        <v>19.674422896503639</v>
      </c>
      <c r="N99" s="705"/>
      <c r="O99" s="761"/>
      <c r="P99" s="776" t="s">
        <v>175</v>
      </c>
      <c r="Q99" s="773">
        <f t="shared" si="14"/>
        <v>15.82918894089404</v>
      </c>
      <c r="S99"/>
      <c r="T99"/>
      <c r="U99"/>
      <c r="V99"/>
      <c r="W99"/>
    </row>
    <row r="100" spans="1:23" ht="13.5" thickBot="1">
      <c r="A100" s="774" t="s">
        <v>176</v>
      </c>
      <c r="B100" s="769">
        <f t="shared" si="15"/>
        <v>13.947436811398621</v>
      </c>
      <c r="C100" s="770">
        <f t="shared" si="15"/>
        <v>14.018815211068851</v>
      </c>
      <c r="D100" s="770">
        <f t="shared" si="16"/>
        <v>13.716961287227175</v>
      </c>
      <c r="E100" s="770">
        <f t="shared" si="12"/>
        <v>14.368551822812202</v>
      </c>
      <c r="F100" s="770">
        <f t="shared" si="12"/>
        <v>14.52398189549651</v>
      </c>
      <c r="G100" s="770">
        <f t="shared" si="12"/>
        <v>14.962581469962171</v>
      </c>
      <c r="H100" s="770">
        <f t="shared" si="12"/>
        <v>15.035995098433776</v>
      </c>
      <c r="I100" s="770">
        <f t="shared" si="12"/>
        <v>16.01233258041843</v>
      </c>
      <c r="J100" s="770">
        <f t="shared" si="12"/>
        <v>16.254787706767701</v>
      </c>
      <c r="K100" s="770">
        <f t="shared" si="12"/>
        <v>18.415846687398979</v>
      </c>
      <c r="L100" s="770">
        <f t="shared" si="12"/>
        <v>19.396302116657328</v>
      </c>
      <c r="M100" s="771">
        <f t="shared" si="13"/>
        <v>19.299645076937054</v>
      </c>
      <c r="N100" s="705"/>
      <c r="O100" s="761"/>
      <c r="P100" s="776" t="s">
        <v>176</v>
      </c>
      <c r="Q100" s="773">
        <f t="shared" si="14"/>
        <v>15.511806903834625</v>
      </c>
      <c r="S100"/>
      <c r="T100"/>
      <c r="U100"/>
      <c r="V100"/>
      <c r="W100"/>
    </row>
    <row r="101" spans="1:23" ht="13.5" thickBot="1">
      <c r="A101" s="774" t="s">
        <v>177</v>
      </c>
      <c r="B101" s="769">
        <f t="shared" si="15"/>
        <v>0</v>
      </c>
      <c r="C101" s="770">
        <f t="shared" si="15"/>
        <v>0</v>
      </c>
      <c r="D101" s="770">
        <f t="shared" si="16"/>
        <v>0</v>
      </c>
      <c r="E101" s="770">
        <f t="shared" si="12"/>
        <v>0</v>
      </c>
      <c r="F101" s="770">
        <f t="shared" si="12"/>
        <v>0</v>
      </c>
      <c r="G101" s="770">
        <f t="shared" si="12"/>
        <v>0</v>
      </c>
      <c r="H101" s="770">
        <f t="shared" si="12"/>
        <v>0</v>
      </c>
      <c r="I101" s="770">
        <f t="shared" si="12"/>
        <v>0</v>
      </c>
      <c r="J101" s="770">
        <f t="shared" si="12"/>
        <v>0</v>
      </c>
      <c r="K101" s="770">
        <f t="shared" si="12"/>
        <v>0</v>
      </c>
      <c r="L101" s="770">
        <f t="shared" si="12"/>
        <v>0</v>
      </c>
      <c r="M101" s="771">
        <f t="shared" si="13"/>
        <v>0</v>
      </c>
      <c r="N101" s="705"/>
      <c r="O101" s="761"/>
      <c r="P101" s="776" t="s">
        <v>177</v>
      </c>
      <c r="Q101" s="773">
        <f t="shared" si="14"/>
        <v>17.284556188923684</v>
      </c>
      <c r="S101"/>
      <c r="T101"/>
      <c r="U101"/>
      <c r="V101"/>
      <c r="W101"/>
    </row>
    <row r="102" spans="1:23" ht="13.5" thickBot="1">
      <c r="A102" s="774" t="s">
        <v>71</v>
      </c>
      <c r="B102" s="769">
        <f t="shared" si="15"/>
        <v>10.573861346747224</v>
      </c>
      <c r="C102" s="770">
        <f t="shared" si="15"/>
        <v>10.800605759102861</v>
      </c>
      <c r="D102" s="770">
        <f t="shared" si="16"/>
        <v>11.213437194204115</v>
      </c>
      <c r="E102" s="770">
        <f t="shared" si="12"/>
        <v>11.495609084330527</v>
      </c>
      <c r="F102" s="770">
        <f t="shared" si="12"/>
        <v>11.746785478065423</v>
      </c>
      <c r="G102" s="770">
        <f t="shared" si="12"/>
        <v>12.14458485620589</v>
      </c>
      <c r="H102" s="770">
        <f t="shared" si="12"/>
        <v>12.075730895482954</v>
      </c>
      <c r="I102" s="770">
        <f t="shared" si="12"/>
        <v>12.294225376360785</v>
      </c>
      <c r="J102" s="770">
        <f t="shared" si="12"/>
        <v>12.626308189338188</v>
      </c>
      <c r="K102" s="770">
        <f t="shared" si="12"/>
        <v>13.960350114626635</v>
      </c>
      <c r="L102" s="770">
        <f t="shared" si="12"/>
        <v>15.379983189106927</v>
      </c>
      <c r="M102" s="771">
        <f t="shared" si="13"/>
        <v>15.545943516847712</v>
      </c>
      <c r="N102" s="705"/>
      <c r="O102" s="761"/>
      <c r="P102" s="776" t="s">
        <v>71</v>
      </c>
      <c r="Q102" s="773">
        <f t="shared" si="14"/>
        <v>12.678667713091802</v>
      </c>
      <c r="S102"/>
      <c r="T102"/>
      <c r="U102"/>
      <c r="V102"/>
      <c r="W102"/>
    </row>
    <row r="103" spans="1:23" ht="13.5" thickBot="1">
      <c r="A103" s="777" t="s">
        <v>178</v>
      </c>
      <c r="B103" s="769">
        <f t="shared" si="15"/>
        <v>13.343633502191944</v>
      </c>
      <c r="C103" s="770">
        <f t="shared" si="15"/>
        <v>13.538897670383442</v>
      </c>
      <c r="D103" s="770">
        <f t="shared" si="16"/>
        <v>13.442786751002609</v>
      </c>
      <c r="E103" s="770">
        <f t="shared" si="12"/>
        <v>13.886267899053902</v>
      </c>
      <c r="F103" s="770">
        <f t="shared" si="12"/>
        <v>13.960108183135445</v>
      </c>
      <c r="G103" s="770">
        <f t="shared" si="12"/>
        <v>14.345660630199042</v>
      </c>
      <c r="H103" s="770">
        <f t="shared" si="12"/>
        <v>14.441625813687248</v>
      </c>
      <c r="I103" s="770">
        <f t="shared" si="12"/>
        <v>15.046909802495032</v>
      </c>
      <c r="J103" s="770">
        <f t="shared" si="12"/>
        <v>15.38107326239334</v>
      </c>
      <c r="K103" s="770">
        <f t="shared" si="12"/>
        <v>17.413533489102406</v>
      </c>
      <c r="L103" s="770">
        <f t="shared" si="12"/>
        <v>18.512921370090407</v>
      </c>
      <c r="M103" s="771">
        <f t="shared" si="13"/>
        <v>18.560856745126859</v>
      </c>
      <c r="N103" s="705"/>
      <c r="O103" s="761"/>
      <c r="P103" s="778" t="s">
        <v>178</v>
      </c>
      <c r="Q103" s="773">
        <f t="shared" si="14"/>
        <v>15.161183898182118</v>
      </c>
      <c r="S103"/>
      <c r="T103"/>
      <c r="U103"/>
      <c r="V103"/>
      <c r="W103"/>
    </row>
    <row r="104" spans="1:23" ht="13">
      <c r="A104" s="705"/>
      <c r="B104" s="705"/>
      <c r="C104" s="705"/>
      <c r="D104" s="705"/>
      <c r="E104" s="705"/>
      <c r="F104" s="705"/>
      <c r="G104" s="705"/>
      <c r="H104" s="705"/>
      <c r="I104" s="705"/>
      <c r="J104" s="705"/>
      <c r="K104" s="705"/>
      <c r="L104" s="705"/>
      <c r="M104" s="705"/>
      <c r="N104" s="705"/>
      <c r="O104" s="705"/>
      <c r="P104" s="705"/>
      <c r="Q104" s="705"/>
      <c r="S104"/>
      <c r="T104"/>
      <c r="U104"/>
      <c r="V104"/>
      <c r="W104"/>
    </row>
    <row r="105" spans="1:23" ht="16" thickBot="1">
      <c r="A105" s="760">
        <v>2022</v>
      </c>
      <c r="B105" s="761"/>
      <c r="C105" s="761"/>
      <c r="D105" s="761"/>
      <c r="E105" s="761"/>
      <c r="F105" s="761"/>
      <c r="G105" s="761"/>
      <c r="H105" s="761"/>
      <c r="I105" s="761"/>
      <c r="J105" s="761"/>
      <c r="K105" s="761"/>
      <c r="L105" s="761"/>
      <c r="M105" s="762" t="s">
        <v>180</v>
      </c>
      <c r="N105" s="705"/>
      <c r="O105" s="761"/>
      <c r="P105" s="760">
        <v>2022</v>
      </c>
      <c r="Q105" s="761"/>
      <c r="S105"/>
      <c r="T105"/>
      <c r="U105"/>
      <c r="V105"/>
      <c r="W105"/>
    </row>
    <row r="106" spans="1:23" ht="13.5" thickBot="1">
      <c r="A106" s="763"/>
      <c r="B106" s="764" t="s">
        <v>161</v>
      </c>
      <c r="C106" s="764" t="s">
        <v>162</v>
      </c>
      <c r="D106" s="764" t="s">
        <v>163</v>
      </c>
      <c r="E106" s="764" t="s">
        <v>164</v>
      </c>
      <c r="F106" s="764" t="s">
        <v>165</v>
      </c>
      <c r="G106" s="764" t="s">
        <v>166</v>
      </c>
      <c r="H106" s="764" t="s">
        <v>167</v>
      </c>
      <c r="I106" s="764" t="s">
        <v>168</v>
      </c>
      <c r="J106" s="764" t="s">
        <v>169</v>
      </c>
      <c r="K106" s="764" t="s">
        <v>170</v>
      </c>
      <c r="L106" s="764" t="s">
        <v>171</v>
      </c>
      <c r="M106" s="765" t="s">
        <v>172</v>
      </c>
      <c r="N106" s="705"/>
      <c r="O106" s="761"/>
      <c r="P106" s="766"/>
      <c r="Q106" s="767" t="s">
        <v>173</v>
      </c>
      <c r="S106"/>
      <c r="T106"/>
      <c r="U106"/>
      <c r="V106"/>
      <c r="W106"/>
    </row>
    <row r="107" spans="1:23" ht="13.5" thickBot="1">
      <c r="A107" s="768" t="s">
        <v>174</v>
      </c>
      <c r="B107" s="769">
        <f>(B39/1000)/1.02</f>
        <v>18.220445478488372</v>
      </c>
      <c r="C107" s="770">
        <f>(C39/1000)/1.02</f>
        <v>18.687882968909957</v>
      </c>
      <c r="D107" s="770">
        <f>(D39/1000)/1.02</f>
        <v>19.896289376021414</v>
      </c>
      <c r="E107" s="770">
        <f t="shared" ref="E107:L113" si="17">E39/1000/1.02</f>
        <v>21.943286535050227</v>
      </c>
      <c r="F107" s="770">
        <f t="shared" si="17"/>
        <v>22.219222838376393</v>
      </c>
      <c r="G107" s="770">
        <f t="shared" si="17"/>
        <v>21.231632573200869</v>
      </c>
      <c r="H107" s="770">
        <f t="shared" si="17"/>
        <v>20.674638183345678</v>
      </c>
      <c r="I107" s="770">
        <f t="shared" si="17"/>
        <v>21.612313338073626</v>
      </c>
      <c r="J107" s="770">
        <f t="shared" si="17"/>
        <v>21.055693529161211</v>
      </c>
      <c r="K107" s="770">
        <f t="shared" si="17"/>
        <v>21.01348961921218</v>
      </c>
      <c r="L107" s="770">
        <f t="shared" si="17"/>
        <v>21.148872083248921</v>
      </c>
      <c r="M107" s="771">
        <f t="shared" ref="M107:M113" si="18">(M39/1000)/1.02</f>
        <v>20.62596886854822</v>
      </c>
      <c r="N107" s="705"/>
      <c r="O107" s="761"/>
      <c r="P107" s="772" t="s">
        <v>174</v>
      </c>
      <c r="Q107" s="773">
        <f t="shared" ref="Q107:Q113" si="19">(Q39/1000)/1.02</f>
        <v>20.732297154797592</v>
      </c>
      <c r="S107"/>
      <c r="T107"/>
      <c r="U107"/>
      <c r="V107"/>
      <c r="W107"/>
    </row>
    <row r="108" spans="1:23" ht="13.5" thickBot="1">
      <c r="A108" s="774" t="s">
        <v>179</v>
      </c>
      <c r="B108" s="769">
        <f t="shared" ref="B108:C113" si="20">(B40/1000)/1.02</f>
        <v>19.020773840459867</v>
      </c>
      <c r="C108" s="770">
        <f t="shared" si="20"/>
        <v>18.400119685858424</v>
      </c>
      <c r="D108" s="770">
        <f t="shared" ref="D108:D113" si="21">D40/1000/1.02</f>
        <v>20.375035983997495</v>
      </c>
      <c r="E108" s="770">
        <f t="shared" si="17"/>
        <v>21.62406314575983</v>
      </c>
      <c r="F108" s="770">
        <f t="shared" si="17"/>
        <v>22.387138213560561</v>
      </c>
      <c r="G108" s="770">
        <f t="shared" si="17"/>
        <v>20.555628994270251</v>
      </c>
      <c r="H108" s="770">
        <f t="shared" si="17"/>
        <v>21.070703527735876</v>
      </c>
      <c r="I108" s="770">
        <f t="shared" si="17"/>
        <v>20.959915939238737</v>
      </c>
      <c r="J108" s="770">
        <f t="shared" si="17"/>
        <v>20.168955448001995</v>
      </c>
      <c r="K108" s="770">
        <f t="shared" si="17"/>
        <v>21.298406103864142</v>
      </c>
      <c r="L108" s="770">
        <f t="shared" si="17"/>
        <v>21.10563744026414</v>
      </c>
      <c r="M108" s="771">
        <f t="shared" si="18"/>
        <v>20.031830204771168</v>
      </c>
      <c r="N108" s="705"/>
      <c r="O108" s="761"/>
      <c r="P108" s="775" t="s">
        <v>179</v>
      </c>
      <c r="Q108" s="773">
        <f t="shared" si="19"/>
        <v>20.717470874699291</v>
      </c>
      <c r="S108"/>
      <c r="T108"/>
      <c r="U108"/>
      <c r="V108"/>
      <c r="W108"/>
    </row>
    <row r="109" spans="1:23" ht="13.5" thickBot="1">
      <c r="A109" s="774" t="s">
        <v>175</v>
      </c>
      <c r="B109" s="769">
        <f t="shared" si="20"/>
        <v>19.618621469619828</v>
      </c>
      <c r="C109" s="770">
        <f t="shared" si="20"/>
        <v>19.74594250334313</v>
      </c>
      <c r="D109" s="770">
        <f t="shared" si="21"/>
        <v>20.902927287122221</v>
      </c>
      <c r="E109" s="770">
        <f t="shared" si="17"/>
        <v>22.986978222831024</v>
      </c>
      <c r="F109" s="770">
        <f t="shared" si="17"/>
        <v>23.115736659480987</v>
      </c>
      <c r="G109" s="770">
        <f t="shared" si="17"/>
        <v>21.770513453453347</v>
      </c>
      <c r="H109" s="770">
        <f t="shared" si="17"/>
        <v>21.296838286804238</v>
      </c>
      <c r="I109" s="770">
        <f t="shared" si="17"/>
        <v>22.618512261823149</v>
      </c>
      <c r="J109" s="770">
        <f t="shared" si="17"/>
        <v>21.989397408235916</v>
      </c>
      <c r="K109" s="770">
        <f t="shared" si="17"/>
        <v>22.008382859055853</v>
      </c>
      <c r="L109" s="770">
        <f t="shared" si="17"/>
        <v>22.199505929192632</v>
      </c>
      <c r="M109" s="771">
        <f t="shared" si="18"/>
        <v>21.886541947116712</v>
      </c>
      <c r="N109" s="705"/>
      <c r="O109" s="761"/>
      <c r="P109" s="776" t="s">
        <v>175</v>
      </c>
      <c r="Q109" s="773">
        <f t="shared" si="19"/>
        <v>21.696565146519635</v>
      </c>
      <c r="S109"/>
      <c r="T109"/>
      <c r="U109"/>
      <c r="V109"/>
      <c r="W109"/>
    </row>
    <row r="110" spans="1:23" ht="13.5" thickBot="1">
      <c r="A110" s="774" t="s">
        <v>176</v>
      </c>
      <c r="B110" s="769">
        <f t="shared" si="20"/>
        <v>19.499953629700652</v>
      </c>
      <c r="C110" s="770">
        <f t="shared" si="20"/>
        <v>19.644372748056277</v>
      </c>
      <c r="D110" s="770">
        <f t="shared" si="21"/>
        <v>20.766146450748721</v>
      </c>
      <c r="E110" s="770">
        <f t="shared" si="17"/>
        <v>22.905614222576652</v>
      </c>
      <c r="F110" s="770">
        <f t="shared" si="17"/>
        <v>23.011413217720307</v>
      </c>
      <c r="G110" s="770">
        <f t="shared" si="17"/>
        <v>21.563485053836903</v>
      </c>
      <c r="H110" s="770">
        <f t="shared" si="17"/>
        <v>21.167475654378066</v>
      </c>
      <c r="I110" s="770">
        <f t="shared" si="17"/>
        <v>22.60707245137305</v>
      </c>
      <c r="J110" s="770">
        <f t="shared" si="17"/>
        <v>21.818164855225664</v>
      </c>
      <c r="K110" s="770">
        <f t="shared" si="17"/>
        <v>21.839051738622896</v>
      </c>
      <c r="L110" s="770">
        <f t="shared" si="17"/>
        <v>22.114122877543597</v>
      </c>
      <c r="M110" s="771">
        <f t="shared" si="18"/>
        <v>21.720950281294389</v>
      </c>
      <c r="N110" s="705"/>
      <c r="O110" s="761"/>
      <c r="P110" s="776" t="s">
        <v>176</v>
      </c>
      <c r="Q110" s="773">
        <f t="shared" si="19"/>
        <v>21.579532932551359</v>
      </c>
      <c r="S110"/>
      <c r="T110"/>
      <c r="U110"/>
      <c r="V110"/>
      <c r="W110"/>
    </row>
    <row r="111" spans="1:23" ht="13.5" thickBot="1">
      <c r="A111" s="774" t="s">
        <v>177</v>
      </c>
      <c r="B111" s="769">
        <f t="shared" si="20"/>
        <v>20.053816519428281</v>
      </c>
      <c r="C111" s="770">
        <f t="shared" si="20"/>
        <v>20.156580270472077</v>
      </c>
      <c r="D111" s="770">
        <f t="shared" si="21"/>
        <v>20.489476396518508</v>
      </c>
      <c r="E111" s="770">
        <f t="shared" si="17"/>
        <v>23.119552913688842</v>
      </c>
      <c r="F111" s="770">
        <f t="shared" si="17"/>
        <v>22.016226812073143</v>
      </c>
      <c r="G111" s="770">
        <f t="shared" si="17"/>
        <v>21.77040772290048</v>
      </c>
      <c r="H111" s="770">
        <f t="shared" si="17"/>
        <v>21.097048389535761</v>
      </c>
      <c r="I111" s="770">
        <f t="shared" si="17"/>
        <v>22.889424341012052</v>
      </c>
      <c r="J111" s="770">
        <f t="shared" si="17"/>
        <v>21.807667755991289</v>
      </c>
      <c r="K111" s="770">
        <f t="shared" si="17"/>
        <v>22.462136346277937</v>
      </c>
      <c r="L111" s="770">
        <f t="shared" si="17"/>
        <v>22.841432044338081</v>
      </c>
      <c r="M111" s="771">
        <f t="shared" si="18"/>
        <v>22.450215224771853</v>
      </c>
      <c r="N111" s="705"/>
      <c r="O111" s="761"/>
      <c r="P111" s="776" t="s">
        <v>177</v>
      </c>
      <c r="Q111" s="773">
        <f t="shared" si="19"/>
        <v>21.898345491570858</v>
      </c>
      <c r="S111"/>
      <c r="T111"/>
      <c r="U111"/>
      <c r="V111"/>
      <c r="W111"/>
    </row>
    <row r="112" spans="1:23" ht="13.5" thickBot="1">
      <c r="A112" s="774" t="s">
        <v>71</v>
      </c>
      <c r="B112" s="769">
        <f t="shared" si="20"/>
        <v>15.772317282398468</v>
      </c>
      <c r="C112" s="770">
        <f t="shared" si="20"/>
        <v>16.670598759872004</v>
      </c>
      <c r="D112" s="770">
        <f t="shared" si="21"/>
        <v>18.112028109181377</v>
      </c>
      <c r="E112" s="770">
        <f t="shared" si="17"/>
        <v>20.215479602213403</v>
      </c>
      <c r="F112" s="770">
        <f t="shared" si="17"/>
        <v>20.544714466433664</v>
      </c>
      <c r="G112" s="770">
        <f t="shared" si="17"/>
        <v>19.786484334178724</v>
      </c>
      <c r="H112" s="770">
        <f t="shared" si="17"/>
        <v>19.296305231076069</v>
      </c>
      <c r="I112" s="770">
        <f t="shared" si="17"/>
        <v>19.752520562205383</v>
      </c>
      <c r="J112" s="770">
        <f t="shared" si="17"/>
        <v>19.272324148221209</v>
      </c>
      <c r="K112" s="770">
        <f t="shared" si="17"/>
        <v>19.281816537016297</v>
      </c>
      <c r="L112" s="770">
        <f t="shared" si="17"/>
        <v>19.130188581886486</v>
      </c>
      <c r="M112" s="771">
        <f t="shared" si="18"/>
        <v>18.114291394460729</v>
      </c>
      <c r="N112" s="705"/>
      <c r="O112" s="761"/>
      <c r="P112" s="776" t="s">
        <v>71</v>
      </c>
      <c r="Q112" s="773">
        <f t="shared" si="19"/>
        <v>18.867121756771375</v>
      </c>
      <c r="S112"/>
      <c r="T112"/>
      <c r="U112"/>
      <c r="V112"/>
      <c r="W112"/>
    </row>
    <row r="113" spans="1:23" ht="13.5" thickBot="1">
      <c r="A113" s="777" t="s">
        <v>178</v>
      </c>
      <c r="B113" s="769">
        <f t="shared" si="20"/>
        <v>18.773560028655151</v>
      </c>
      <c r="C113" s="770">
        <f t="shared" si="20"/>
        <v>19.065664069686452</v>
      </c>
      <c r="D113" s="770">
        <f t="shared" si="21"/>
        <v>20.082437183011848</v>
      </c>
      <c r="E113" s="770">
        <f t="shared" si="17"/>
        <v>22.078669431714665</v>
      </c>
      <c r="F113" s="770">
        <f t="shared" si="17"/>
        <v>22.383140503911456</v>
      </c>
      <c r="G113" s="770">
        <f t="shared" si="17"/>
        <v>21.85653533148772</v>
      </c>
      <c r="H113" s="770">
        <f t="shared" si="17"/>
        <v>21.468406482157512</v>
      </c>
      <c r="I113" s="770">
        <f t="shared" si="17"/>
        <v>22.261859766427708</v>
      </c>
      <c r="J113" s="770">
        <f t="shared" si="17"/>
        <v>22.124185262098443</v>
      </c>
      <c r="K113" s="770">
        <f t="shared" si="17"/>
        <v>22.037245609142218</v>
      </c>
      <c r="L113" s="770">
        <f t="shared" si="17"/>
        <v>22.136354196756198</v>
      </c>
      <c r="M113" s="771">
        <f t="shared" si="18"/>
        <v>22.021844098213204</v>
      </c>
      <c r="N113" s="705"/>
      <c r="O113" s="761"/>
      <c r="P113" s="778" t="s">
        <v>178</v>
      </c>
      <c r="Q113" s="773">
        <f t="shared" si="19"/>
        <v>21.406064266444936</v>
      </c>
      <c r="S113"/>
      <c r="T113"/>
      <c r="U113"/>
      <c r="V113"/>
      <c r="W113"/>
    </row>
    <row r="114" spans="1:23" ht="13">
      <c r="A114" s="705"/>
      <c r="B114" s="705"/>
      <c r="C114" s="705"/>
      <c r="D114" s="705"/>
      <c r="E114" s="705"/>
      <c r="F114" s="705"/>
      <c r="G114" s="705"/>
      <c r="H114" s="705"/>
      <c r="I114" s="705"/>
      <c r="J114" s="705"/>
      <c r="K114" s="705"/>
      <c r="L114" s="705"/>
      <c r="M114" s="705"/>
      <c r="N114" s="705"/>
      <c r="O114" s="705"/>
      <c r="P114" s="705"/>
      <c r="Q114" s="705"/>
      <c r="S114"/>
      <c r="T114"/>
      <c r="U114"/>
      <c r="V114"/>
      <c r="W114"/>
    </row>
    <row r="115" spans="1:23" ht="16" thickBot="1">
      <c r="A115" s="760">
        <v>2023</v>
      </c>
      <c r="B115" s="761"/>
      <c r="C115" s="761"/>
      <c r="D115" s="761"/>
      <c r="E115" s="761"/>
      <c r="F115" s="761"/>
      <c r="G115" s="761"/>
      <c r="H115" s="761"/>
      <c r="I115" s="761"/>
      <c r="J115" s="761"/>
      <c r="K115" s="761"/>
      <c r="L115" s="761"/>
      <c r="M115" s="762" t="s">
        <v>180</v>
      </c>
      <c r="N115" s="705"/>
      <c r="O115" s="761"/>
      <c r="P115" s="760">
        <v>2023</v>
      </c>
      <c r="Q115" s="761"/>
      <c r="S115"/>
      <c r="T115"/>
      <c r="U115"/>
      <c r="V115"/>
      <c r="W115"/>
    </row>
    <row r="116" spans="1:23" ht="13.5" thickBot="1">
      <c r="A116" s="763"/>
      <c r="B116" s="764" t="s">
        <v>161</v>
      </c>
      <c r="C116" s="764" t="s">
        <v>162</v>
      </c>
      <c r="D116" s="764" t="s">
        <v>163</v>
      </c>
      <c r="E116" s="764" t="s">
        <v>164</v>
      </c>
      <c r="F116" s="764" t="s">
        <v>165</v>
      </c>
      <c r="G116" s="764" t="s">
        <v>166</v>
      </c>
      <c r="H116" s="764" t="s">
        <v>167</v>
      </c>
      <c r="I116" s="764" t="s">
        <v>168</v>
      </c>
      <c r="J116" s="764" t="s">
        <v>169</v>
      </c>
      <c r="K116" s="764" t="s">
        <v>170</v>
      </c>
      <c r="L116" s="764" t="s">
        <v>171</v>
      </c>
      <c r="M116" s="765" t="s">
        <v>172</v>
      </c>
      <c r="N116" s="705"/>
      <c r="O116" s="761"/>
      <c r="P116" s="766"/>
      <c r="Q116" s="767" t="s">
        <v>173</v>
      </c>
      <c r="S116"/>
      <c r="T116"/>
      <c r="U116"/>
      <c r="V116"/>
      <c r="W116"/>
    </row>
    <row r="117" spans="1:23" ht="13.5" thickBot="1">
      <c r="A117" s="768" t="s">
        <v>174</v>
      </c>
      <c r="B117" s="769">
        <f>(B49/1000)/1.02</f>
        <v>20.699240880469233</v>
      </c>
      <c r="C117" s="770">
        <f>(C49/1000)/1.02</f>
        <v>20.71864964374755</v>
      </c>
      <c r="D117" s="770">
        <f>(D49/1000)/1.02</f>
        <v>20.971773871522764</v>
      </c>
      <c r="E117" s="770">
        <f t="shared" ref="E117:L123" si="22">E49/1000/1.02</f>
        <v>20.712654805870375</v>
      </c>
      <c r="F117" s="770">
        <f t="shared" si="22"/>
        <v>20.513261352612115</v>
      </c>
      <c r="G117" s="770">
        <f t="shared" si="22"/>
        <v>19.943197645916445</v>
      </c>
      <c r="H117" s="770">
        <f t="shared" si="22"/>
        <v>18.735268228132835</v>
      </c>
      <c r="I117" s="770">
        <f t="shared" si="22"/>
        <v>19.100481397324817</v>
      </c>
      <c r="J117" s="770">
        <f t="shared" si="22"/>
        <v>18.948096193791866</v>
      </c>
      <c r="K117" s="770">
        <f t="shared" si="22"/>
        <v>19.201937945515063</v>
      </c>
      <c r="L117" s="770">
        <f t="shared" si="22"/>
        <v>18.773485145713106</v>
      </c>
      <c r="M117" s="771">
        <f t="shared" ref="M117:M123" si="23">(M49/1000)/1.02</f>
        <v>18.523162407131373</v>
      </c>
      <c r="N117" s="705"/>
      <c r="O117" s="761"/>
      <c r="P117" s="772" t="s">
        <v>174</v>
      </c>
      <c r="Q117" s="773">
        <f t="shared" ref="Q117:Q123" si="24">(Q49/1000)/1.02</f>
        <v>19.797598704745603</v>
      </c>
      <c r="S117"/>
      <c r="T117"/>
      <c r="U117"/>
      <c r="V117"/>
      <c r="W117"/>
    </row>
    <row r="118" spans="1:23" ht="13.5" thickBot="1">
      <c r="A118" s="774" t="s">
        <v>179</v>
      </c>
      <c r="B118" s="769">
        <f t="shared" ref="B118:C123" si="25">(B50/1000)/1.02</f>
        <v>21.259631343497247</v>
      </c>
      <c r="C118" s="770">
        <f t="shared" si="25"/>
        <v>20.084170919375026</v>
      </c>
      <c r="D118" s="770">
        <f t="shared" ref="D118:D123" si="26">D50/1000/1.02</f>
        <v>20.643866079091563</v>
      </c>
      <c r="E118" s="770">
        <f t="shared" si="22"/>
        <v>20.562748088795054</v>
      </c>
      <c r="F118" s="770">
        <f t="shared" si="22"/>
        <v>20.077364993703906</v>
      </c>
      <c r="G118" s="770">
        <f t="shared" si="22"/>
        <v>19.598627911613455</v>
      </c>
      <c r="H118" s="770">
        <f t="shared" si="22"/>
        <v>17.639319149599416</v>
      </c>
      <c r="I118" s="770">
        <f t="shared" si="22"/>
        <v>19.016711471343974</v>
      </c>
      <c r="J118" s="770">
        <f t="shared" si="22"/>
        <v>18.26673918974998</v>
      </c>
      <c r="K118" s="770">
        <f t="shared" si="22"/>
        <v>19.209156141052119</v>
      </c>
      <c r="L118" s="770">
        <f t="shared" si="22"/>
        <v>17.192412572221457</v>
      </c>
      <c r="M118" s="771">
        <f t="shared" si="23"/>
        <v>18.799383918334954</v>
      </c>
      <c r="N118" s="705"/>
      <c r="O118" s="761"/>
      <c r="P118" s="775" t="s">
        <v>179</v>
      </c>
      <c r="Q118" s="773">
        <f t="shared" si="24"/>
        <v>19.611566837730216</v>
      </c>
      <c r="S118"/>
      <c r="T118"/>
      <c r="U118"/>
      <c r="V118"/>
      <c r="W118"/>
    </row>
    <row r="119" spans="1:23" ht="13.5" thickBot="1">
      <c r="A119" s="774" t="s">
        <v>175</v>
      </c>
      <c r="B119" s="769">
        <f t="shared" si="25"/>
        <v>21.827918462606373</v>
      </c>
      <c r="C119" s="770">
        <f t="shared" si="25"/>
        <v>21.874714986666966</v>
      </c>
      <c r="D119" s="770">
        <f t="shared" si="26"/>
        <v>21.997821243143854</v>
      </c>
      <c r="E119" s="770">
        <f t="shared" si="22"/>
        <v>21.801208605886796</v>
      </c>
      <c r="F119" s="770">
        <f t="shared" si="22"/>
        <v>21.267661712164212</v>
      </c>
      <c r="G119" s="770">
        <f t="shared" si="22"/>
        <v>20.65214643311165</v>
      </c>
      <c r="H119" s="770">
        <f t="shared" si="22"/>
        <v>19.582888898470426</v>
      </c>
      <c r="I119" s="770">
        <f t="shared" si="22"/>
        <v>20.194876846245165</v>
      </c>
      <c r="J119" s="770">
        <f t="shared" si="22"/>
        <v>19.967244924395988</v>
      </c>
      <c r="K119" s="770">
        <f t="shared" si="22"/>
        <v>20.601954069112345</v>
      </c>
      <c r="L119" s="770">
        <f t="shared" si="22"/>
        <v>20.296934380393601</v>
      </c>
      <c r="M119" s="771">
        <f t="shared" si="23"/>
        <v>20.233104830747067</v>
      </c>
      <c r="N119" s="705"/>
      <c r="O119" s="761"/>
      <c r="P119" s="776" t="s">
        <v>175</v>
      </c>
      <c r="Q119" s="773">
        <f t="shared" si="24"/>
        <v>20.930982467315584</v>
      </c>
      <c r="S119"/>
      <c r="T119"/>
      <c r="U119"/>
      <c r="V119"/>
      <c r="W119"/>
    </row>
    <row r="120" spans="1:23" ht="13.5" thickBot="1">
      <c r="A120" s="774" t="s">
        <v>176</v>
      </c>
      <c r="B120" s="769">
        <f t="shared" si="25"/>
        <v>21.640988904917524</v>
      </c>
      <c r="C120" s="770">
        <f t="shared" si="25"/>
        <v>21.529536156147028</v>
      </c>
      <c r="D120" s="770">
        <f t="shared" si="26"/>
        <v>21.777843385177491</v>
      </c>
      <c r="E120" s="770">
        <f t="shared" si="22"/>
        <v>21.513125984827685</v>
      </c>
      <c r="F120" s="770">
        <f t="shared" si="22"/>
        <v>21.195150612849297</v>
      </c>
      <c r="G120" s="770">
        <f t="shared" si="22"/>
        <v>20.44408453428947</v>
      </c>
      <c r="H120" s="770">
        <f t="shared" si="22"/>
        <v>19.046250503977546</v>
      </c>
      <c r="I120" s="770">
        <f t="shared" si="22"/>
        <v>19.9265565625793</v>
      </c>
      <c r="J120" s="770">
        <f t="shared" si="22"/>
        <v>19.640722273697452</v>
      </c>
      <c r="K120" s="770">
        <f t="shared" si="22"/>
        <v>20.306136461645885</v>
      </c>
      <c r="L120" s="770">
        <f t="shared" si="22"/>
        <v>20.021022885212709</v>
      </c>
      <c r="M120" s="771">
        <f t="shared" si="23"/>
        <v>19.880338634509531</v>
      </c>
      <c r="N120" s="705"/>
      <c r="O120" s="761"/>
      <c r="P120" s="776" t="s">
        <v>176</v>
      </c>
      <c r="Q120" s="773">
        <f t="shared" si="24"/>
        <v>20.696065002361429</v>
      </c>
      <c r="S120"/>
      <c r="T120"/>
      <c r="U120"/>
      <c r="V120"/>
      <c r="W120"/>
    </row>
    <row r="121" spans="1:23" ht="13.5" thickBot="1">
      <c r="A121" s="774" t="s">
        <v>177</v>
      </c>
      <c r="B121" s="769">
        <f t="shared" si="25"/>
        <v>22.141677157858442</v>
      </c>
      <c r="C121" s="770">
        <f t="shared" si="25"/>
        <v>21.664043814779916</v>
      </c>
      <c r="D121" s="770">
        <f t="shared" si="26"/>
        <v>22.520871863992515</v>
      </c>
      <c r="E121" s="770">
        <f t="shared" si="22"/>
        <v>21.80635230361397</v>
      </c>
      <c r="F121" s="770">
        <f t="shared" si="22"/>
        <v>21.42347730149628</v>
      </c>
      <c r="G121" s="770">
        <f t="shared" si="22"/>
        <v>20.314587162827817</v>
      </c>
      <c r="H121" s="770">
        <f t="shared" si="22"/>
        <v>19.803560691951802</v>
      </c>
      <c r="I121" s="770">
        <f t="shared" si="22"/>
        <v>20.004970749772305</v>
      </c>
      <c r="J121" s="770">
        <f t="shared" si="22"/>
        <v>20.156499788472967</v>
      </c>
      <c r="K121" s="770">
        <f t="shared" si="22"/>
        <v>19.86517450323041</v>
      </c>
      <c r="L121" s="770">
        <f t="shared" si="22"/>
        <v>20.23038118380342</v>
      </c>
      <c r="M121" s="771">
        <f t="shared" si="23"/>
        <v>20.54412742682856</v>
      </c>
      <c r="N121" s="705"/>
      <c r="O121" s="761"/>
      <c r="P121" s="776" t="s">
        <v>177</v>
      </c>
      <c r="Q121" s="773">
        <f t="shared" si="24"/>
        <v>20.816257146879217</v>
      </c>
      <c r="S121"/>
      <c r="T121"/>
      <c r="U121"/>
      <c r="V121"/>
      <c r="W121"/>
    </row>
    <row r="122" spans="1:23" ht="13.5" thickBot="1">
      <c r="A122" s="774" t="s">
        <v>71</v>
      </c>
      <c r="B122" s="769">
        <f t="shared" si="25"/>
        <v>18.003180773185836</v>
      </c>
      <c r="C122" s="770">
        <f t="shared" si="25"/>
        <v>18.06283683012882</v>
      </c>
      <c r="D122" s="770">
        <f t="shared" si="26"/>
        <v>18.379556824448308</v>
      </c>
      <c r="E122" s="770">
        <f t="shared" si="22"/>
        <v>18.297199734249467</v>
      </c>
      <c r="F122" s="770">
        <f t="shared" si="22"/>
        <v>17.995771178569196</v>
      </c>
      <c r="G122" s="770">
        <f t="shared" si="22"/>
        <v>17.486192066534066</v>
      </c>
      <c r="H122" s="770">
        <f t="shared" si="22"/>
        <v>16.571410043802803</v>
      </c>
      <c r="I122" s="770">
        <f t="shared" si="22"/>
        <v>16.671128364837887</v>
      </c>
      <c r="J122" s="770">
        <f t="shared" si="22"/>
        <v>16.75505018032311</v>
      </c>
      <c r="K122" s="770">
        <f t="shared" si="22"/>
        <v>16.740516937226673</v>
      </c>
      <c r="L122" s="770">
        <f t="shared" si="22"/>
        <v>16.000174718017661</v>
      </c>
      <c r="M122" s="771">
        <f t="shared" si="23"/>
        <v>15.546246185854812</v>
      </c>
      <c r="N122" s="705"/>
      <c r="O122" s="761"/>
      <c r="P122" s="776" t="s">
        <v>71</v>
      </c>
      <c r="Q122" s="773">
        <f t="shared" si="24"/>
        <v>17.196734618720907</v>
      </c>
      <c r="S122"/>
      <c r="T122"/>
      <c r="U122"/>
      <c r="V122"/>
      <c r="W122"/>
    </row>
    <row r="123" spans="1:23" ht="13.5" thickBot="1">
      <c r="A123" s="777" t="s">
        <v>178</v>
      </c>
      <c r="B123" s="769">
        <f t="shared" si="25"/>
        <v>22.130556389674268</v>
      </c>
      <c r="C123" s="770">
        <f t="shared" si="25"/>
        <v>22.096222262014923</v>
      </c>
      <c r="D123" s="770">
        <f t="shared" si="26"/>
        <v>22.236007829800574</v>
      </c>
      <c r="E123" s="770">
        <f t="shared" si="22"/>
        <v>22.076588850061835</v>
      </c>
      <c r="F123" s="770">
        <f t="shared" si="22"/>
        <v>21.896601362147898</v>
      </c>
      <c r="G123" s="770">
        <f t="shared" si="22"/>
        <v>21.324287121651491</v>
      </c>
      <c r="H123" s="770">
        <f t="shared" si="22"/>
        <v>20.148530895509992</v>
      </c>
      <c r="I123" s="770">
        <f t="shared" si="22"/>
        <v>20.443543263988666</v>
      </c>
      <c r="J123" s="770">
        <f t="shared" si="22"/>
        <v>20.494424514683249</v>
      </c>
      <c r="K123" s="770">
        <f t="shared" si="22"/>
        <v>20.706248387670254</v>
      </c>
      <c r="L123" s="770">
        <f t="shared" si="22"/>
        <v>20.61815586447625</v>
      </c>
      <c r="M123" s="771">
        <f t="shared" si="23"/>
        <v>20.337731778704814</v>
      </c>
      <c r="N123" s="705"/>
      <c r="O123" s="761"/>
      <c r="P123" s="778" t="s">
        <v>178</v>
      </c>
      <c r="Q123" s="773">
        <f t="shared" si="24"/>
        <v>21.272614231159199</v>
      </c>
      <c r="S123"/>
      <c r="T123"/>
      <c r="U123"/>
      <c r="V123"/>
      <c r="W123"/>
    </row>
    <row r="124" spans="1:23" ht="13">
      <c r="A124" s="705"/>
      <c r="B124" s="705"/>
      <c r="C124" s="705"/>
      <c r="D124" s="705"/>
      <c r="E124" s="705"/>
      <c r="F124" s="705"/>
      <c r="G124" s="705"/>
      <c r="H124" s="705"/>
      <c r="I124" s="705"/>
      <c r="J124" s="705"/>
      <c r="K124" s="705"/>
      <c r="L124" s="705"/>
      <c r="M124" s="705"/>
      <c r="N124" s="705"/>
      <c r="O124" s="705"/>
      <c r="P124" s="705"/>
      <c r="Q124" s="705"/>
      <c r="S124"/>
      <c r="T124"/>
      <c r="U124"/>
      <c r="V124"/>
      <c r="W124"/>
    </row>
    <row r="125" spans="1:23" ht="16" thickBot="1">
      <c r="A125" s="760">
        <v>2024</v>
      </c>
      <c r="B125" s="761"/>
      <c r="C125" s="761"/>
      <c r="D125" s="761"/>
      <c r="E125" s="761"/>
      <c r="F125" s="761"/>
      <c r="G125" s="761"/>
      <c r="H125" s="761"/>
      <c r="I125" s="761"/>
      <c r="J125" s="761"/>
      <c r="K125" s="761"/>
      <c r="L125" s="761"/>
      <c r="M125" s="762" t="s">
        <v>180</v>
      </c>
      <c r="N125" s="705"/>
      <c r="O125" s="761"/>
      <c r="P125" s="760">
        <v>2024</v>
      </c>
      <c r="Q125" s="761"/>
      <c r="S125"/>
      <c r="T125"/>
      <c r="U125"/>
      <c r="V125"/>
      <c r="W125"/>
    </row>
    <row r="126" spans="1:23" ht="13.5" thickBot="1">
      <c r="A126" s="763"/>
      <c r="B126" s="764" t="s">
        <v>161</v>
      </c>
      <c r="C126" s="764" t="s">
        <v>162</v>
      </c>
      <c r="D126" s="764" t="s">
        <v>163</v>
      </c>
      <c r="E126" s="764" t="s">
        <v>164</v>
      </c>
      <c r="F126" s="764" t="s">
        <v>165</v>
      </c>
      <c r="G126" s="764" t="s">
        <v>166</v>
      </c>
      <c r="H126" s="764" t="s">
        <v>167</v>
      </c>
      <c r="I126" s="764" t="s">
        <v>168</v>
      </c>
      <c r="J126" s="764" t="s">
        <v>169</v>
      </c>
      <c r="K126" s="764" t="s">
        <v>170</v>
      </c>
      <c r="L126" s="764" t="s">
        <v>171</v>
      </c>
      <c r="M126" s="765" t="s">
        <v>172</v>
      </c>
      <c r="N126" s="705"/>
      <c r="O126" s="761"/>
      <c r="P126" s="766"/>
      <c r="Q126" s="767" t="s">
        <v>173</v>
      </c>
      <c r="S126"/>
      <c r="T126"/>
      <c r="U126"/>
      <c r="V126"/>
      <c r="W126"/>
    </row>
    <row r="127" spans="1:23" ht="13.5" thickBot="1">
      <c r="A127" s="768" t="s">
        <v>174</v>
      </c>
      <c r="B127" s="769">
        <f>(B59/1000)/1.02</f>
        <v>18.961374949244547</v>
      </c>
      <c r="C127" s="770">
        <f>(C59/1000)/1.02</f>
        <v>18.944298671866033</v>
      </c>
      <c r="D127" s="770">
        <f>(D59/1000)/1.02</f>
        <v>19.14872761739786</v>
      </c>
      <c r="E127" s="770">
        <f t="shared" ref="E127:L133" si="27">E59/1000/1.02</f>
        <v>19.173948407643543</v>
      </c>
      <c r="F127" s="770">
        <f t="shared" si="27"/>
        <v>19.234306742515642</v>
      </c>
      <c r="G127" s="770">
        <f t="shared" si="27"/>
        <v>19.391418763132517</v>
      </c>
      <c r="H127" s="770">
        <f t="shared" si="27"/>
        <v>19.294348130016051</v>
      </c>
      <c r="I127" s="770">
        <f t="shared" si="27"/>
        <v>19.271121600765635</v>
      </c>
      <c r="J127" s="770">
        <f t="shared" si="27"/>
        <v>19.405963604189584</v>
      </c>
      <c r="K127" s="770">
        <f t="shared" si="27"/>
        <v>0</v>
      </c>
      <c r="L127" s="770">
        <f t="shared" si="27"/>
        <v>0</v>
      </c>
      <c r="M127" s="771">
        <f t="shared" ref="M127:M133" si="28">(M59/1000)/1.02</f>
        <v>0</v>
      </c>
      <c r="N127" s="705"/>
      <c r="O127" s="761"/>
      <c r="P127" s="772" t="s">
        <v>174</v>
      </c>
      <c r="Q127" s="773">
        <f t="shared" ref="Q127:Q133" si="29">(Q59/1000)/1.02</f>
        <v>0</v>
      </c>
      <c r="S127"/>
      <c r="T127"/>
      <c r="U127"/>
      <c r="V127"/>
      <c r="W127"/>
    </row>
    <row r="128" spans="1:23" ht="13.5" thickBot="1">
      <c r="A128" s="774" t="s">
        <v>179</v>
      </c>
      <c r="B128" s="769">
        <f t="shared" ref="B128:C133" si="30">(B60/1000)/1.02</f>
        <v>18.720553873435676</v>
      </c>
      <c r="C128" s="770">
        <f t="shared" si="30"/>
        <v>19.021579660520931</v>
      </c>
      <c r="D128" s="770">
        <f t="shared" ref="D128:D133" si="31">D60/1000/1.02</f>
        <v>18.823749656165777</v>
      </c>
      <c r="E128" s="770">
        <f t="shared" si="27"/>
        <v>18.511775306489707</v>
      </c>
      <c r="F128" s="770">
        <f t="shared" si="27"/>
        <v>17.745507664276278</v>
      </c>
      <c r="G128" s="770">
        <f t="shared" si="27"/>
        <v>18.353262775508036</v>
      </c>
      <c r="H128" s="770">
        <f t="shared" si="27"/>
        <v>18.956285574881868</v>
      </c>
      <c r="I128" s="770">
        <f t="shared" si="27"/>
        <v>18.572427134096319</v>
      </c>
      <c r="J128" s="770">
        <f t="shared" si="27"/>
        <v>19.444517010539752</v>
      </c>
      <c r="K128" s="770">
        <f t="shared" si="27"/>
        <v>0</v>
      </c>
      <c r="L128" s="770">
        <f t="shared" si="27"/>
        <v>0</v>
      </c>
      <c r="M128" s="771">
        <f t="shared" si="28"/>
        <v>0</v>
      </c>
      <c r="N128" s="705"/>
      <c r="O128" s="761"/>
      <c r="P128" s="775" t="s">
        <v>179</v>
      </c>
      <c r="Q128" s="773">
        <f t="shared" si="29"/>
        <v>0</v>
      </c>
      <c r="S128"/>
      <c r="T128"/>
      <c r="U128"/>
      <c r="V128"/>
      <c r="W128"/>
    </row>
    <row r="129" spans="1:23" ht="13.5" thickBot="1">
      <c r="A129" s="774" t="s">
        <v>175</v>
      </c>
      <c r="B129" s="769">
        <f t="shared" si="30"/>
        <v>20.474860222545296</v>
      </c>
      <c r="C129" s="770">
        <f t="shared" si="30"/>
        <v>20.197648530741205</v>
      </c>
      <c r="D129" s="770">
        <f t="shared" si="31"/>
        <v>20.326489522160863</v>
      </c>
      <c r="E129" s="770">
        <f t="shared" si="27"/>
        <v>20.372034178690132</v>
      </c>
      <c r="F129" s="770">
        <f t="shared" si="27"/>
        <v>20.305363244500462</v>
      </c>
      <c r="G129" s="770">
        <f t="shared" si="27"/>
        <v>20.311468544381075</v>
      </c>
      <c r="H129" s="770">
        <f t="shared" si="27"/>
        <v>20.372530406171229</v>
      </c>
      <c r="I129" s="770">
        <f t="shared" si="27"/>
        <v>20.472127965946896</v>
      </c>
      <c r="J129" s="770">
        <f t="shared" si="27"/>
        <v>20.620376925408795</v>
      </c>
      <c r="K129" s="770">
        <f t="shared" si="27"/>
        <v>0</v>
      </c>
      <c r="L129" s="770">
        <f t="shared" si="27"/>
        <v>0</v>
      </c>
      <c r="M129" s="771">
        <f t="shared" si="28"/>
        <v>0</v>
      </c>
      <c r="N129" s="705"/>
      <c r="O129" s="761"/>
      <c r="P129" s="776" t="s">
        <v>175</v>
      </c>
      <c r="Q129" s="773">
        <f t="shared" si="29"/>
        <v>0</v>
      </c>
      <c r="S129"/>
      <c r="T129"/>
      <c r="U129"/>
      <c r="V129"/>
      <c r="W129"/>
    </row>
    <row r="130" spans="1:23" ht="13.5" thickBot="1">
      <c r="A130" s="774" t="s">
        <v>176</v>
      </c>
      <c r="B130" s="769">
        <f t="shared" si="30"/>
        <v>20.260576563524186</v>
      </c>
      <c r="C130" s="770">
        <f t="shared" si="30"/>
        <v>19.92135482058184</v>
      </c>
      <c r="D130" s="770">
        <f t="shared" si="31"/>
        <v>20.075106724335381</v>
      </c>
      <c r="E130" s="770">
        <f t="shared" si="27"/>
        <v>20.047987393485695</v>
      </c>
      <c r="F130" s="770">
        <f t="shared" si="27"/>
        <v>19.972195945732185</v>
      </c>
      <c r="G130" s="770">
        <f t="shared" si="27"/>
        <v>20.071277677367377</v>
      </c>
      <c r="H130" s="770">
        <f t="shared" si="27"/>
        <v>20.169120413163327</v>
      </c>
      <c r="I130" s="770">
        <f t="shared" si="27"/>
        <v>20.320035371884135</v>
      </c>
      <c r="J130" s="770">
        <f t="shared" si="27"/>
        <v>20.489950601912451</v>
      </c>
      <c r="K130" s="770">
        <f t="shared" si="27"/>
        <v>0</v>
      </c>
      <c r="L130" s="770">
        <f t="shared" si="27"/>
        <v>0</v>
      </c>
      <c r="M130" s="771">
        <f t="shared" si="28"/>
        <v>0</v>
      </c>
      <c r="N130" s="705"/>
      <c r="O130" s="761"/>
      <c r="P130" s="776" t="s">
        <v>176</v>
      </c>
      <c r="Q130" s="773">
        <f t="shared" si="29"/>
        <v>0</v>
      </c>
      <c r="S130"/>
      <c r="T130"/>
      <c r="U130"/>
      <c r="V130"/>
      <c r="W130"/>
    </row>
    <row r="131" spans="1:23" ht="13.5" thickBot="1">
      <c r="A131" s="774" t="s">
        <v>177</v>
      </c>
      <c r="B131" s="769">
        <f t="shared" si="30"/>
        <v>20.62543069033817</v>
      </c>
      <c r="C131" s="770">
        <f t="shared" si="30"/>
        <v>20.386904764765966</v>
      </c>
      <c r="D131" s="770">
        <f t="shared" si="31"/>
        <v>20.185482386582073</v>
      </c>
      <c r="E131" s="770">
        <f t="shared" si="27"/>
        <v>20.250166927399892</v>
      </c>
      <c r="F131" s="770">
        <f t="shared" si="27"/>
        <v>20.131355689357196</v>
      </c>
      <c r="G131" s="770">
        <f t="shared" si="27"/>
        <v>20.494242027809001</v>
      </c>
      <c r="H131" s="770">
        <f t="shared" si="27"/>
        <v>20.025242786496403</v>
      </c>
      <c r="I131" s="770">
        <f t="shared" si="27"/>
        <v>20.10821723778653</v>
      </c>
      <c r="J131" s="770">
        <f t="shared" si="27"/>
        <v>20.17063615640636</v>
      </c>
      <c r="K131" s="770">
        <f t="shared" si="27"/>
        <v>0</v>
      </c>
      <c r="L131" s="770">
        <f t="shared" si="27"/>
        <v>0</v>
      </c>
      <c r="M131" s="771">
        <f t="shared" si="28"/>
        <v>0</v>
      </c>
      <c r="N131" s="705"/>
      <c r="O131" s="761"/>
      <c r="P131" s="776" t="s">
        <v>177</v>
      </c>
      <c r="Q131" s="773">
        <f t="shared" si="29"/>
        <v>0</v>
      </c>
      <c r="S131"/>
      <c r="T131"/>
      <c r="U131"/>
      <c r="V131"/>
      <c r="W131"/>
    </row>
    <row r="132" spans="1:23" ht="13.5" thickBot="1">
      <c r="A132" s="774" t="s">
        <v>71</v>
      </c>
      <c r="B132" s="769">
        <f t="shared" si="30"/>
        <v>16.00608514270391</v>
      </c>
      <c r="C132" s="770">
        <f t="shared" si="30"/>
        <v>16.477109972209632</v>
      </c>
      <c r="D132" s="770">
        <f t="shared" si="31"/>
        <v>16.722506642228812</v>
      </c>
      <c r="E132" s="770">
        <f t="shared" si="27"/>
        <v>16.868443503606173</v>
      </c>
      <c r="F132" s="770">
        <f t="shared" si="27"/>
        <v>16.990268083656613</v>
      </c>
      <c r="G132" s="770">
        <f t="shared" si="27"/>
        <v>17.191340052683678</v>
      </c>
      <c r="H132" s="770">
        <f t="shared" si="27"/>
        <v>17.268198417330886</v>
      </c>
      <c r="I132" s="770">
        <f t="shared" si="27"/>
        <v>17.161483590417795</v>
      </c>
      <c r="J132" s="770">
        <f t="shared" si="27"/>
        <v>17.207965882905825</v>
      </c>
      <c r="K132" s="770">
        <f t="shared" si="27"/>
        <v>0</v>
      </c>
      <c r="L132" s="770">
        <f t="shared" si="27"/>
        <v>0</v>
      </c>
      <c r="M132" s="771">
        <f t="shared" si="28"/>
        <v>0</v>
      </c>
      <c r="N132" s="705"/>
      <c r="O132" s="761"/>
      <c r="P132" s="776" t="s">
        <v>71</v>
      </c>
      <c r="Q132" s="773">
        <f t="shared" si="29"/>
        <v>0</v>
      </c>
      <c r="S132"/>
      <c r="T132"/>
      <c r="U132"/>
      <c r="V132"/>
      <c r="W132"/>
    </row>
    <row r="133" spans="1:23" ht="13.5" thickBot="1">
      <c r="A133" s="777" t="s">
        <v>178</v>
      </c>
      <c r="B133" s="769">
        <f t="shared" si="30"/>
        <v>20.573855455302763</v>
      </c>
      <c r="C133" s="770">
        <f t="shared" si="30"/>
        <v>20.345376013504922</v>
      </c>
      <c r="D133" s="770">
        <f t="shared" si="31"/>
        <v>20.377403182170877</v>
      </c>
      <c r="E133" s="770">
        <f t="shared" si="27"/>
        <v>20.24133279818259</v>
      </c>
      <c r="F133" s="770">
        <f t="shared" si="27"/>
        <v>20.129090058686852</v>
      </c>
      <c r="G133" s="770">
        <f t="shared" si="27"/>
        <v>20.251557564215187</v>
      </c>
      <c r="H133" s="770">
        <f t="shared" si="27"/>
        <v>20.104889196125871</v>
      </c>
      <c r="I133" s="770">
        <f t="shared" si="27"/>
        <v>20.057743968377363</v>
      </c>
      <c r="J133" s="770">
        <f t="shared" si="27"/>
        <v>20.206390577520953</v>
      </c>
      <c r="K133" s="770">
        <f t="shared" si="27"/>
        <v>0</v>
      </c>
      <c r="L133" s="770">
        <f t="shared" si="27"/>
        <v>0</v>
      </c>
      <c r="M133" s="771">
        <f t="shared" si="28"/>
        <v>0</v>
      </c>
      <c r="N133" s="705"/>
      <c r="O133" s="761"/>
      <c r="P133" s="778" t="s">
        <v>178</v>
      </c>
      <c r="Q133" s="773">
        <f t="shared" si="29"/>
        <v>0</v>
      </c>
      <c r="S133"/>
      <c r="T133"/>
      <c r="U133"/>
      <c r="V133"/>
      <c r="W133"/>
    </row>
    <row r="134" spans="1:23" ht="13">
      <c r="A134" s="705"/>
      <c r="B134" s="705"/>
      <c r="C134" s="705"/>
      <c r="D134" s="705"/>
      <c r="E134" s="705"/>
      <c r="F134" s="705"/>
      <c r="G134" s="705"/>
      <c r="H134" s="705"/>
      <c r="I134" s="705"/>
      <c r="J134" s="705"/>
      <c r="K134" s="705"/>
      <c r="L134" s="705"/>
      <c r="M134" s="705"/>
      <c r="N134" s="705"/>
      <c r="O134" s="705"/>
      <c r="P134" s="705"/>
      <c r="Q134" s="705"/>
      <c r="S134"/>
      <c r="T134"/>
      <c r="U134"/>
      <c r="V134"/>
      <c r="W134"/>
    </row>
    <row r="135" spans="1:23" ht="13">
      <c r="A135" s="705"/>
      <c r="B135" s="705"/>
      <c r="C135" s="705"/>
      <c r="D135" s="705"/>
      <c r="E135" s="705"/>
      <c r="F135" s="705"/>
      <c r="G135" s="705"/>
      <c r="H135" s="705"/>
      <c r="I135" s="705"/>
      <c r="J135" s="705"/>
      <c r="K135" s="705"/>
      <c r="L135" s="705"/>
      <c r="M135" s="705"/>
      <c r="N135" s="705"/>
      <c r="O135" s="705"/>
      <c r="P135" s="705"/>
      <c r="Q135" s="705"/>
      <c r="S135"/>
      <c r="T135"/>
      <c r="U135"/>
      <c r="V135"/>
      <c r="W135"/>
    </row>
    <row r="136" spans="1:23" ht="13">
      <c r="A136" s="705"/>
      <c r="B136" s="705"/>
      <c r="C136" s="705"/>
      <c r="D136" s="705"/>
      <c r="E136" s="705"/>
      <c r="F136" s="705"/>
      <c r="G136" s="705"/>
      <c r="H136" s="705"/>
      <c r="I136" s="705"/>
      <c r="J136" s="705"/>
      <c r="K136" s="705"/>
      <c r="L136" s="705"/>
      <c r="M136" s="705"/>
      <c r="N136" s="705"/>
      <c r="O136" s="705"/>
      <c r="P136" s="705"/>
      <c r="Q136" s="705"/>
      <c r="S136"/>
      <c r="T136"/>
      <c r="U136"/>
      <c r="V136"/>
      <c r="W136"/>
    </row>
    <row r="137" spans="1:23" ht="13">
      <c r="A137" s="705"/>
      <c r="B137" s="705"/>
      <c r="C137" s="705"/>
      <c r="D137" s="705"/>
      <c r="E137" s="705"/>
      <c r="F137" s="705"/>
      <c r="G137" s="705"/>
      <c r="H137" s="705"/>
      <c r="I137" s="705"/>
      <c r="J137" s="705"/>
      <c r="K137" s="705"/>
      <c r="L137" s="705"/>
      <c r="M137" s="705"/>
      <c r="N137" s="705"/>
      <c r="O137" s="705"/>
      <c r="P137" s="705"/>
      <c r="Q137" s="705"/>
      <c r="S137"/>
      <c r="T137"/>
      <c r="U137"/>
      <c r="V137"/>
      <c r="W137"/>
    </row>
    <row r="138" spans="1:23" ht="23.5">
      <c r="A138" s="757" t="s">
        <v>476</v>
      </c>
      <c r="B138" s="707"/>
      <c r="C138" s="707"/>
      <c r="D138" s="707"/>
      <c r="E138" s="707"/>
      <c r="F138" s="705"/>
      <c r="G138" s="705"/>
      <c r="H138" s="705"/>
      <c r="I138" s="705"/>
      <c r="J138" s="705"/>
      <c r="K138" s="705"/>
      <c r="L138" s="705"/>
      <c r="M138" s="705"/>
      <c r="N138" s="705"/>
      <c r="O138" s="705"/>
      <c r="P138" s="705"/>
      <c r="Q138" s="705"/>
      <c r="S138"/>
      <c r="T138"/>
      <c r="U138"/>
      <c r="V138"/>
      <c r="W138"/>
    </row>
    <row r="139" spans="1:23" ht="15.5">
      <c r="A139" s="705"/>
      <c r="B139" s="705"/>
      <c r="C139" s="705"/>
      <c r="D139" s="705"/>
      <c r="E139" s="705"/>
      <c r="F139" s="779"/>
      <c r="G139" s="705"/>
      <c r="H139" s="705"/>
      <c r="I139" s="705"/>
      <c r="J139" s="705"/>
      <c r="K139" s="705"/>
      <c r="L139" s="705"/>
      <c r="M139" s="779"/>
      <c r="N139" s="705"/>
      <c r="O139" s="705"/>
      <c r="P139" s="705"/>
      <c r="Q139" s="780" t="s">
        <v>93</v>
      </c>
      <c r="S139"/>
      <c r="T139"/>
      <c r="U139"/>
      <c r="V139"/>
      <c r="W139"/>
    </row>
    <row r="140" spans="1:23" ht="13">
      <c r="A140" s="705"/>
      <c r="B140" s="705"/>
      <c r="C140" s="705"/>
      <c r="D140" s="705"/>
      <c r="E140" s="705"/>
      <c r="F140" s="705"/>
      <c r="G140" s="705"/>
      <c r="H140" s="705"/>
      <c r="I140" s="705"/>
      <c r="J140" s="705"/>
      <c r="K140" s="705"/>
      <c r="L140" s="705"/>
      <c r="M140" s="705"/>
      <c r="N140" s="705"/>
      <c r="O140" s="705"/>
      <c r="P140" s="705"/>
      <c r="Q140" s="705"/>
      <c r="S140"/>
      <c r="T140"/>
      <c r="U140"/>
    </row>
    <row r="141" spans="1:23" ht="16" thickBot="1">
      <c r="A141" s="781">
        <v>2019</v>
      </c>
      <c r="B141" s="782"/>
      <c r="C141" s="782" t="s">
        <v>181</v>
      </c>
      <c r="D141" s="782"/>
      <c r="E141" s="782"/>
      <c r="F141" s="782"/>
      <c r="G141" s="782"/>
      <c r="H141" s="782"/>
      <c r="I141" s="782"/>
      <c r="J141" s="782"/>
      <c r="K141" s="782"/>
      <c r="L141" s="782"/>
      <c r="M141" s="783" t="s">
        <v>93</v>
      </c>
      <c r="N141" s="782"/>
      <c r="O141" s="782"/>
      <c r="P141" s="781">
        <v>2019</v>
      </c>
      <c r="Q141" s="782"/>
      <c r="S141"/>
      <c r="T141"/>
      <c r="U141"/>
    </row>
    <row r="142" spans="1:23" ht="13.5" thickBot="1">
      <c r="A142" s="784"/>
      <c r="B142" s="785" t="s">
        <v>161</v>
      </c>
      <c r="C142" s="785" t="s">
        <v>162</v>
      </c>
      <c r="D142" s="785" t="s">
        <v>163</v>
      </c>
      <c r="E142" s="785" t="s">
        <v>164</v>
      </c>
      <c r="F142" s="785" t="s">
        <v>165</v>
      </c>
      <c r="G142" s="785" t="s">
        <v>166</v>
      </c>
      <c r="H142" s="785" t="s">
        <v>167</v>
      </c>
      <c r="I142" s="785" t="s">
        <v>168</v>
      </c>
      <c r="J142" s="785" t="s">
        <v>169</v>
      </c>
      <c r="K142" s="785" t="s">
        <v>170</v>
      </c>
      <c r="L142" s="785" t="s">
        <v>171</v>
      </c>
      <c r="M142" s="786" t="s">
        <v>172</v>
      </c>
      <c r="N142" s="782"/>
      <c r="O142" s="782"/>
      <c r="P142" s="784"/>
      <c r="Q142" s="786" t="s">
        <v>173</v>
      </c>
      <c r="S142"/>
      <c r="T142"/>
      <c r="U142"/>
    </row>
    <row r="143" spans="1:23" ht="13.5" thickBot="1">
      <c r="A143" s="787" t="s">
        <v>174</v>
      </c>
      <c r="B143" s="788">
        <f>B77*0.518</f>
        <v>6.6512236785150636</v>
      </c>
      <c r="C143" s="788">
        <f t="shared" ref="C143:M143" si="32">C77*0.518</f>
        <v>6.4415692231332429</v>
      </c>
      <c r="D143" s="788">
        <f t="shared" si="32"/>
        <v>6.451390186188064</v>
      </c>
      <c r="E143" s="788">
        <f t="shared" si="32"/>
        <v>6.3159437529405134</v>
      </c>
      <c r="F143" s="788">
        <f t="shared" si="32"/>
        <v>6.2696934876512316</v>
      </c>
      <c r="G143" s="788">
        <f t="shared" si="32"/>
        <v>6.0886232691403466</v>
      </c>
      <c r="H143" s="788">
        <f t="shared" si="32"/>
        <v>5.7341366685113497</v>
      </c>
      <c r="I143" s="788">
        <f t="shared" si="32"/>
        <v>5.9924644788695645</v>
      </c>
      <c r="J143" s="788">
        <f t="shared" si="32"/>
        <v>5.9395157551697038</v>
      </c>
      <c r="K143" s="788">
        <f t="shared" si="32"/>
        <v>5.9913963226332685</v>
      </c>
      <c r="L143" s="788">
        <f t="shared" si="32"/>
        <v>6.1544168764437037</v>
      </c>
      <c r="M143" s="789">
        <f t="shared" si="32"/>
        <v>6.2070157850332679</v>
      </c>
      <c r="N143" s="782"/>
      <c r="O143" s="782"/>
      <c r="P143" s="790" t="s">
        <v>174</v>
      </c>
      <c r="Q143" s="791">
        <f>Q77*0.518</f>
        <v>6.181004161957703</v>
      </c>
      <c r="S143"/>
      <c r="T143"/>
      <c r="U143"/>
    </row>
    <row r="144" spans="1:23" ht="13">
      <c r="A144" s="792" t="s">
        <v>179</v>
      </c>
      <c r="B144" s="793">
        <f>B78*0.539</f>
        <v>6.8633878007173008</v>
      </c>
      <c r="C144" s="794">
        <f t="shared" ref="C144:M144" si="33">C78*0.539</f>
        <v>6.8860365729283552</v>
      </c>
      <c r="D144" s="794">
        <f t="shared" si="33"/>
        <v>6.5525732707412718</v>
      </c>
      <c r="E144" s="794">
        <f t="shared" si="33"/>
        <v>6.6038418696597052</v>
      </c>
      <c r="F144" s="794">
        <f t="shared" si="33"/>
        <v>6.5063513236067312</v>
      </c>
      <c r="G144" s="794">
        <f t="shared" si="33"/>
        <v>6.2278649878660346</v>
      </c>
      <c r="H144" s="794">
        <f t="shared" si="33"/>
        <v>5.889505759521672</v>
      </c>
      <c r="I144" s="794">
        <f t="shared" si="33"/>
        <v>6.3488751521189153</v>
      </c>
      <c r="J144" s="794">
        <f t="shared" si="33"/>
        <v>6.1123397558866355</v>
      </c>
      <c r="K144" s="794">
        <f t="shared" si="33"/>
        <v>6.373092968950707</v>
      </c>
      <c r="L144" s="794">
        <f t="shared" si="33"/>
        <v>6.5133510708061015</v>
      </c>
      <c r="M144" s="794">
        <f t="shared" si="33"/>
        <v>6.4531077640527901</v>
      </c>
      <c r="N144" s="782"/>
      <c r="O144" s="782"/>
      <c r="P144" s="795" t="s">
        <v>179</v>
      </c>
      <c r="Q144" s="796">
        <f>Q78*0.539</f>
        <v>6.4149255437156079</v>
      </c>
      <c r="S144"/>
      <c r="T144"/>
      <c r="U144"/>
    </row>
    <row r="145" spans="1:21" ht="13">
      <c r="A145" s="797" t="s">
        <v>175</v>
      </c>
      <c r="B145" s="798">
        <f>B79*0.533</f>
        <v>7.3317502396178824</v>
      </c>
      <c r="C145" s="799">
        <f t="shared" ref="C145:M146" si="34">C79*0.533</f>
        <v>7.0142831886165053</v>
      </c>
      <c r="D145" s="799">
        <f t="shared" si="34"/>
        <v>6.9761645254627513</v>
      </c>
      <c r="E145" s="799">
        <f t="shared" si="34"/>
        <v>6.7680594349373644</v>
      </c>
      <c r="F145" s="799">
        <f t="shared" si="34"/>
        <v>6.6439478306707969</v>
      </c>
      <c r="G145" s="799">
        <f t="shared" si="34"/>
        <v>6.3901875901613963</v>
      </c>
      <c r="H145" s="799">
        <f t="shared" si="34"/>
        <v>6.0463649885985609</v>
      </c>
      <c r="I145" s="799">
        <f t="shared" si="34"/>
        <v>6.4476368221949363</v>
      </c>
      <c r="J145" s="799">
        <f t="shared" si="34"/>
        <v>6.337696832220546</v>
      </c>
      <c r="K145" s="799">
        <f t="shared" si="34"/>
        <v>6.4791826778165618</v>
      </c>
      <c r="L145" s="799">
        <f t="shared" si="34"/>
        <v>6.686241047746611</v>
      </c>
      <c r="M145" s="799">
        <f t="shared" si="34"/>
        <v>6.7519752308248027</v>
      </c>
      <c r="N145" s="782"/>
      <c r="O145" s="782"/>
      <c r="P145" s="800" t="s">
        <v>175</v>
      </c>
      <c r="Q145" s="801">
        <f>Q79*0.533</f>
        <v>6.6556685724332576</v>
      </c>
      <c r="S145"/>
      <c r="T145"/>
      <c r="U145"/>
    </row>
    <row r="146" spans="1:21" ht="13">
      <c r="A146" s="797" t="s">
        <v>176</v>
      </c>
      <c r="B146" s="798">
        <f>B80*0.533</f>
        <v>7.2505074634497442</v>
      </c>
      <c r="C146" s="799">
        <f t="shared" si="34"/>
        <v>6.8932808752377088</v>
      </c>
      <c r="D146" s="799">
        <f t="shared" si="34"/>
        <v>6.8768717029384394</v>
      </c>
      <c r="E146" s="799">
        <f t="shared" si="34"/>
        <v>6.6556626595436708</v>
      </c>
      <c r="F146" s="799">
        <f t="shared" si="34"/>
        <v>6.4870110427835055</v>
      </c>
      <c r="G146" s="799">
        <f t="shared" si="34"/>
        <v>6.1721828851508702</v>
      </c>
      <c r="H146" s="799">
        <f t="shared" si="34"/>
        <v>5.8610469037100819</v>
      </c>
      <c r="I146" s="799">
        <f t="shared" si="34"/>
        <v>6.3341838431940198</v>
      </c>
      <c r="J146" s="799">
        <f t="shared" si="34"/>
        <v>6.1931971260488892</v>
      </c>
      <c r="K146" s="799">
        <f t="shared" si="34"/>
        <v>6.43303677836807</v>
      </c>
      <c r="L146" s="799">
        <f t="shared" si="34"/>
        <v>6.6444383328458319</v>
      </c>
      <c r="M146" s="799">
        <f t="shared" si="34"/>
        <v>6.7293390372215054</v>
      </c>
      <c r="N146" s="782"/>
      <c r="O146" s="782"/>
      <c r="P146" s="800" t="s">
        <v>176</v>
      </c>
      <c r="Q146" s="801">
        <f>Q80*0.533</f>
        <v>6.5302250992155537</v>
      </c>
      <c r="S146"/>
      <c r="T146"/>
      <c r="U146"/>
    </row>
    <row r="147" spans="1:21" ht="13">
      <c r="A147" s="797" t="s">
        <v>177</v>
      </c>
      <c r="B147" s="798">
        <f>B81*0.533</f>
        <v>0</v>
      </c>
      <c r="C147" s="799">
        <f t="shared" ref="C147:M147" si="35">C81*0.521</f>
        <v>0</v>
      </c>
      <c r="D147" s="799">
        <f t="shared" si="35"/>
        <v>0</v>
      </c>
      <c r="E147" s="799">
        <f t="shared" si="35"/>
        <v>0</v>
      </c>
      <c r="F147" s="799">
        <f t="shared" si="35"/>
        <v>0</v>
      </c>
      <c r="G147" s="799">
        <f t="shared" si="35"/>
        <v>6.0513941634727537</v>
      </c>
      <c r="H147" s="799">
        <f t="shared" si="35"/>
        <v>5.2164563137254891</v>
      </c>
      <c r="I147" s="799">
        <f t="shared" si="35"/>
        <v>5.8387754901960776</v>
      </c>
      <c r="J147" s="799">
        <f t="shared" si="35"/>
        <v>0</v>
      </c>
      <c r="K147" s="799">
        <f t="shared" si="35"/>
        <v>0</v>
      </c>
      <c r="L147" s="799">
        <f t="shared" si="35"/>
        <v>0</v>
      </c>
      <c r="M147" s="799">
        <f t="shared" si="35"/>
        <v>0</v>
      </c>
      <c r="N147" s="782"/>
      <c r="O147" s="782"/>
      <c r="P147" s="800" t="s">
        <v>177</v>
      </c>
      <c r="Q147" s="801">
        <f>Q81*0.521</f>
        <v>6.2433336289154377</v>
      </c>
      <c r="S147"/>
      <c r="T147"/>
      <c r="U147"/>
    </row>
    <row r="148" spans="1:21" ht="13">
      <c r="A148" s="797" t="s">
        <v>71</v>
      </c>
      <c r="B148" s="798">
        <f>B82*0.521</f>
        <v>5.6270223307308553</v>
      </c>
      <c r="C148" s="799">
        <f t="shared" ref="C148:M148" si="36">C82*0.487</f>
        <v>5.0925365501071767</v>
      </c>
      <c r="D148" s="799">
        <f t="shared" si="36"/>
        <v>5.2073495488219557</v>
      </c>
      <c r="E148" s="799">
        <f t="shared" si="36"/>
        <v>5.1628042060639343</v>
      </c>
      <c r="F148" s="799">
        <f t="shared" si="36"/>
        <v>5.1958844106913933</v>
      </c>
      <c r="G148" s="799">
        <f t="shared" si="36"/>
        <v>5.110064155412859</v>
      </c>
      <c r="H148" s="799">
        <f t="shared" si="36"/>
        <v>4.7642450717646536</v>
      </c>
      <c r="I148" s="799">
        <f t="shared" si="36"/>
        <v>4.8406149024506107</v>
      </c>
      <c r="J148" s="799">
        <f t="shared" si="36"/>
        <v>4.8062692228330928</v>
      </c>
      <c r="K148" s="799">
        <f t="shared" si="36"/>
        <v>4.8734514055274154</v>
      </c>
      <c r="L148" s="799">
        <f t="shared" si="36"/>
        <v>4.8957702769648215</v>
      </c>
      <c r="M148" s="799">
        <f t="shared" si="36"/>
        <v>4.9257053533335808</v>
      </c>
      <c r="N148" s="782"/>
      <c r="O148" s="782"/>
      <c r="P148" s="800" t="s">
        <v>71</v>
      </c>
      <c r="Q148" s="801">
        <f>Q82*0.487</f>
        <v>5.0035552662301104</v>
      </c>
      <c r="S148"/>
      <c r="T148"/>
      <c r="U148"/>
    </row>
    <row r="149" spans="1:21" ht="13.5" thickBot="1">
      <c r="A149" s="802" t="s">
        <v>178</v>
      </c>
      <c r="B149" s="798">
        <f>B83*0.487</f>
        <v>6.4583753873493137</v>
      </c>
      <c r="C149" s="803">
        <f t="shared" ref="C149:M149" si="37">C83*0.518</f>
        <v>6.7565276409610764</v>
      </c>
      <c r="D149" s="803">
        <f t="shared" si="37"/>
        <v>6.7956759302339016</v>
      </c>
      <c r="E149" s="803">
        <f t="shared" si="37"/>
        <v>6.7563120592570369</v>
      </c>
      <c r="F149" s="803">
        <f t="shared" si="37"/>
        <v>6.7245139450251425</v>
      </c>
      <c r="G149" s="803">
        <f t="shared" si="37"/>
        <v>6.6244309201825766</v>
      </c>
      <c r="H149" s="803">
        <f t="shared" si="37"/>
        <v>6.3346731763596997</v>
      </c>
      <c r="I149" s="803">
        <f t="shared" si="37"/>
        <v>6.4539655344005196</v>
      </c>
      <c r="J149" s="803">
        <f t="shared" si="37"/>
        <v>6.518974375587721</v>
      </c>
      <c r="K149" s="803">
        <f t="shared" si="37"/>
        <v>6.5333856413470821</v>
      </c>
      <c r="L149" s="803">
        <f t="shared" si="37"/>
        <v>6.6537407326659768</v>
      </c>
      <c r="M149" s="803">
        <f t="shared" si="37"/>
        <v>6.6851684091208776</v>
      </c>
      <c r="N149" s="782"/>
      <c r="O149" s="782"/>
      <c r="P149" s="804" t="s">
        <v>178</v>
      </c>
      <c r="Q149" s="805">
        <f>Q83*0.518</f>
        <v>6.6386322104113678</v>
      </c>
      <c r="S149"/>
      <c r="T149"/>
      <c r="U149"/>
    </row>
    <row r="150" spans="1:21" ht="13">
      <c r="A150" s="705"/>
      <c r="B150" s="705"/>
      <c r="C150" s="705"/>
      <c r="D150" s="705"/>
      <c r="E150" s="705"/>
      <c r="F150" s="705"/>
      <c r="G150" s="705"/>
      <c r="H150" s="705"/>
      <c r="I150" s="705"/>
      <c r="J150" s="705"/>
      <c r="K150" s="705"/>
      <c r="L150" s="705"/>
      <c r="M150" s="705"/>
      <c r="N150" s="705"/>
      <c r="O150" s="705"/>
      <c r="P150" s="705"/>
      <c r="Q150" s="705"/>
    </row>
    <row r="151" spans="1:21" ht="16" thickBot="1">
      <c r="A151" s="781">
        <v>2020</v>
      </c>
      <c r="B151" s="782"/>
      <c r="C151" s="782" t="s">
        <v>181</v>
      </c>
      <c r="D151" s="782"/>
      <c r="E151" s="782"/>
      <c r="F151" s="782"/>
      <c r="G151" s="782"/>
      <c r="H151" s="782"/>
      <c r="I151" s="782"/>
      <c r="J151" s="782"/>
      <c r="K151" s="782"/>
      <c r="L151" s="782"/>
      <c r="M151" s="783" t="s">
        <v>93</v>
      </c>
      <c r="N151" s="782"/>
      <c r="O151" s="782"/>
      <c r="P151" s="781">
        <v>2020</v>
      </c>
      <c r="Q151" s="782"/>
    </row>
    <row r="152" spans="1:21" ht="13.5" thickBot="1">
      <c r="A152" s="784"/>
      <c r="B152" s="785" t="s">
        <v>161</v>
      </c>
      <c r="C152" s="785" t="s">
        <v>162</v>
      </c>
      <c r="D152" s="785" t="s">
        <v>163</v>
      </c>
      <c r="E152" s="785" t="s">
        <v>164</v>
      </c>
      <c r="F152" s="785" t="s">
        <v>165</v>
      </c>
      <c r="G152" s="785" t="s">
        <v>166</v>
      </c>
      <c r="H152" s="785" t="s">
        <v>167</v>
      </c>
      <c r="I152" s="785" t="s">
        <v>168</v>
      </c>
      <c r="J152" s="785" t="s">
        <v>169</v>
      </c>
      <c r="K152" s="785" t="s">
        <v>170</v>
      </c>
      <c r="L152" s="785" t="s">
        <v>171</v>
      </c>
      <c r="M152" s="786" t="s">
        <v>172</v>
      </c>
      <c r="N152" s="782"/>
      <c r="O152" s="782"/>
      <c r="P152" s="784"/>
      <c r="Q152" s="786" t="s">
        <v>173</v>
      </c>
    </row>
    <row r="153" spans="1:21" ht="13.5" thickBot="1">
      <c r="A153" s="787" t="s">
        <v>174</v>
      </c>
      <c r="B153" s="788">
        <f>B87*0.518</f>
        <v>6.2432549254901968</v>
      </c>
      <c r="C153" s="788">
        <f t="shared" ref="C153:M153" si="38">C87*0.518</f>
        <v>6.2954013661251524</v>
      </c>
      <c r="D153" s="788">
        <f t="shared" si="38"/>
        <v>6.1378683296860528</v>
      </c>
      <c r="E153" s="788">
        <f t="shared" si="38"/>
        <v>5.8925579083380661</v>
      </c>
      <c r="F153" s="788">
        <f t="shared" si="38"/>
        <v>5.8311906766516834</v>
      </c>
      <c r="G153" s="788">
        <f t="shared" si="38"/>
        <v>6.070249019607842</v>
      </c>
      <c r="H153" s="788">
        <f t="shared" si="38"/>
        <v>6.0107342036356197</v>
      </c>
      <c r="I153" s="788">
        <f t="shared" si="38"/>
        <v>6.2756428941842115</v>
      </c>
      <c r="J153" s="788">
        <f t="shared" si="38"/>
        <v>6.304480823412371</v>
      </c>
      <c r="K153" s="788">
        <f t="shared" si="38"/>
        <v>6.2606947090636398</v>
      </c>
      <c r="L153" s="788">
        <f t="shared" si="38"/>
        <v>6.2306681913068616</v>
      </c>
      <c r="M153" s="789">
        <f t="shared" si="38"/>
        <v>6.4597393382816728</v>
      </c>
      <c r="N153" s="782"/>
      <c r="O153" s="782"/>
      <c r="P153" s="790" t="s">
        <v>174</v>
      </c>
      <c r="Q153" s="791">
        <f>Q87*0.518</f>
        <v>6.1804803083585318</v>
      </c>
    </row>
    <row r="154" spans="1:21" ht="13">
      <c r="A154" s="792" t="s">
        <v>179</v>
      </c>
      <c r="B154" s="793">
        <f>B88*0.539</f>
        <v>6.5453100382352938</v>
      </c>
      <c r="C154" s="794">
        <f t="shared" ref="C154:M154" si="39">C88*0.539</f>
        <v>6.4882299747320129</v>
      </c>
      <c r="D154" s="794">
        <f t="shared" si="39"/>
        <v>6.3142727622379775</v>
      </c>
      <c r="E154" s="794">
        <f t="shared" si="39"/>
        <v>6.0375220897565933</v>
      </c>
      <c r="F154" s="794">
        <f t="shared" si="39"/>
        <v>5.7397231564045557</v>
      </c>
      <c r="G154" s="794">
        <f t="shared" si="39"/>
        <v>6.2275637254901968</v>
      </c>
      <c r="H154" s="794">
        <f t="shared" si="39"/>
        <v>6.3847927003015919</v>
      </c>
      <c r="I154" s="794">
        <f t="shared" si="39"/>
        <v>6.6885350683704203</v>
      </c>
      <c r="J154" s="794">
        <f t="shared" si="39"/>
        <v>6.6359558706311992</v>
      </c>
      <c r="K154" s="794">
        <f t="shared" si="39"/>
        <v>6.6108097960985797</v>
      </c>
      <c r="L154" s="794">
        <f t="shared" si="39"/>
        <v>6.6578082608953597</v>
      </c>
      <c r="M154" s="794">
        <f t="shared" si="39"/>
        <v>6.9696562030357541</v>
      </c>
      <c r="N154" s="782"/>
      <c r="O154" s="782"/>
      <c r="P154" s="795" t="s">
        <v>179</v>
      </c>
      <c r="Q154" s="796">
        <f>Q88*0.539</f>
        <v>6.5217434671317465</v>
      </c>
    </row>
    <row r="155" spans="1:21" ht="13">
      <c r="A155" s="797" t="s">
        <v>175</v>
      </c>
      <c r="B155" s="798">
        <f>B89*0.533</f>
        <v>6.7688136431372543</v>
      </c>
      <c r="C155" s="799">
        <f t="shared" ref="C155:M157" si="40">C89*0.533</f>
        <v>6.7698539581119421</v>
      </c>
      <c r="D155" s="799">
        <f t="shared" si="40"/>
        <v>6.5630478929283029</v>
      </c>
      <c r="E155" s="799">
        <f t="shared" si="40"/>
        <v>6.3754717589237062</v>
      </c>
      <c r="F155" s="799">
        <f t="shared" si="40"/>
        <v>6.2932838896755419</v>
      </c>
      <c r="G155" s="799">
        <f t="shared" si="40"/>
        <v>6.5114833333333335</v>
      </c>
      <c r="H155" s="799">
        <f t="shared" si="40"/>
        <v>6.4679104615827985</v>
      </c>
      <c r="I155" s="799">
        <f t="shared" si="40"/>
        <v>6.8895656733176791</v>
      </c>
      <c r="J155" s="799">
        <f t="shared" si="40"/>
        <v>6.9027826615713463</v>
      </c>
      <c r="K155" s="799">
        <f t="shared" si="40"/>
        <v>6.9277491019341033</v>
      </c>
      <c r="L155" s="799">
        <f t="shared" si="40"/>
        <v>7.0481727667605778</v>
      </c>
      <c r="M155" s="799">
        <f t="shared" si="40"/>
        <v>7.2886283343372158</v>
      </c>
      <c r="N155" s="782"/>
      <c r="O155" s="782"/>
      <c r="P155" s="800" t="s">
        <v>175</v>
      </c>
      <c r="Q155" s="801">
        <f>Q89*0.533</f>
        <v>6.7372637051551463</v>
      </c>
    </row>
    <row r="156" spans="1:21" ht="13">
      <c r="A156" s="797" t="s">
        <v>176</v>
      </c>
      <c r="B156" s="798">
        <f>B90*0.533</f>
        <v>6.6992890186274519</v>
      </c>
      <c r="C156" s="799">
        <f t="shared" si="40"/>
        <v>6.6953997773665952</v>
      </c>
      <c r="D156" s="799">
        <f t="shared" si="40"/>
        <v>6.4817038513146414</v>
      </c>
      <c r="E156" s="799">
        <f t="shared" si="40"/>
        <v>6.3195449985427148</v>
      </c>
      <c r="F156" s="799">
        <f t="shared" si="40"/>
        <v>6.230410883265697</v>
      </c>
      <c r="G156" s="799">
        <f t="shared" si="40"/>
        <v>6.4482549019607847</v>
      </c>
      <c r="H156" s="799">
        <f t="shared" si="40"/>
        <v>6.384806651060317</v>
      </c>
      <c r="I156" s="799">
        <f t="shared" si="40"/>
        <v>6.8743637289992323</v>
      </c>
      <c r="J156" s="799">
        <f t="shared" si="40"/>
        <v>6.8909694085942013</v>
      </c>
      <c r="K156" s="799">
        <f t="shared" si="40"/>
        <v>6.89016194934712</v>
      </c>
      <c r="L156" s="799">
        <f t="shared" si="40"/>
        <v>7.0075465016175515</v>
      </c>
      <c r="M156" s="799">
        <f t="shared" si="40"/>
        <v>7.2485743965049236</v>
      </c>
      <c r="N156" s="782"/>
      <c r="O156" s="782"/>
      <c r="P156" s="800" t="s">
        <v>176</v>
      </c>
      <c r="Q156" s="801">
        <f>Q90*0.533</f>
        <v>6.6767981561019081</v>
      </c>
    </row>
    <row r="157" spans="1:21" ht="13">
      <c r="A157" s="797" t="s">
        <v>177</v>
      </c>
      <c r="B157" s="798">
        <f>B91*0.533</f>
        <v>0</v>
      </c>
      <c r="C157" s="799">
        <f t="shared" ref="C157:M157" si="41">C91*0.521</f>
        <v>0</v>
      </c>
      <c r="D157" s="799">
        <f t="shared" si="41"/>
        <v>0</v>
      </c>
      <c r="E157" s="799">
        <f t="shared" si="41"/>
        <v>0</v>
      </c>
      <c r="F157" s="799">
        <f t="shared" si="41"/>
        <v>6.1885024990388304</v>
      </c>
      <c r="G157" s="799">
        <f t="shared" si="41"/>
        <v>6.775553921568628</v>
      </c>
      <c r="H157" s="799">
        <f t="shared" si="41"/>
        <v>7.31651537254902</v>
      </c>
      <c r="I157" s="799">
        <f t="shared" si="41"/>
        <v>0</v>
      </c>
      <c r="J157" s="799">
        <f t="shared" si="41"/>
        <v>0</v>
      </c>
      <c r="K157" s="799">
        <f t="shared" si="41"/>
        <v>0</v>
      </c>
      <c r="L157" s="799">
        <f t="shared" si="40"/>
        <v>0</v>
      </c>
      <c r="M157" s="799">
        <f t="shared" si="41"/>
        <v>0</v>
      </c>
      <c r="N157" s="782"/>
      <c r="O157" s="782"/>
      <c r="P157" s="800" t="s">
        <v>177</v>
      </c>
      <c r="Q157" s="801">
        <f>Q91*0.521</f>
        <v>6.7039869422018494</v>
      </c>
    </row>
    <row r="158" spans="1:21" ht="13">
      <c r="A158" s="797" t="s">
        <v>71</v>
      </c>
      <c r="B158" s="798">
        <f>B92*0.521</f>
        <v>5.3031491813725493</v>
      </c>
      <c r="C158" s="799">
        <f t="shared" ref="C158:M158" si="42">C92*0.487</f>
        <v>5.039261617498874</v>
      </c>
      <c r="D158" s="799">
        <f t="shared" si="42"/>
        <v>5.0171774859792579</v>
      </c>
      <c r="E158" s="799">
        <f t="shared" si="42"/>
        <v>4.7622835686869145</v>
      </c>
      <c r="F158" s="799">
        <f t="shared" si="42"/>
        <v>4.6201669738669455</v>
      </c>
      <c r="G158" s="799">
        <f t="shared" si="42"/>
        <v>4.8547215686274496</v>
      </c>
      <c r="H158" s="799">
        <f t="shared" si="42"/>
        <v>4.8848063958358159</v>
      </c>
      <c r="I158" s="799">
        <f t="shared" si="42"/>
        <v>4.9286967334347986</v>
      </c>
      <c r="J158" s="799">
        <f t="shared" si="42"/>
        <v>5.0207274765195464</v>
      </c>
      <c r="K158" s="799">
        <f t="shared" si="42"/>
        <v>5.0136076135745435</v>
      </c>
      <c r="L158" s="799">
        <f>L92*0.521</f>
        <v>5.1247817859778637</v>
      </c>
      <c r="M158" s="799">
        <f t="shared" si="42"/>
        <v>4.9776049905036635</v>
      </c>
      <c r="N158" s="782"/>
      <c r="O158" s="782"/>
      <c r="P158" s="800" t="s">
        <v>71</v>
      </c>
      <c r="Q158" s="801">
        <f>Q92*0.487</f>
        <v>4.9181428731554799</v>
      </c>
    </row>
    <row r="159" spans="1:21" ht="13.5" thickBot="1">
      <c r="A159" s="802" t="s">
        <v>178</v>
      </c>
      <c r="B159" s="798">
        <f>B93*0.487</f>
        <v>6.2967109029411761</v>
      </c>
      <c r="C159" s="803">
        <f t="shared" ref="C159:M159" si="43">C93*0.518</f>
        <v>6.7210085053370996</v>
      </c>
      <c r="D159" s="803">
        <f t="shared" si="43"/>
        <v>6.5351504180668485</v>
      </c>
      <c r="E159" s="803">
        <f t="shared" si="43"/>
        <v>6.2942275879727081</v>
      </c>
      <c r="F159" s="803">
        <f t="shared" si="43"/>
        <v>6.2182329455204988</v>
      </c>
      <c r="G159" s="803">
        <f t="shared" si="43"/>
        <v>6.3881588235294116</v>
      </c>
      <c r="H159" s="803">
        <f t="shared" si="43"/>
        <v>6.3829894754708487</v>
      </c>
      <c r="I159" s="803">
        <f t="shared" si="43"/>
        <v>6.5485740635526106</v>
      </c>
      <c r="J159" s="803">
        <f t="shared" si="43"/>
        <v>6.6271381808060266</v>
      </c>
      <c r="K159" s="803">
        <f t="shared" si="43"/>
        <v>6.6472393718890794</v>
      </c>
      <c r="L159" s="799">
        <f>L93*0.487</f>
        <v>6.233220103514058</v>
      </c>
      <c r="M159" s="803">
        <f t="shared" si="43"/>
        <v>6.7756122405368853</v>
      </c>
      <c r="N159" s="782"/>
      <c r="O159" s="782"/>
      <c r="P159" s="804" t="s">
        <v>178</v>
      </c>
      <c r="Q159" s="805">
        <f>Q93*0.518</f>
        <v>6.5474131334445227</v>
      </c>
    </row>
    <row r="160" spans="1:21" ht="13">
      <c r="A160" s="705"/>
      <c r="B160" s="705"/>
      <c r="C160" s="705"/>
      <c r="D160" s="705"/>
      <c r="E160" s="705"/>
      <c r="F160" s="705"/>
      <c r="G160" s="705"/>
      <c r="H160" s="705"/>
      <c r="I160" s="705"/>
      <c r="J160" s="705"/>
      <c r="K160" s="705"/>
      <c r="L160" s="705"/>
      <c r="M160" s="705"/>
      <c r="N160" s="705"/>
      <c r="O160" s="705"/>
      <c r="P160" s="705"/>
      <c r="Q160" s="705"/>
    </row>
    <row r="161" spans="1:17" ht="16" thickBot="1">
      <c r="A161" s="781">
        <v>2021</v>
      </c>
      <c r="B161" s="782"/>
      <c r="C161" s="782" t="s">
        <v>181</v>
      </c>
      <c r="D161" s="782"/>
      <c r="E161" s="782"/>
      <c r="F161" s="782"/>
      <c r="G161" s="782"/>
      <c r="H161" s="782"/>
      <c r="I161" s="782"/>
      <c r="J161" s="782"/>
      <c r="K161" s="782"/>
      <c r="L161" s="782"/>
      <c r="M161" s="783" t="s">
        <v>93</v>
      </c>
      <c r="N161" s="782"/>
      <c r="O161" s="782"/>
      <c r="P161" s="781">
        <v>2021</v>
      </c>
      <c r="Q161" s="782"/>
    </row>
    <row r="162" spans="1:17" ht="13.5" thickBot="1">
      <c r="A162" s="784"/>
      <c r="B162" s="785" t="s">
        <v>161</v>
      </c>
      <c r="C162" s="785" t="s">
        <v>162</v>
      </c>
      <c r="D162" s="785" t="s">
        <v>163</v>
      </c>
      <c r="E162" s="785" t="s">
        <v>164</v>
      </c>
      <c r="F162" s="785" t="s">
        <v>165</v>
      </c>
      <c r="G162" s="785" t="s">
        <v>166</v>
      </c>
      <c r="H162" s="785" t="s">
        <v>167</v>
      </c>
      <c r="I162" s="785" t="s">
        <v>168</v>
      </c>
      <c r="J162" s="785" t="s">
        <v>169</v>
      </c>
      <c r="K162" s="785" t="s">
        <v>170</v>
      </c>
      <c r="L162" s="785" t="s">
        <v>171</v>
      </c>
      <c r="M162" s="786" t="s">
        <v>172</v>
      </c>
      <c r="N162" s="782"/>
      <c r="O162" s="782"/>
      <c r="P162" s="784"/>
      <c r="Q162" s="786" t="s">
        <v>173</v>
      </c>
    </row>
    <row r="163" spans="1:17" ht="13.5" thickBot="1">
      <c r="A163" s="787" t="s">
        <v>174</v>
      </c>
      <c r="B163" s="788">
        <f>B97*0.518</f>
        <v>6.6522463713968678</v>
      </c>
      <c r="C163" s="788">
        <f t="shared" ref="C163:M163" si="44">C97*0.518</f>
        <v>6.7582691056214399</v>
      </c>
      <c r="D163" s="788">
        <f t="shared" si="44"/>
        <v>6.7229887484670554</v>
      </c>
      <c r="E163" s="788">
        <f t="shared" si="44"/>
        <v>7.0119666978146524</v>
      </c>
      <c r="F163" s="788">
        <f t="shared" si="44"/>
        <v>7.0837891176812784</v>
      </c>
      <c r="G163" s="788">
        <f t="shared" si="44"/>
        <v>7.3439213352838788</v>
      </c>
      <c r="H163" s="788">
        <f t="shared" si="44"/>
        <v>7.2840676599577741</v>
      </c>
      <c r="I163" s="788">
        <f t="shared" si="44"/>
        <v>7.6628126470830669</v>
      </c>
      <c r="J163" s="788">
        <f t="shared" si="44"/>
        <v>7.7441044260492022</v>
      </c>
      <c r="K163" s="788">
        <f t="shared" si="44"/>
        <v>8.6338565132981611</v>
      </c>
      <c r="L163" s="788">
        <f t="shared" si="44"/>
        <v>9.2425493518099966</v>
      </c>
      <c r="M163" s="789">
        <f t="shared" si="44"/>
        <v>9.3369439183590028</v>
      </c>
      <c r="N163" s="782"/>
      <c r="O163" s="782"/>
      <c r="P163" s="790" t="s">
        <v>174</v>
      </c>
      <c r="Q163" s="791">
        <f>Q97*0.518</f>
        <v>7.6350903299219262</v>
      </c>
    </row>
    <row r="164" spans="1:17" ht="13">
      <c r="A164" s="792" t="s">
        <v>179</v>
      </c>
      <c r="B164" s="793">
        <f>B98*0.539</f>
        <v>6.8497801358810424</v>
      </c>
      <c r="C164" s="794">
        <f t="shared" ref="C164:M164" si="45">C98*0.539</f>
        <v>6.7174445363834403</v>
      </c>
      <c r="D164" s="794">
        <f t="shared" si="45"/>
        <v>6.8020578276047079</v>
      </c>
      <c r="E164" s="794">
        <f t="shared" si="45"/>
        <v>7.2894074278768164</v>
      </c>
      <c r="F164" s="794">
        <f t="shared" si="45"/>
        <v>6.9434202225344386</v>
      </c>
      <c r="G164" s="794">
        <f t="shared" si="45"/>
        <v>7.3834186913237092</v>
      </c>
      <c r="H164" s="794">
        <f t="shared" si="45"/>
        <v>7.3289985267432414</v>
      </c>
      <c r="I164" s="794">
        <f t="shared" si="45"/>
        <v>7.8520636316550823</v>
      </c>
      <c r="J164" s="794">
        <f t="shared" si="45"/>
        <v>8.3154149530062149</v>
      </c>
      <c r="K164" s="794">
        <f t="shared" si="45"/>
        <v>9.2530978860205497</v>
      </c>
      <c r="L164" s="794">
        <f t="shared" si="45"/>
        <v>10.127439448314604</v>
      </c>
      <c r="M164" s="794">
        <f t="shared" si="45"/>
        <v>9.4665416013395483</v>
      </c>
      <c r="N164" s="782"/>
      <c r="O164" s="782"/>
      <c r="P164" s="795" t="s">
        <v>179</v>
      </c>
      <c r="Q164" s="796">
        <f>Q98*0.539</f>
        <v>8.4223945173700017</v>
      </c>
    </row>
    <row r="165" spans="1:17" ht="13">
      <c r="A165" s="797" t="s">
        <v>175</v>
      </c>
      <c r="B165" s="798">
        <f>B99*0.533</f>
        <v>7.437877769057982</v>
      </c>
      <c r="C165" s="799">
        <f t="shared" ref="C165:M165" si="46">C99*0.533</f>
        <v>7.4990491940518034</v>
      </c>
      <c r="D165" s="799">
        <f t="shared" si="46"/>
        <v>7.3511661276978417</v>
      </c>
      <c r="E165" s="799">
        <f t="shared" si="46"/>
        <v>7.6659266238797104</v>
      </c>
      <c r="F165" s="799">
        <f t="shared" si="46"/>
        <v>7.7271839760307328</v>
      </c>
      <c r="G165" s="799">
        <f t="shared" si="46"/>
        <v>7.9820463830153683</v>
      </c>
      <c r="H165" s="799">
        <f t="shared" si="46"/>
        <v>8.0283709163321255</v>
      </c>
      <c r="I165" s="799">
        <f t="shared" si="46"/>
        <v>8.5441199998404098</v>
      </c>
      <c r="J165" s="799">
        <f t="shared" si="46"/>
        <v>8.6739192493468735</v>
      </c>
      <c r="K165" s="799">
        <f t="shared" si="46"/>
        <v>9.7855025423428295</v>
      </c>
      <c r="L165" s="799">
        <f t="shared" si="46"/>
        <v>10.401461548963782</v>
      </c>
      <c r="M165" s="799">
        <f t="shared" si="46"/>
        <v>10.486467403836441</v>
      </c>
      <c r="N165" s="782"/>
      <c r="O165" s="782"/>
      <c r="P165" s="800" t="s">
        <v>175</v>
      </c>
      <c r="Q165" s="801">
        <f>Q99*0.533</f>
        <v>8.4369577054965248</v>
      </c>
    </row>
    <row r="166" spans="1:17" ht="13">
      <c r="A166" s="797" t="s">
        <v>176</v>
      </c>
      <c r="B166" s="798">
        <f>B100*0.533</f>
        <v>7.4339838204754649</v>
      </c>
      <c r="C166" s="799">
        <f t="shared" ref="C166:M166" si="47">C100*0.533</f>
        <v>7.4720285074996982</v>
      </c>
      <c r="D166" s="799">
        <f t="shared" si="47"/>
        <v>7.3111403660920846</v>
      </c>
      <c r="E166" s="799">
        <f t="shared" si="47"/>
        <v>7.6584381215589046</v>
      </c>
      <c r="F166" s="799">
        <f t="shared" si="47"/>
        <v>7.74128235029964</v>
      </c>
      <c r="G166" s="799">
        <f t="shared" si="47"/>
        <v>7.9750559234898377</v>
      </c>
      <c r="H166" s="799">
        <f t="shared" si="47"/>
        <v>8.0141853874652025</v>
      </c>
      <c r="I166" s="799">
        <f t="shared" si="47"/>
        <v>8.534573265363024</v>
      </c>
      <c r="J166" s="799">
        <f t="shared" si="47"/>
        <v>8.6638018477071856</v>
      </c>
      <c r="K166" s="799">
        <f t="shared" si="47"/>
        <v>9.8156462843836554</v>
      </c>
      <c r="L166" s="799">
        <f t="shared" si="47"/>
        <v>10.338229028178356</v>
      </c>
      <c r="M166" s="799">
        <f t="shared" si="47"/>
        <v>10.28671082600745</v>
      </c>
      <c r="N166" s="782"/>
      <c r="O166" s="782"/>
      <c r="P166" s="800" t="s">
        <v>176</v>
      </c>
      <c r="Q166" s="801">
        <f>Q100*0.533</f>
        <v>8.2677930797438552</v>
      </c>
    </row>
    <row r="167" spans="1:17" ht="13">
      <c r="A167" s="797" t="s">
        <v>177</v>
      </c>
      <c r="B167" s="798">
        <f>B101*0.533</f>
        <v>0</v>
      </c>
      <c r="C167" s="799">
        <f t="shared" ref="C167:K167" si="48">C101*0.521</f>
        <v>0</v>
      </c>
      <c r="D167" s="799">
        <f t="shared" si="48"/>
        <v>0</v>
      </c>
      <c r="E167" s="799">
        <f t="shared" si="48"/>
        <v>0</v>
      </c>
      <c r="F167" s="799">
        <f t="shared" si="48"/>
        <v>0</v>
      </c>
      <c r="G167" s="799">
        <f t="shared" si="48"/>
        <v>0</v>
      </c>
      <c r="H167" s="799">
        <f t="shared" si="48"/>
        <v>0</v>
      </c>
      <c r="I167" s="799">
        <f t="shared" si="48"/>
        <v>0</v>
      </c>
      <c r="J167" s="799">
        <f t="shared" si="48"/>
        <v>0</v>
      </c>
      <c r="K167" s="799">
        <f t="shared" si="48"/>
        <v>0</v>
      </c>
      <c r="L167" s="799">
        <f>L101*0.533</f>
        <v>0</v>
      </c>
      <c r="M167" s="799">
        <f>M101*0.521</f>
        <v>0</v>
      </c>
      <c r="N167" s="782"/>
      <c r="O167" s="782"/>
      <c r="P167" s="800" t="s">
        <v>177</v>
      </c>
      <c r="Q167" s="801">
        <f>Q101*0.521</f>
        <v>9.0052537744292405</v>
      </c>
    </row>
    <row r="168" spans="1:17" ht="13">
      <c r="A168" s="797" t="s">
        <v>71</v>
      </c>
      <c r="B168" s="798">
        <f>B102*0.521</f>
        <v>5.5089817616553036</v>
      </c>
      <c r="C168" s="799">
        <f t="shared" ref="C168:K168" si="49">C102*0.487</f>
        <v>5.2598950046830932</v>
      </c>
      <c r="D168" s="799">
        <f t="shared" si="49"/>
        <v>5.4609439135774034</v>
      </c>
      <c r="E168" s="799">
        <f t="shared" si="49"/>
        <v>5.598361624068966</v>
      </c>
      <c r="F168" s="799">
        <f t="shared" si="49"/>
        <v>5.7206845278178609</v>
      </c>
      <c r="G168" s="799">
        <f t="shared" si="49"/>
        <v>5.9144128249722687</v>
      </c>
      <c r="H168" s="799">
        <f t="shared" si="49"/>
        <v>5.8808809461001985</v>
      </c>
      <c r="I168" s="799">
        <f t="shared" si="49"/>
        <v>5.9872877582877022</v>
      </c>
      <c r="J168" s="799">
        <f t="shared" si="49"/>
        <v>6.1490120882076971</v>
      </c>
      <c r="K168" s="799">
        <f t="shared" si="49"/>
        <v>6.7986905058231715</v>
      </c>
      <c r="L168" s="799">
        <f>L102*0.521</f>
        <v>8.0129712415247099</v>
      </c>
      <c r="M168" s="799">
        <f>M102*0.487</f>
        <v>7.5708744927048359</v>
      </c>
      <c r="N168" s="782"/>
      <c r="O168" s="782"/>
      <c r="P168" s="800" t="s">
        <v>71</v>
      </c>
      <c r="Q168" s="801">
        <f>Q102*0.487</f>
        <v>6.1745111762757068</v>
      </c>
    </row>
    <row r="169" spans="1:17" ht="13.5" thickBot="1">
      <c r="A169" s="802" t="s">
        <v>178</v>
      </c>
      <c r="B169" s="798">
        <f>B103*0.487</f>
        <v>6.498349515567476</v>
      </c>
      <c r="C169" s="803">
        <f t="shared" ref="C169:K169" si="50">C103*0.518</f>
        <v>7.0131489932586231</v>
      </c>
      <c r="D169" s="803">
        <f t="shared" si="50"/>
        <v>6.9633635370193518</v>
      </c>
      <c r="E169" s="803">
        <f t="shared" si="50"/>
        <v>7.1930867717099209</v>
      </c>
      <c r="F169" s="803">
        <f t="shared" si="50"/>
        <v>7.2313360388641605</v>
      </c>
      <c r="G169" s="803">
        <f t="shared" si="50"/>
        <v>7.4310522064431037</v>
      </c>
      <c r="H169" s="803">
        <f t="shared" si="50"/>
        <v>7.4807621714899941</v>
      </c>
      <c r="I169" s="803">
        <f t="shared" si="50"/>
        <v>7.7942992776924269</v>
      </c>
      <c r="J169" s="803">
        <f t="shared" si="50"/>
        <v>7.9673959499197506</v>
      </c>
      <c r="K169" s="803">
        <f t="shared" si="50"/>
        <v>9.0202103473550466</v>
      </c>
      <c r="L169" s="799">
        <f>L103*0.487</f>
        <v>9.0157927072340271</v>
      </c>
      <c r="M169" s="803">
        <f>M103*0.518</f>
        <v>9.6145237939757138</v>
      </c>
      <c r="N169" s="782"/>
      <c r="O169" s="782"/>
      <c r="P169" s="804" t="s">
        <v>178</v>
      </c>
      <c r="Q169" s="805">
        <f>Q103*0.518</f>
        <v>7.8534932592583377</v>
      </c>
    </row>
    <row r="170" spans="1:17" ht="13">
      <c r="A170" s="316"/>
      <c r="B170" s="316"/>
      <c r="C170" s="316"/>
      <c r="D170" s="316"/>
      <c r="E170" s="316"/>
      <c r="F170" s="316"/>
      <c r="G170" s="705"/>
      <c r="H170" s="705"/>
      <c r="I170" s="705"/>
      <c r="J170" s="705"/>
      <c r="K170" s="705"/>
      <c r="L170" s="705"/>
      <c r="M170" s="705"/>
      <c r="N170" s="705"/>
      <c r="O170" s="705"/>
      <c r="P170" s="705"/>
      <c r="Q170" s="705"/>
    </row>
    <row r="171" spans="1:17" ht="16" thickBot="1">
      <c r="A171" s="781">
        <v>2022</v>
      </c>
      <c r="B171" s="782"/>
      <c r="C171" s="782" t="s">
        <v>181</v>
      </c>
      <c r="D171" s="782"/>
      <c r="E171" s="782"/>
      <c r="F171" s="782"/>
      <c r="G171" s="782"/>
      <c r="H171" s="782"/>
      <c r="I171" s="782"/>
      <c r="J171" s="782"/>
      <c r="K171" s="782"/>
      <c r="L171" s="782"/>
      <c r="M171" s="783" t="s">
        <v>93</v>
      </c>
      <c r="N171" s="782"/>
      <c r="O171" s="782"/>
      <c r="P171" s="781">
        <v>2022</v>
      </c>
      <c r="Q171" s="782"/>
    </row>
    <row r="172" spans="1:17" ht="13.5" thickBot="1">
      <c r="A172" s="784"/>
      <c r="B172" s="785" t="s">
        <v>161</v>
      </c>
      <c r="C172" s="785" t="s">
        <v>162</v>
      </c>
      <c r="D172" s="785" t="s">
        <v>163</v>
      </c>
      <c r="E172" s="785" t="s">
        <v>164</v>
      </c>
      <c r="F172" s="785" t="s">
        <v>165</v>
      </c>
      <c r="G172" s="785" t="s">
        <v>166</v>
      </c>
      <c r="H172" s="785" t="s">
        <v>167</v>
      </c>
      <c r="I172" s="785" t="s">
        <v>168</v>
      </c>
      <c r="J172" s="785" t="s">
        <v>169</v>
      </c>
      <c r="K172" s="785" t="s">
        <v>170</v>
      </c>
      <c r="L172" s="785" t="s">
        <v>171</v>
      </c>
      <c r="M172" s="786" t="s">
        <v>172</v>
      </c>
      <c r="N172" s="782"/>
      <c r="O172" s="782"/>
      <c r="P172" s="784"/>
      <c r="Q172" s="786" t="s">
        <v>173</v>
      </c>
    </row>
    <row r="173" spans="1:17" ht="13.5" thickBot="1">
      <c r="A173" s="787" t="s">
        <v>174</v>
      </c>
      <c r="B173" s="788">
        <f>B107*0.518</f>
        <v>9.4381907578569777</v>
      </c>
      <c r="C173" s="788">
        <f t="shared" ref="C173:M173" si="51">C107*0.518</f>
        <v>9.6803233778953572</v>
      </c>
      <c r="D173" s="788">
        <f t="shared" si="51"/>
        <v>10.306277896779093</v>
      </c>
      <c r="E173" s="788">
        <f t="shared" si="51"/>
        <v>11.366622425156018</v>
      </c>
      <c r="F173" s="788">
        <f t="shared" si="51"/>
        <v>11.509557430278972</v>
      </c>
      <c r="G173" s="788">
        <f t="shared" si="51"/>
        <v>10.99798567291805</v>
      </c>
      <c r="H173" s="788">
        <f t="shared" si="51"/>
        <v>10.709462578973062</v>
      </c>
      <c r="I173" s="788">
        <f t="shared" si="51"/>
        <v>11.195178309122138</v>
      </c>
      <c r="J173" s="788">
        <f t="shared" si="51"/>
        <v>10.906849248105507</v>
      </c>
      <c r="K173" s="788">
        <f t="shared" si="51"/>
        <v>10.884987622751909</v>
      </c>
      <c r="L173" s="788">
        <f t="shared" si="51"/>
        <v>10.955115739122942</v>
      </c>
      <c r="M173" s="789">
        <f t="shared" si="51"/>
        <v>10.684251873907979</v>
      </c>
      <c r="N173" s="782"/>
      <c r="O173" s="782"/>
      <c r="P173" s="790" t="s">
        <v>174</v>
      </c>
      <c r="Q173" s="791">
        <f>Q107*0.518</f>
        <v>10.739329926185153</v>
      </c>
    </row>
    <row r="174" spans="1:17" ht="13">
      <c r="A174" s="795" t="s">
        <v>179</v>
      </c>
      <c r="B174" s="806">
        <f>B108*0.539</f>
        <v>10.252197100007869</v>
      </c>
      <c r="C174" s="806">
        <f t="shared" ref="C174:M174" si="52">C108*0.539</f>
        <v>9.9176645106776906</v>
      </c>
      <c r="D174" s="806">
        <f t="shared" si="52"/>
        <v>10.98214439537465</v>
      </c>
      <c r="E174" s="806">
        <f t="shared" si="52"/>
        <v>11.65537003556455</v>
      </c>
      <c r="F174" s="806">
        <f t="shared" si="52"/>
        <v>12.066667497109144</v>
      </c>
      <c r="G174" s="806">
        <f t="shared" si="52"/>
        <v>11.079484027911667</v>
      </c>
      <c r="H174" s="806">
        <f t="shared" si="52"/>
        <v>11.357109201449639</v>
      </c>
      <c r="I174" s="806">
        <f t="shared" si="52"/>
        <v>11.29739469124968</v>
      </c>
      <c r="J174" s="806">
        <f t="shared" si="52"/>
        <v>10.871066986473076</v>
      </c>
      <c r="K174" s="806">
        <f t="shared" si="52"/>
        <v>11.479840889982773</v>
      </c>
      <c r="L174" s="806">
        <f t="shared" si="52"/>
        <v>11.375938580302371</v>
      </c>
      <c r="M174" s="807">
        <f t="shared" si="52"/>
        <v>10.79715648037166</v>
      </c>
      <c r="N174" s="782"/>
      <c r="O174" s="782"/>
      <c r="P174" s="795" t="s">
        <v>179</v>
      </c>
      <c r="Q174" s="796">
        <f>Q108*0.539</f>
        <v>11.166716801462918</v>
      </c>
    </row>
    <row r="175" spans="1:17" ht="13">
      <c r="A175" s="800" t="s">
        <v>175</v>
      </c>
      <c r="B175" s="801">
        <f>B109*0.533</f>
        <v>10.456725243307369</v>
      </c>
      <c r="C175" s="801">
        <f t="shared" ref="C175:M175" si="53">C109*0.533</f>
        <v>10.52458735428189</v>
      </c>
      <c r="D175" s="801">
        <f t="shared" si="53"/>
        <v>11.141260244036145</v>
      </c>
      <c r="E175" s="801">
        <f t="shared" si="53"/>
        <v>12.252059392768937</v>
      </c>
      <c r="F175" s="801">
        <f t="shared" si="53"/>
        <v>12.320687639503367</v>
      </c>
      <c r="G175" s="801">
        <f t="shared" si="53"/>
        <v>11.603683670690634</v>
      </c>
      <c r="H175" s="801">
        <f t="shared" si="53"/>
        <v>11.351214806866659</v>
      </c>
      <c r="I175" s="801">
        <f t="shared" si="53"/>
        <v>12.055667035551739</v>
      </c>
      <c r="J175" s="801">
        <f t="shared" si="53"/>
        <v>11.720348818589745</v>
      </c>
      <c r="K175" s="801">
        <f t="shared" si="53"/>
        <v>11.730468063876771</v>
      </c>
      <c r="L175" s="801">
        <f t="shared" si="53"/>
        <v>11.832336660259674</v>
      </c>
      <c r="M175" s="808">
        <f t="shared" si="53"/>
        <v>11.665526857813209</v>
      </c>
      <c r="N175" s="782"/>
      <c r="O175" s="782"/>
      <c r="P175" s="800" t="s">
        <v>175</v>
      </c>
      <c r="Q175" s="801">
        <f>Q109*0.533</f>
        <v>11.564269223094966</v>
      </c>
    </row>
    <row r="176" spans="1:17" ht="13">
      <c r="A176" s="800" t="s">
        <v>176</v>
      </c>
      <c r="B176" s="801">
        <f>B110*0.533</f>
        <v>10.393475284630448</v>
      </c>
      <c r="C176" s="801">
        <f t="shared" ref="C176:M176" si="54">C110*0.533</f>
        <v>10.470450674713996</v>
      </c>
      <c r="D176" s="801">
        <f t="shared" si="54"/>
        <v>11.068356058249069</v>
      </c>
      <c r="E176" s="801">
        <f t="shared" si="54"/>
        <v>12.208692380633357</v>
      </c>
      <c r="F176" s="801">
        <f t="shared" si="54"/>
        <v>12.265083245044924</v>
      </c>
      <c r="G176" s="801">
        <f t="shared" si="54"/>
        <v>11.493337533695071</v>
      </c>
      <c r="H176" s="801">
        <f t="shared" si="54"/>
        <v>11.28226452378351</v>
      </c>
      <c r="I176" s="801">
        <f t="shared" si="54"/>
        <v>12.049569616581836</v>
      </c>
      <c r="J176" s="801">
        <f t="shared" si="54"/>
        <v>11.62908186783528</v>
      </c>
      <c r="K176" s="801">
        <f t="shared" si="54"/>
        <v>11.640214576686004</v>
      </c>
      <c r="L176" s="801">
        <f t="shared" si="54"/>
        <v>11.786827493730739</v>
      </c>
      <c r="M176" s="808">
        <f t="shared" si="54"/>
        <v>11.577266499929911</v>
      </c>
      <c r="N176" s="782"/>
      <c r="O176" s="782"/>
      <c r="P176" s="800" t="s">
        <v>176</v>
      </c>
      <c r="Q176" s="801">
        <f>Q110*0.533</f>
        <v>11.501891053049874</v>
      </c>
    </row>
    <row r="177" spans="1:17" ht="13">
      <c r="A177" s="800" t="s">
        <v>177</v>
      </c>
      <c r="B177" s="801">
        <f>B111*0.533</f>
        <v>10.688684204855274</v>
      </c>
      <c r="C177" s="801">
        <f t="shared" ref="C177:K177" si="55">C111*0.521</f>
        <v>10.501578320915952</v>
      </c>
      <c r="D177" s="801">
        <f t="shared" si="55"/>
        <v>10.675017202586144</v>
      </c>
      <c r="E177" s="801">
        <f t="shared" si="55"/>
        <v>12.045287068031888</v>
      </c>
      <c r="F177" s="801">
        <f t="shared" si="55"/>
        <v>11.470454169090107</v>
      </c>
      <c r="G177" s="801">
        <f t="shared" si="55"/>
        <v>11.34238242363115</v>
      </c>
      <c r="H177" s="801">
        <f t="shared" si="55"/>
        <v>10.991562210948132</v>
      </c>
      <c r="I177" s="801">
        <f t="shared" si="55"/>
        <v>11.925390081667279</v>
      </c>
      <c r="J177" s="801">
        <f t="shared" si="55"/>
        <v>11.361794900871462</v>
      </c>
      <c r="K177" s="801">
        <f t="shared" si="55"/>
        <v>11.702773036410806</v>
      </c>
      <c r="L177" s="801">
        <f>L111*0.533</f>
        <v>12.174483279632199</v>
      </c>
      <c r="M177" s="808">
        <f>M111*0.521</f>
        <v>11.696562132106136</v>
      </c>
      <c r="N177" s="782"/>
      <c r="O177" s="782"/>
      <c r="P177" s="800" t="s">
        <v>177</v>
      </c>
      <c r="Q177" s="801">
        <f>Q111*0.521</f>
        <v>11.409038001108417</v>
      </c>
    </row>
    <row r="178" spans="1:17" ht="13">
      <c r="A178" s="800" t="s">
        <v>71</v>
      </c>
      <c r="B178" s="801">
        <f>B112*0.521</f>
        <v>8.2173773041296023</v>
      </c>
      <c r="C178" s="801">
        <f t="shared" ref="C178:K178" si="56">C112*0.487</f>
        <v>8.1185815960576662</v>
      </c>
      <c r="D178" s="801">
        <f t="shared" si="56"/>
        <v>8.8205576891713307</v>
      </c>
      <c r="E178" s="801">
        <f t="shared" si="56"/>
        <v>9.8449385662779267</v>
      </c>
      <c r="F178" s="801">
        <f t="shared" si="56"/>
        <v>10.005275945153194</v>
      </c>
      <c r="G178" s="801">
        <f t="shared" si="56"/>
        <v>9.6360178707450377</v>
      </c>
      <c r="H178" s="801">
        <f t="shared" si="56"/>
        <v>9.3973006475340455</v>
      </c>
      <c r="I178" s="801">
        <f t="shared" si="56"/>
        <v>9.6194775137940223</v>
      </c>
      <c r="J178" s="801">
        <f t="shared" si="56"/>
        <v>9.3856218601837291</v>
      </c>
      <c r="K178" s="801">
        <f t="shared" si="56"/>
        <v>9.3902446535269366</v>
      </c>
      <c r="L178" s="801">
        <f>L112*0.521</f>
        <v>9.966828251162859</v>
      </c>
      <c r="M178" s="808">
        <f>M112*0.487</f>
        <v>8.8216599091023742</v>
      </c>
      <c r="N178" s="782"/>
      <c r="O178" s="782"/>
      <c r="P178" s="800" t="s">
        <v>71</v>
      </c>
      <c r="Q178" s="801">
        <f>Q112*0.487</f>
        <v>9.1882882955476592</v>
      </c>
    </row>
    <row r="179" spans="1:17" ht="13.5" thickBot="1">
      <c r="A179" s="804" t="s">
        <v>178</v>
      </c>
      <c r="B179" s="805">
        <f>B113*0.487</f>
        <v>9.1427237339550587</v>
      </c>
      <c r="C179" s="805">
        <f t="shared" ref="C179:K179" si="57">C113*0.518</f>
        <v>9.8760139880975828</v>
      </c>
      <c r="D179" s="805">
        <f t="shared" si="57"/>
        <v>10.402702460800137</v>
      </c>
      <c r="E179" s="805">
        <f t="shared" si="57"/>
        <v>11.436750765628197</v>
      </c>
      <c r="F179" s="805">
        <f t="shared" si="57"/>
        <v>11.594466781026135</v>
      </c>
      <c r="G179" s="805">
        <f t="shared" si="57"/>
        <v>11.321685301710639</v>
      </c>
      <c r="H179" s="805">
        <f t="shared" si="57"/>
        <v>11.120634557757592</v>
      </c>
      <c r="I179" s="805">
        <f t="shared" si="57"/>
        <v>11.531643359009554</v>
      </c>
      <c r="J179" s="805">
        <f t="shared" si="57"/>
        <v>11.460327965766995</v>
      </c>
      <c r="K179" s="805">
        <f t="shared" si="57"/>
        <v>11.415293225535668</v>
      </c>
      <c r="L179" s="805">
        <f>L113*0.487</f>
        <v>10.780404493820267</v>
      </c>
      <c r="M179" s="809">
        <f>M113*0.518</f>
        <v>11.407315242874441</v>
      </c>
      <c r="N179" s="782"/>
      <c r="O179" s="782"/>
      <c r="P179" s="804" t="s">
        <v>178</v>
      </c>
      <c r="Q179" s="805">
        <f>Q113*0.518</f>
        <v>11.088341290018477</v>
      </c>
    </row>
    <row r="180" spans="1:17" ht="13">
      <c r="A180" s="316"/>
      <c r="B180" s="316"/>
      <c r="C180" s="316"/>
      <c r="D180" s="316"/>
      <c r="E180" s="316"/>
      <c r="F180" s="316"/>
      <c r="G180" s="705"/>
      <c r="H180" s="705"/>
      <c r="I180" s="705"/>
      <c r="J180" s="705"/>
      <c r="K180" s="705"/>
      <c r="L180" s="705"/>
      <c r="M180" s="705"/>
      <c r="N180" s="705"/>
      <c r="O180" s="705"/>
      <c r="P180" s="705"/>
      <c r="Q180" s="705"/>
    </row>
    <row r="181" spans="1:17" ht="16" thickBot="1">
      <c r="A181" s="781">
        <v>2023</v>
      </c>
      <c r="B181" s="782"/>
      <c r="C181" s="782" t="s">
        <v>181</v>
      </c>
      <c r="D181" s="782"/>
      <c r="E181" s="782"/>
      <c r="F181" s="782"/>
      <c r="G181" s="782"/>
      <c r="H181" s="782"/>
      <c r="I181" s="782"/>
      <c r="J181" s="782"/>
      <c r="K181" s="782"/>
      <c r="L181" s="782"/>
      <c r="M181" s="783" t="s">
        <v>93</v>
      </c>
      <c r="N181" s="782"/>
      <c r="O181" s="782"/>
      <c r="P181" s="781">
        <v>2023</v>
      </c>
      <c r="Q181" s="782"/>
    </row>
    <row r="182" spans="1:17" ht="13.5" thickBot="1">
      <c r="A182" s="784"/>
      <c r="B182" s="785" t="s">
        <v>161</v>
      </c>
      <c r="C182" s="785" t="s">
        <v>162</v>
      </c>
      <c r="D182" s="785" t="s">
        <v>163</v>
      </c>
      <c r="E182" s="785" t="s">
        <v>164</v>
      </c>
      <c r="F182" s="785" t="s">
        <v>165</v>
      </c>
      <c r="G182" s="785" t="s">
        <v>166</v>
      </c>
      <c r="H182" s="785" t="s">
        <v>167</v>
      </c>
      <c r="I182" s="785" t="s">
        <v>168</v>
      </c>
      <c r="J182" s="785" t="s">
        <v>169</v>
      </c>
      <c r="K182" s="785" t="s">
        <v>170</v>
      </c>
      <c r="L182" s="785" t="s">
        <v>171</v>
      </c>
      <c r="M182" s="786" t="s">
        <v>172</v>
      </c>
      <c r="N182" s="782"/>
      <c r="O182" s="782"/>
      <c r="P182" s="784"/>
      <c r="Q182" s="786" t="s">
        <v>173</v>
      </c>
    </row>
    <row r="183" spans="1:17" ht="13.5" thickBot="1">
      <c r="A183" s="787" t="s">
        <v>174</v>
      </c>
      <c r="B183" s="788">
        <f>B117*0.518</f>
        <v>10.722206776083063</v>
      </c>
      <c r="C183" s="788">
        <f t="shared" ref="C183:M183" si="58">C117*0.518</f>
        <v>10.732260515461231</v>
      </c>
      <c r="D183" s="788">
        <f t="shared" si="58"/>
        <v>10.863378865448793</v>
      </c>
      <c r="E183" s="788">
        <f t="shared" si="58"/>
        <v>10.729155189440855</v>
      </c>
      <c r="F183" s="788">
        <f t="shared" si="58"/>
        <v>10.625869380653077</v>
      </c>
      <c r="G183" s="788">
        <f t="shared" si="58"/>
        <v>10.330576380584718</v>
      </c>
      <c r="H183" s="788">
        <f t="shared" si="58"/>
        <v>9.7048689421728085</v>
      </c>
      <c r="I183" s="788">
        <f t="shared" si="58"/>
        <v>9.8940493638142559</v>
      </c>
      <c r="J183" s="788">
        <f t="shared" si="58"/>
        <v>9.8151138283841863</v>
      </c>
      <c r="K183" s="788">
        <f t="shared" si="58"/>
        <v>9.946603855776802</v>
      </c>
      <c r="L183" s="788">
        <f t="shared" si="58"/>
        <v>9.7246653054793892</v>
      </c>
      <c r="M183" s="789">
        <f t="shared" si="58"/>
        <v>9.5949981268940512</v>
      </c>
      <c r="N183" s="782"/>
      <c r="O183" s="782"/>
      <c r="P183" s="790" t="s">
        <v>174</v>
      </c>
      <c r="Q183" s="791">
        <f>Q117*0.518</f>
        <v>10.255156129058223</v>
      </c>
    </row>
    <row r="184" spans="1:17" ht="13">
      <c r="A184" s="795" t="s">
        <v>179</v>
      </c>
      <c r="B184" s="806">
        <f>B118*0.539</f>
        <v>11.458941294145017</v>
      </c>
      <c r="C184" s="806">
        <f t="shared" ref="C184:M184" si="59">C118*0.539</f>
        <v>10.82536812554314</v>
      </c>
      <c r="D184" s="806">
        <f t="shared" si="59"/>
        <v>11.127043816630353</v>
      </c>
      <c r="E184" s="806">
        <f t="shared" si="59"/>
        <v>11.083321219860535</v>
      </c>
      <c r="F184" s="806">
        <f t="shared" si="59"/>
        <v>10.821699731606406</v>
      </c>
      <c r="G184" s="806">
        <f t="shared" si="59"/>
        <v>10.563660444359654</v>
      </c>
      <c r="H184" s="806">
        <f t="shared" si="59"/>
        <v>9.5075930216340865</v>
      </c>
      <c r="I184" s="806">
        <f t="shared" si="59"/>
        <v>10.250007483054404</v>
      </c>
      <c r="J184" s="806">
        <f t="shared" si="59"/>
        <v>9.8457724232752408</v>
      </c>
      <c r="K184" s="806">
        <f t="shared" si="59"/>
        <v>10.353735160027092</v>
      </c>
      <c r="L184" s="806">
        <f t="shared" si="59"/>
        <v>9.2667103764273655</v>
      </c>
      <c r="M184" s="807">
        <f t="shared" si="59"/>
        <v>10.13286793198254</v>
      </c>
      <c r="N184" s="782"/>
      <c r="O184" s="782"/>
      <c r="P184" s="795" t="s">
        <v>179</v>
      </c>
      <c r="Q184" s="796">
        <f>Q118*0.539</f>
        <v>10.570634525536587</v>
      </c>
    </row>
    <row r="185" spans="1:17" ht="13">
      <c r="A185" s="800" t="s">
        <v>175</v>
      </c>
      <c r="B185" s="801">
        <f>B119*0.533</f>
        <v>11.634280540569197</v>
      </c>
      <c r="C185" s="801">
        <f t="shared" ref="C185:M185" si="60">C119*0.533</f>
        <v>11.659223087893494</v>
      </c>
      <c r="D185" s="801">
        <f t="shared" si="60"/>
        <v>11.724838722595674</v>
      </c>
      <c r="E185" s="801">
        <f t="shared" si="60"/>
        <v>11.620044186937664</v>
      </c>
      <c r="F185" s="801">
        <f t="shared" si="60"/>
        <v>11.335663692583525</v>
      </c>
      <c r="G185" s="801">
        <f t="shared" si="60"/>
        <v>11.00759404884851</v>
      </c>
      <c r="H185" s="801">
        <f t="shared" si="60"/>
        <v>10.437679782884738</v>
      </c>
      <c r="I185" s="801">
        <f t="shared" si="60"/>
        <v>10.763869359048673</v>
      </c>
      <c r="J185" s="801">
        <f t="shared" si="60"/>
        <v>10.642541544703063</v>
      </c>
      <c r="K185" s="801">
        <f t="shared" si="60"/>
        <v>10.980841518836881</v>
      </c>
      <c r="L185" s="801">
        <f t="shared" si="60"/>
        <v>10.818266024749789</v>
      </c>
      <c r="M185" s="808">
        <f t="shared" si="60"/>
        <v>10.784244874788188</v>
      </c>
      <c r="N185" s="782"/>
      <c r="O185" s="782"/>
      <c r="P185" s="800" t="s">
        <v>175</v>
      </c>
      <c r="Q185" s="801">
        <f>Q119*0.533</f>
        <v>11.156213655079206</v>
      </c>
    </row>
    <row r="186" spans="1:17" ht="13">
      <c r="A186" s="800" t="s">
        <v>176</v>
      </c>
      <c r="B186" s="801">
        <f>B120*0.533</f>
        <v>11.534647086321041</v>
      </c>
      <c r="C186" s="801">
        <f t="shared" ref="C186:M186" si="61">C120*0.533</f>
        <v>11.475242771226366</v>
      </c>
      <c r="D186" s="801">
        <f t="shared" si="61"/>
        <v>11.607590524299603</v>
      </c>
      <c r="E186" s="801">
        <f t="shared" si="61"/>
        <v>11.466496149913157</v>
      </c>
      <c r="F186" s="801">
        <f t="shared" si="61"/>
        <v>11.297015276648676</v>
      </c>
      <c r="G186" s="801">
        <f t="shared" si="61"/>
        <v>10.896697056776288</v>
      </c>
      <c r="H186" s="801">
        <f t="shared" si="61"/>
        <v>10.151651518620033</v>
      </c>
      <c r="I186" s="801">
        <f t="shared" si="61"/>
        <v>10.620854647854767</v>
      </c>
      <c r="J186" s="801">
        <f t="shared" si="61"/>
        <v>10.468504971880742</v>
      </c>
      <c r="K186" s="801">
        <f t="shared" si="61"/>
        <v>10.823170734057257</v>
      </c>
      <c r="L186" s="801">
        <f t="shared" si="61"/>
        <v>10.671205197818374</v>
      </c>
      <c r="M186" s="808">
        <f t="shared" si="61"/>
        <v>10.596220492193581</v>
      </c>
      <c r="N186" s="782"/>
      <c r="O186" s="782"/>
      <c r="P186" s="800" t="s">
        <v>176</v>
      </c>
      <c r="Q186" s="801">
        <f>Q120*0.533</f>
        <v>11.031002646258642</v>
      </c>
    </row>
    <row r="187" spans="1:17" ht="13">
      <c r="A187" s="800" t="s">
        <v>177</v>
      </c>
      <c r="B187" s="801">
        <f>B121*0.533</f>
        <v>11.801513925138551</v>
      </c>
      <c r="C187" s="801">
        <f t="shared" ref="C187:K187" si="62">C121*0.521</f>
        <v>11.286966827500336</v>
      </c>
      <c r="D187" s="801">
        <f t="shared" si="62"/>
        <v>11.733374241140101</v>
      </c>
      <c r="E187" s="801">
        <f t="shared" si="62"/>
        <v>11.36110955018288</v>
      </c>
      <c r="F187" s="801">
        <f t="shared" si="62"/>
        <v>11.161631674079562</v>
      </c>
      <c r="G187" s="801">
        <f t="shared" si="62"/>
        <v>10.583899911833292</v>
      </c>
      <c r="H187" s="801">
        <f t="shared" si="62"/>
        <v>10.317655120506888</v>
      </c>
      <c r="I187" s="801">
        <f t="shared" si="62"/>
        <v>10.422589760631372</v>
      </c>
      <c r="J187" s="801">
        <f t="shared" si="62"/>
        <v>10.501536389794417</v>
      </c>
      <c r="K187" s="801">
        <f t="shared" si="62"/>
        <v>10.349755916183044</v>
      </c>
      <c r="L187" s="801">
        <f>L121*0.533</f>
        <v>10.782793170967224</v>
      </c>
      <c r="M187" s="808">
        <f>M121*0.521</f>
        <v>10.703490389377681</v>
      </c>
      <c r="N187" s="782"/>
      <c r="O187" s="782"/>
      <c r="P187" s="800" t="s">
        <v>177</v>
      </c>
      <c r="Q187" s="801">
        <f>Q121*0.521</f>
        <v>10.845269973524072</v>
      </c>
    </row>
    <row r="188" spans="1:17" ht="13">
      <c r="A188" s="800" t="s">
        <v>71</v>
      </c>
      <c r="B188" s="801">
        <f>B122*0.521</f>
        <v>9.3796571828298205</v>
      </c>
      <c r="C188" s="801">
        <f t="shared" ref="C188:K188" si="63">C122*0.487</f>
        <v>8.7966015362727354</v>
      </c>
      <c r="D188" s="801">
        <f t="shared" si="63"/>
        <v>8.9508441735063258</v>
      </c>
      <c r="E188" s="801">
        <f t="shared" si="63"/>
        <v>8.9107362705794912</v>
      </c>
      <c r="F188" s="801">
        <f t="shared" si="63"/>
        <v>8.7639405639631978</v>
      </c>
      <c r="G188" s="801">
        <f t="shared" si="63"/>
        <v>8.5157755364020904</v>
      </c>
      <c r="H188" s="801">
        <f t="shared" si="63"/>
        <v>8.0702766913319657</v>
      </c>
      <c r="I188" s="801">
        <f t="shared" si="63"/>
        <v>8.1188395136760505</v>
      </c>
      <c r="J188" s="801">
        <f t="shared" si="63"/>
        <v>8.1597094378173551</v>
      </c>
      <c r="K188" s="801">
        <f t="shared" si="63"/>
        <v>8.1526317484293891</v>
      </c>
      <c r="L188" s="801">
        <f>L122*0.521</f>
        <v>8.3360910280872016</v>
      </c>
      <c r="M188" s="808">
        <f>M122*0.487</f>
        <v>7.5710218925112933</v>
      </c>
      <c r="N188" s="782"/>
      <c r="O188" s="782"/>
      <c r="P188" s="800" t="s">
        <v>71</v>
      </c>
      <c r="Q188" s="801">
        <f>Q122*0.487</f>
        <v>8.3748097593170812</v>
      </c>
    </row>
    <row r="189" spans="1:17" ht="13.5" thickBot="1">
      <c r="A189" s="804" t="s">
        <v>178</v>
      </c>
      <c r="B189" s="805">
        <f>B123*0.487</f>
        <v>10.777580961771369</v>
      </c>
      <c r="C189" s="805">
        <f t="shared" ref="C189:K189" si="64">C123*0.518</f>
        <v>11.445843131723731</v>
      </c>
      <c r="D189" s="805">
        <f t="shared" si="64"/>
        <v>11.518252055836697</v>
      </c>
      <c r="E189" s="805">
        <f t="shared" si="64"/>
        <v>11.435673024332031</v>
      </c>
      <c r="F189" s="805">
        <f t="shared" si="64"/>
        <v>11.342439505592612</v>
      </c>
      <c r="G189" s="805">
        <f t="shared" si="64"/>
        <v>11.045980729015472</v>
      </c>
      <c r="H189" s="805">
        <f t="shared" si="64"/>
        <v>10.436939003874176</v>
      </c>
      <c r="I189" s="805">
        <f t="shared" si="64"/>
        <v>10.589755410746129</v>
      </c>
      <c r="J189" s="805">
        <f t="shared" si="64"/>
        <v>10.616111898605924</v>
      </c>
      <c r="K189" s="805">
        <f t="shared" si="64"/>
        <v>10.725836664813192</v>
      </c>
      <c r="L189" s="805">
        <f>L123*0.487</f>
        <v>10.041041905999935</v>
      </c>
      <c r="M189" s="809">
        <f>M123*0.518</f>
        <v>10.534945061369093</v>
      </c>
      <c r="N189" s="782"/>
      <c r="O189" s="782"/>
      <c r="P189" s="804" t="s">
        <v>178</v>
      </c>
      <c r="Q189" s="805">
        <f>Q123*0.518</f>
        <v>11.019214171740465</v>
      </c>
    </row>
    <row r="190" spans="1:17" ht="13">
      <c r="A190" s="316"/>
      <c r="B190" s="316"/>
      <c r="C190" s="316"/>
      <c r="D190" s="316"/>
      <c r="E190" s="316"/>
      <c r="F190" s="316"/>
      <c r="G190" s="705"/>
      <c r="H190" s="705"/>
      <c r="I190" s="705"/>
      <c r="J190" s="705"/>
      <c r="K190" s="705"/>
      <c r="L190" s="705"/>
      <c r="M190" s="705"/>
      <c r="N190" s="705"/>
      <c r="O190" s="705"/>
      <c r="P190" s="705"/>
      <c r="Q190" s="705"/>
    </row>
    <row r="191" spans="1:17" ht="16" thickBot="1">
      <c r="A191" s="781">
        <v>2024</v>
      </c>
      <c r="B191" s="782"/>
      <c r="C191" s="782" t="s">
        <v>181</v>
      </c>
      <c r="D191" s="782"/>
      <c r="E191" s="782"/>
      <c r="F191" s="782"/>
      <c r="G191" s="782"/>
      <c r="H191" s="782"/>
      <c r="I191" s="782"/>
      <c r="J191" s="782"/>
      <c r="K191" s="782"/>
      <c r="L191" s="782"/>
      <c r="M191" s="783" t="s">
        <v>93</v>
      </c>
      <c r="N191" s="782"/>
      <c r="O191" s="782"/>
      <c r="P191" s="781">
        <v>2024</v>
      </c>
      <c r="Q191" s="782"/>
    </row>
    <row r="192" spans="1:17" ht="13.5" thickBot="1">
      <c r="A192" s="784"/>
      <c r="B192" s="785" t="s">
        <v>161</v>
      </c>
      <c r="C192" s="785" t="s">
        <v>162</v>
      </c>
      <c r="D192" s="785" t="s">
        <v>163</v>
      </c>
      <c r="E192" s="785" t="s">
        <v>164</v>
      </c>
      <c r="F192" s="785" t="s">
        <v>165</v>
      </c>
      <c r="G192" s="785" t="s">
        <v>166</v>
      </c>
      <c r="H192" s="785" t="s">
        <v>167</v>
      </c>
      <c r="I192" s="785" t="s">
        <v>168</v>
      </c>
      <c r="J192" s="785" t="s">
        <v>169</v>
      </c>
      <c r="K192" s="785" t="s">
        <v>170</v>
      </c>
      <c r="L192" s="785" t="s">
        <v>171</v>
      </c>
      <c r="M192" s="786" t="s">
        <v>172</v>
      </c>
      <c r="N192" s="782"/>
      <c r="O192" s="782"/>
      <c r="P192" s="784"/>
      <c r="Q192" s="786" t="s">
        <v>173</v>
      </c>
    </row>
    <row r="193" spans="1:17" ht="13.5" thickBot="1">
      <c r="A193" s="787" t="s">
        <v>174</v>
      </c>
      <c r="B193" s="788">
        <f>B127*0.518</f>
        <v>9.8219922237086763</v>
      </c>
      <c r="C193" s="788">
        <f t="shared" ref="C193:M193" si="65">C127*0.518</f>
        <v>9.8131467120266045</v>
      </c>
      <c r="D193" s="788">
        <f t="shared" si="65"/>
        <v>9.919040905812091</v>
      </c>
      <c r="E193" s="788">
        <f t="shared" si="65"/>
        <v>9.9321052751593548</v>
      </c>
      <c r="F193" s="788">
        <f t="shared" si="65"/>
        <v>9.9633708926231037</v>
      </c>
      <c r="G193" s="788">
        <f t="shared" si="65"/>
        <v>10.044754919302644</v>
      </c>
      <c r="H193" s="788">
        <f t="shared" si="65"/>
        <v>9.9944723313483141</v>
      </c>
      <c r="I193" s="788">
        <f t="shared" si="65"/>
        <v>9.9824409891965988</v>
      </c>
      <c r="J193" s="788">
        <f t="shared" si="65"/>
        <v>10.052289146970205</v>
      </c>
      <c r="K193" s="788">
        <f t="shared" si="65"/>
        <v>0</v>
      </c>
      <c r="L193" s="788">
        <f t="shared" si="65"/>
        <v>0</v>
      </c>
      <c r="M193" s="789">
        <f t="shared" si="65"/>
        <v>0</v>
      </c>
      <c r="N193" s="782"/>
      <c r="O193" s="782"/>
      <c r="P193" s="790" t="s">
        <v>174</v>
      </c>
      <c r="Q193" s="791">
        <f>Q127*0.518</f>
        <v>0</v>
      </c>
    </row>
    <row r="194" spans="1:17" ht="13">
      <c r="A194" s="795" t="s">
        <v>179</v>
      </c>
      <c r="B194" s="806">
        <f>B128*0.539</f>
        <v>10.090378537781831</v>
      </c>
      <c r="C194" s="806">
        <f t="shared" ref="C194:M194" si="66">C128*0.539</f>
        <v>10.252631437020783</v>
      </c>
      <c r="D194" s="806">
        <f t="shared" si="66"/>
        <v>10.146001064673355</v>
      </c>
      <c r="E194" s="806">
        <f t="shared" si="66"/>
        <v>9.9778468901979522</v>
      </c>
      <c r="F194" s="806">
        <f t="shared" si="66"/>
        <v>9.5648286310449144</v>
      </c>
      <c r="G194" s="806">
        <f t="shared" si="66"/>
        <v>9.8924086359988319</v>
      </c>
      <c r="H194" s="806">
        <f t="shared" si="66"/>
        <v>10.217437924861327</v>
      </c>
      <c r="I194" s="806">
        <f t="shared" si="66"/>
        <v>10.010538225277916</v>
      </c>
      <c r="J194" s="806">
        <f t="shared" si="66"/>
        <v>10.480594668680927</v>
      </c>
      <c r="K194" s="806">
        <f t="shared" si="66"/>
        <v>0</v>
      </c>
      <c r="L194" s="806">
        <f t="shared" si="66"/>
        <v>0</v>
      </c>
      <c r="M194" s="807">
        <f t="shared" si="66"/>
        <v>0</v>
      </c>
      <c r="N194" s="782"/>
      <c r="O194" s="782"/>
      <c r="P194" s="795" t="s">
        <v>179</v>
      </c>
      <c r="Q194" s="796">
        <f>Q128*0.539</f>
        <v>0</v>
      </c>
    </row>
    <row r="195" spans="1:17" ht="13">
      <c r="A195" s="800" t="s">
        <v>175</v>
      </c>
      <c r="B195" s="801">
        <f>B129*0.533</f>
        <v>10.913100498616643</v>
      </c>
      <c r="C195" s="801">
        <f t="shared" ref="C195:M195" si="67">C129*0.533</f>
        <v>10.765346666885062</v>
      </c>
      <c r="D195" s="801">
        <f t="shared" si="67"/>
        <v>10.83401891531174</v>
      </c>
      <c r="E195" s="801">
        <f t="shared" si="67"/>
        <v>10.858294217241841</v>
      </c>
      <c r="F195" s="801">
        <f t="shared" si="67"/>
        <v>10.822758609318747</v>
      </c>
      <c r="G195" s="801">
        <f t="shared" si="67"/>
        <v>10.826012734155114</v>
      </c>
      <c r="H195" s="801">
        <f t="shared" si="67"/>
        <v>10.858558706489266</v>
      </c>
      <c r="I195" s="801">
        <f t="shared" si="67"/>
        <v>10.911644205849695</v>
      </c>
      <c r="J195" s="801">
        <f t="shared" si="67"/>
        <v>10.990660901242888</v>
      </c>
      <c r="K195" s="801">
        <f t="shared" si="67"/>
        <v>0</v>
      </c>
      <c r="L195" s="801">
        <f t="shared" si="67"/>
        <v>0</v>
      </c>
      <c r="M195" s="808">
        <f t="shared" si="67"/>
        <v>0</v>
      </c>
      <c r="N195" s="782"/>
      <c r="O195" s="782"/>
      <c r="P195" s="800" t="s">
        <v>175</v>
      </c>
      <c r="Q195" s="801">
        <f>Q129*0.533</f>
        <v>0</v>
      </c>
    </row>
    <row r="196" spans="1:17" ht="13">
      <c r="A196" s="800" t="s">
        <v>176</v>
      </c>
      <c r="B196" s="801">
        <f>B130*0.533</f>
        <v>10.798887308358392</v>
      </c>
      <c r="C196" s="801">
        <f t="shared" ref="C196:M196" si="68">C130*0.533</f>
        <v>10.618082119370122</v>
      </c>
      <c r="D196" s="801">
        <f t="shared" si="68"/>
        <v>10.700031884070759</v>
      </c>
      <c r="E196" s="801">
        <f t="shared" si="68"/>
        <v>10.685577280727875</v>
      </c>
      <c r="F196" s="801">
        <f t="shared" si="68"/>
        <v>10.645180439075256</v>
      </c>
      <c r="G196" s="801">
        <f t="shared" si="68"/>
        <v>10.697991002036812</v>
      </c>
      <c r="H196" s="801">
        <f t="shared" si="68"/>
        <v>10.750141180216055</v>
      </c>
      <c r="I196" s="801">
        <f t="shared" si="68"/>
        <v>10.830578853214245</v>
      </c>
      <c r="J196" s="801">
        <f t="shared" si="68"/>
        <v>10.921143670819337</v>
      </c>
      <c r="K196" s="801">
        <f t="shared" si="68"/>
        <v>0</v>
      </c>
      <c r="L196" s="801">
        <f t="shared" si="68"/>
        <v>0</v>
      </c>
      <c r="M196" s="808">
        <f t="shared" si="68"/>
        <v>0</v>
      </c>
      <c r="N196" s="782"/>
      <c r="O196" s="782"/>
      <c r="P196" s="800" t="s">
        <v>176</v>
      </c>
      <c r="Q196" s="801">
        <f>Q130*0.533</f>
        <v>0</v>
      </c>
    </row>
    <row r="197" spans="1:17" ht="13">
      <c r="A197" s="800" t="s">
        <v>177</v>
      </c>
      <c r="B197" s="801">
        <f>B131*0.533</f>
        <v>10.993354557950246</v>
      </c>
      <c r="C197" s="801">
        <f t="shared" ref="C197:K197" si="69">C131*0.521</f>
        <v>10.621577382443068</v>
      </c>
      <c r="D197" s="801">
        <f t="shared" si="69"/>
        <v>10.51663632340926</v>
      </c>
      <c r="E197" s="801">
        <f t="shared" si="69"/>
        <v>10.550336969175344</v>
      </c>
      <c r="F197" s="801">
        <f t="shared" si="69"/>
        <v>10.4884363141551</v>
      </c>
      <c r="G197" s="801">
        <f t="shared" si="69"/>
        <v>10.67750009648849</v>
      </c>
      <c r="H197" s="801">
        <f t="shared" si="69"/>
        <v>10.433151491764626</v>
      </c>
      <c r="I197" s="801">
        <f t="shared" si="69"/>
        <v>10.476381180886783</v>
      </c>
      <c r="J197" s="801">
        <f t="shared" si="69"/>
        <v>10.508901437487713</v>
      </c>
      <c r="K197" s="801">
        <f t="shared" si="69"/>
        <v>0</v>
      </c>
      <c r="L197" s="801">
        <f>L131*0.533</f>
        <v>0</v>
      </c>
      <c r="M197" s="808">
        <f>M131*0.521</f>
        <v>0</v>
      </c>
      <c r="N197" s="782"/>
      <c r="O197" s="782"/>
      <c r="P197" s="800" t="s">
        <v>177</v>
      </c>
      <c r="Q197" s="801">
        <f>Q131*0.521</f>
        <v>0</v>
      </c>
    </row>
    <row r="198" spans="1:17" ht="13">
      <c r="A198" s="800" t="s">
        <v>71</v>
      </c>
      <c r="B198" s="801">
        <f>B132*0.521</f>
        <v>8.3391703593487367</v>
      </c>
      <c r="C198" s="801">
        <f t="shared" ref="C198:K198" si="70">C132*0.487</f>
        <v>8.0243525564660914</v>
      </c>
      <c r="D198" s="801">
        <f t="shared" si="70"/>
        <v>8.1438607347654308</v>
      </c>
      <c r="E198" s="801">
        <f t="shared" si="70"/>
        <v>8.2149319862562056</v>
      </c>
      <c r="F198" s="801">
        <f t="shared" si="70"/>
        <v>8.2742605567407708</v>
      </c>
      <c r="G198" s="801">
        <f t="shared" si="70"/>
        <v>8.3721826056569508</v>
      </c>
      <c r="H198" s="801">
        <f t="shared" si="70"/>
        <v>8.4096126292401419</v>
      </c>
      <c r="I198" s="801">
        <f t="shared" si="70"/>
        <v>8.3576425085334662</v>
      </c>
      <c r="J198" s="801">
        <f t="shared" si="70"/>
        <v>8.380279384975136</v>
      </c>
      <c r="K198" s="801">
        <f t="shared" si="70"/>
        <v>0</v>
      </c>
      <c r="L198" s="801">
        <f>L132*0.521</f>
        <v>0</v>
      </c>
      <c r="M198" s="808">
        <f>M132*0.487</f>
        <v>0</v>
      </c>
      <c r="N198" s="782"/>
      <c r="O198" s="782"/>
      <c r="P198" s="800" t="s">
        <v>71</v>
      </c>
      <c r="Q198" s="801">
        <f>Q132*0.487</f>
        <v>0</v>
      </c>
    </row>
    <row r="199" spans="1:17" ht="13.5" thickBot="1">
      <c r="A199" s="804" t="s">
        <v>178</v>
      </c>
      <c r="B199" s="805">
        <f>B133*0.487</f>
        <v>10.019467606732444</v>
      </c>
      <c r="C199" s="805">
        <f t="shared" ref="C199:K199" si="71">C133*0.518</f>
        <v>10.538904774995549</v>
      </c>
      <c r="D199" s="805">
        <f t="shared" si="71"/>
        <v>10.555494848364514</v>
      </c>
      <c r="E199" s="805">
        <f t="shared" si="71"/>
        <v>10.485010389458582</v>
      </c>
      <c r="F199" s="805">
        <f t="shared" si="71"/>
        <v>10.42686865039979</v>
      </c>
      <c r="G199" s="805">
        <f t="shared" si="71"/>
        <v>10.490306818263466</v>
      </c>
      <c r="H199" s="805">
        <f t="shared" si="71"/>
        <v>10.414332603593202</v>
      </c>
      <c r="I199" s="805">
        <f t="shared" si="71"/>
        <v>10.389911375619475</v>
      </c>
      <c r="J199" s="805">
        <f t="shared" si="71"/>
        <v>10.466910319155854</v>
      </c>
      <c r="K199" s="805">
        <f t="shared" si="71"/>
        <v>0</v>
      </c>
      <c r="L199" s="805">
        <f>L133*0.487</f>
        <v>0</v>
      </c>
      <c r="M199" s="809">
        <f>M133*0.518</f>
        <v>0</v>
      </c>
      <c r="N199" s="782"/>
      <c r="O199" s="782"/>
      <c r="P199" s="804" t="s">
        <v>178</v>
      </c>
      <c r="Q199" s="805">
        <f>Q133*0.518</f>
        <v>0</v>
      </c>
    </row>
    <row r="200" spans="1:17" ht="13">
      <c r="A200" s="316"/>
      <c r="B200" s="316"/>
      <c r="C200" s="316"/>
      <c r="D200" s="316"/>
      <c r="E200" s="316"/>
      <c r="F200" s="316"/>
      <c r="G200" s="705"/>
      <c r="H200" s="705"/>
      <c r="I200" s="705"/>
      <c r="J200" s="705"/>
      <c r="K200" s="705"/>
      <c r="L200" s="705"/>
      <c r="M200" s="705"/>
      <c r="N200" s="705"/>
      <c r="O200" s="705"/>
      <c r="P200" s="705"/>
      <c r="Q200" s="705"/>
    </row>
    <row r="201" spans="1:17" ht="13">
      <c r="A201" s="316"/>
      <c r="B201" s="316"/>
      <c r="C201" s="316"/>
      <c r="D201" s="316"/>
      <c r="E201" s="316"/>
      <c r="F201" s="316"/>
      <c r="G201" s="705"/>
      <c r="H201" s="705"/>
      <c r="I201" s="705"/>
      <c r="J201" s="705"/>
      <c r="K201" s="705"/>
      <c r="L201" s="705"/>
      <c r="M201" s="705"/>
      <c r="N201" s="705"/>
      <c r="O201" s="705"/>
      <c r="P201" s="705"/>
      <c r="Q201" s="705"/>
    </row>
    <row r="202" spans="1:17" ht="13">
      <c r="A202" s="316"/>
      <c r="B202" s="316"/>
      <c r="C202" s="316"/>
      <c r="D202" s="316"/>
      <c r="E202" s="316"/>
      <c r="F202" s="316"/>
      <c r="G202" s="705"/>
      <c r="H202" s="705"/>
      <c r="I202" s="705"/>
      <c r="J202" s="705"/>
      <c r="K202" s="705"/>
      <c r="L202" s="705"/>
      <c r="M202" s="705"/>
      <c r="N202" s="705"/>
      <c r="O202" s="705"/>
      <c r="P202" s="705"/>
      <c r="Q202" s="705"/>
    </row>
    <row r="203" spans="1:17" ht="13">
      <c r="A203" s="316"/>
      <c r="B203" s="316"/>
      <c r="C203" s="316"/>
      <c r="D203" s="316"/>
      <c r="E203" s="316"/>
      <c r="F203" s="316"/>
      <c r="G203" s="705"/>
      <c r="H203" s="705"/>
      <c r="I203" s="705"/>
      <c r="J203" s="705"/>
      <c r="K203" s="705"/>
      <c r="L203" s="705"/>
      <c r="M203" s="705"/>
      <c r="N203" s="705"/>
      <c r="O203" s="705"/>
      <c r="P203" s="705"/>
      <c r="Q203" s="705"/>
    </row>
    <row r="204" spans="1:17" ht="13">
      <c r="A204" s="316"/>
      <c r="B204" s="316"/>
      <c r="C204" s="316"/>
      <c r="D204" s="316"/>
      <c r="E204" s="316"/>
      <c r="F204" s="316"/>
      <c r="G204" s="705"/>
      <c r="H204" s="705"/>
      <c r="I204" s="705"/>
      <c r="J204" s="705"/>
      <c r="K204" s="705"/>
      <c r="L204" s="705"/>
      <c r="M204" s="705"/>
      <c r="N204" s="705"/>
      <c r="O204" s="705"/>
      <c r="P204" s="705"/>
      <c r="Q204" s="705"/>
    </row>
    <row r="205" spans="1:17" ht="13.5" thickBot="1">
      <c r="A205" s="810" t="s">
        <v>184</v>
      </c>
      <c r="B205" s="705"/>
      <c r="C205" s="705"/>
      <c r="D205" s="705"/>
      <c r="E205" s="705"/>
      <c r="F205" s="316"/>
      <c r="G205" s="705"/>
      <c r="H205" s="705"/>
      <c r="I205" s="705"/>
      <c r="J205" s="705"/>
      <c r="K205" s="705"/>
      <c r="L205" s="705"/>
      <c r="M205" s="705"/>
      <c r="N205" s="705"/>
      <c r="O205" s="705"/>
      <c r="P205" s="705"/>
      <c r="Q205" s="705"/>
    </row>
    <row r="206" spans="1:17" ht="13.5" thickBot="1">
      <c r="A206" s="811" t="s">
        <v>174</v>
      </c>
      <c r="B206" s="812">
        <v>0.52100000000000002</v>
      </c>
      <c r="C206" s="705"/>
      <c r="D206" s="705"/>
      <c r="E206" s="705"/>
      <c r="F206" s="316"/>
      <c r="G206" s="705"/>
      <c r="H206" s="705"/>
      <c r="I206" s="705"/>
      <c r="J206" s="705"/>
      <c r="K206" s="705"/>
      <c r="L206" s="705"/>
      <c r="M206" s="705"/>
      <c r="N206" s="705"/>
      <c r="O206" s="705"/>
      <c r="P206" s="705"/>
      <c r="Q206" s="705"/>
    </row>
    <row r="207" spans="1:17" ht="13">
      <c r="A207" s="813" t="s">
        <v>175</v>
      </c>
      <c r="B207" s="814">
        <v>0.55000000000000004</v>
      </c>
      <c r="C207" s="705"/>
      <c r="D207" s="705"/>
      <c r="E207" s="705"/>
      <c r="F207" s="316"/>
      <c r="G207" s="705"/>
      <c r="H207" s="705"/>
      <c r="I207" s="705"/>
      <c r="J207" s="705"/>
      <c r="K207" s="705"/>
      <c r="L207" s="705"/>
      <c r="M207" s="705"/>
      <c r="N207" s="705"/>
      <c r="O207" s="705"/>
      <c r="P207" s="705"/>
      <c r="Q207" s="705"/>
    </row>
    <row r="208" spans="1:17" ht="13">
      <c r="A208" s="815" t="s">
        <v>176</v>
      </c>
      <c r="B208" s="816">
        <v>0.52</v>
      </c>
      <c r="C208" s="705"/>
      <c r="D208" s="705"/>
      <c r="E208" s="705"/>
      <c r="F208" s="316"/>
      <c r="G208" s="705"/>
      <c r="H208" s="705"/>
      <c r="I208" s="705"/>
      <c r="J208" s="705"/>
      <c r="K208" s="705"/>
      <c r="L208" s="705"/>
      <c r="M208" s="705"/>
      <c r="N208" s="705"/>
      <c r="O208" s="705"/>
      <c r="P208" s="705"/>
      <c r="Q208" s="705"/>
    </row>
    <row r="209" spans="1:17" ht="13">
      <c r="A209" s="815" t="s">
        <v>177</v>
      </c>
      <c r="B209" s="816">
        <v>0.54</v>
      </c>
      <c r="C209" s="705"/>
      <c r="D209" s="705"/>
      <c r="E209" s="705"/>
      <c r="F209" s="316"/>
      <c r="G209" s="705"/>
      <c r="H209" s="705"/>
      <c r="I209" s="705"/>
      <c r="J209" s="705"/>
      <c r="K209" s="705"/>
      <c r="L209" s="705"/>
      <c r="M209" s="705"/>
      <c r="N209" s="705"/>
      <c r="O209" s="705"/>
      <c r="P209" s="705"/>
      <c r="Q209" s="705"/>
    </row>
    <row r="210" spans="1:17" ht="13.5" thickBot="1">
      <c r="A210" s="817" t="s">
        <v>178</v>
      </c>
      <c r="B210" s="818">
        <v>0.53</v>
      </c>
      <c r="C210" s="705"/>
      <c r="D210" s="705"/>
      <c r="E210" s="705"/>
      <c r="F210" s="316"/>
      <c r="G210" s="705"/>
      <c r="H210" s="705"/>
      <c r="I210" s="705"/>
      <c r="J210" s="705"/>
      <c r="K210" s="705"/>
      <c r="L210" s="705"/>
      <c r="M210" s="705"/>
      <c r="N210" s="705"/>
      <c r="O210" s="705"/>
      <c r="P210" s="705"/>
      <c r="Q210" s="705"/>
    </row>
    <row r="211" spans="1:17" ht="13">
      <c r="A211" s="705"/>
      <c r="B211" s="705"/>
      <c r="C211" s="705"/>
      <c r="D211" s="705"/>
      <c r="E211" s="705"/>
      <c r="F211" s="316"/>
      <c r="G211" s="705"/>
      <c r="H211" s="705"/>
      <c r="I211" s="705"/>
      <c r="J211" s="705"/>
      <c r="K211" s="705"/>
      <c r="L211" s="705"/>
      <c r="M211" s="705"/>
      <c r="N211" s="705"/>
      <c r="O211" s="705"/>
      <c r="P211" s="705"/>
      <c r="Q211" s="705"/>
    </row>
    <row r="212" spans="1:17" ht="13.5" thickBot="1">
      <c r="A212" s="810" t="s">
        <v>182</v>
      </c>
      <c r="B212" s="819"/>
      <c r="C212" s="705"/>
      <c r="D212" s="705"/>
      <c r="E212" s="705"/>
      <c r="F212" s="316"/>
      <c r="G212" s="705"/>
      <c r="H212" s="705"/>
      <c r="I212" s="705"/>
      <c r="J212" s="705"/>
      <c r="K212" s="705"/>
      <c r="L212" s="705"/>
      <c r="M212" s="705"/>
      <c r="N212" s="705"/>
      <c r="O212" s="705"/>
      <c r="P212" s="705"/>
      <c r="Q212" s="705"/>
    </row>
    <row r="213" spans="1:17" ht="13.5" thickBot="1">
      <c r="A213" s="811" t="s">
        <v>174</v>
      </c>
      <c r="B213" s="812">
        <v>0.50700000000000001</v>
      </c>
      <c r="C213" s="705"/>
      <c r="D213" s="705"/>
      <c r="E213" s="705"/>
      <c r="F213" s="316"/>
      <c r="G213" s="705"/>
      <c r="H213" s="705"/>
      <c r="I213" s="705"/>
      <c r="J213" s="705"/>
      <c r="K213" s="705"/>
      <c r="L213" s="705"/>
      <c r="M213" s="705"/>
      <c r="N213" s="705"/>
      <c r="O213" s="705"/>
      <c r="P213" s="705"/>
      <c r="Q213" s="705"/>
    </row>
    <row r="214" spans="1:17" ht="13">
      <c r="A214" s="820" t="s">
        <v>183</v>
      </c>
      <c r="B214" s="814">
        <v>0.53900000000000003</v>
      </c>
      <c r="C214" s="705"/>
      <c r="D214" s="705"/>
      <c r="E214" s="705"/>
      <c r="F214" s="316"/>
      <c r="G214" s="705"/>
      <c r="H214" s="705"/>
      <c r="I214" s="705"/>
      <c r="J214" s="705"/>
      <c r="K214" s="705"/>
      <c r="L214" s="705"/>
      <c r="M214" s="705"/>
      <c r="N214" s="705"/>
      <c r="O214" s="705"/>
      <c r="P214" s="705"/>
      <c r="Q214" s="705"/>
    </row>
    <row r="215" spans="1:17" ht="13">
      <c r="A215" s="813" t="s">
        <v>175</v>
      </c>
      <c r="B215" s="814">
        <v>0.53900000000000003</v>
      </c>
      <c r="C215" s="705"/>
      <c r="D215" s="705"/>
      <c r="E215" s="705"/>
      <c r="F215" s="316"/>
      <c r="G215" s="705"/>
      <c r="H215" s="705"/>
      <c r="I215" s="705"/>
      <c r="J215" s="705"/>
      <c r="K215" s="705"/>
      <c r="L215" s="705"/>
      <c r="M215" s="705"/>
      <c r="N215" s="705"/>
      <c r="O215" s="705"/>
      <c r="P215" s="705"/>
      <c r="Q215" s="705"/>
    </row>
    <row r="216" spans="1:17" ht="15.5">
      <c r="A216" s="815" t="s">
        <v>176</v>
      </c>
      <c r="B216" s="816">
        <v>0.53500000000000003</v>
      </c>
      <c r="C216" s="705"/>
      <c r="D216" s="705"/>
      <c r="E216" s="705"/>
      <c r="F216" s="316"/>
      <c r="G216" s="705"/>
      <c r="H216" s="705"/>
      <c r="I216" s="705"/>
      <c r="J216" s="705"/>
      <c r="K216" s="705"/>
      <c r="L216" s="780"/>
      <c r="M216" s="705"/>
      <c r="N216" s="705"/>
      <c r="O216" s="705"/>
      <c r="P216" s="705"/>
      <c r="Q216" s="705"/>
    </row>
    <row r="217" spans="1:17" ht="13">
      <c r="A217" s="815" t="s">
        <v>177</v>
      </c>
      <c r="B217" s="816">
        <v>0.54</v>
      </c>
      <c r="C217" s="705"/>
      <c r="D217" s="705"/>
      <c r="E217" s="705"/>
      <c r="F217" s="316"/>
      <c r="G217" s="821"/>
      <c r="H217" s="821"/>
      <c r="I217" s="821"/>
      <c r="J217" s="821"/>
      <c r="K217" s="821"/>
      <c r="L217" s="821"/>
      <c r="M217" s="821"/>
      <c r="N217" s="705"/>
      <c r="O217" s="705"/>
      <c r="P217" s="705"/>
      <c r="Q217" s="705"/>
    </row>
    <row r="218" spans="1:17" ht="13">
      <c r="A218" s="815" t="s">
        <v>71</v>
      </c>
      <c r="B218" s="816">
        <v>0.46500000000000002</v>
      </c>
      <c r="C218" s="705"/>
      <c r="D218" s="705"/>
      <c r="E218" s="705"/>
      <c r="F218" s="316"/>
      <c r="G218" s="822"/>
      <c r="H218" s="822"/>
      <c r="I218" s="822"/>
      <c r="J218" s="823"/>
      <c r="K218" s="822"/>
      <c r="L218" s="822"/>
      <c r="M218" s="822"/>
      <c r="N218" s="705"/>
      <c r="O218" s="705"/>
      <c r="P218" s="705"/>
      <c r="Q218" s="705"/>
    </row>
    <row r="219" spans="1:17" ht="13.5" thickBot="1">
      <c r="A219" s="817" t="s">
        <v>178</v>
      </c>
      <c r="B219" s="818">
        <v>0.51600000000000001</v>
      </c>
      <c r="C219" s="705"/>
      <c r="D219" s="705"/>
      <c r="E219" s="705"/>
      <c r="F219" s="824"/>
      <c r="G219" s="824"/>
      <c r="H219" s="824"/>
      <c r="I219" s="824"/>
      <c r="J219" s="825"/>
      <c r="K219" s="824"/>
      <c r="L219" s="824"/>
      <c r="M219" s="822"/>
      <c r="N219" s="705"/>
      <c r="O219" s="705"/>
      <c r="P219" s="705"/>
      <c r="Q219" s="705"/>
    </row>
    <row r="220" spans="1:17" ht="13">
      <c r="A220" s="705"/>
      <c r="B220" s="705"/>
      <c r="C220" s="705"/>
      <c r="D220" s="705"/>
      <c r="E220" s="705"/>
      <c r="F220" s="705"/>
      <c r="G220" s="824"/>
      <c r="H220" s="824"/>
      <c r="I220" s="824"/>
      <c r="J220" s="824"/>
      <c r="K220" s="824"/>
      <c r="L220" s="824"/>
      <c r="M220" s="824"/>
      <c r="N220" s="705"/>
      <c r="O220" s="705"/>
      <c r="P220" s="705"/>
      <c r="Q220" s="705"/>
    </row>
    <row r="221" spans="1:17" ht="13.5" thickBot="1">
      <c r="A221" s="810" t="s">
        <v>236</v>
      </c>
      <c r="B221" s="705"/>
      <c r="C221" s="705"/>
      <c r="D221" s="705"/>
      <c r="E221" s="705"/>
      <c r="F221" s="705"/>
      <c r="G221" s="824"/>
      <c r="H221" s="824"/>
      <c r="I221" s="824"/>
      <c r="J221" s="824"/>
      <c r="K221" s="824"/>
      <c r="L221" s="824"/>
      <c r="M221" s="824"/>
      <c r="N221" s="705"/>
      <c r="O221" s="705"/>
      <c r="P221" s="705"/>
      <c r="Q221" s="705"/>
    </row>
    <row r="222" spans="1:17" ht="13.5" thickBot="1">
      <c r="A222" s="811" t="s">
        <v>174</v>
      </c>
      <c r="B222" s="812">
        <v>0.51800000000000002</v>
      </c>
      <c r="C222" s="705"/>
      <c r="D222" s="705"/>
      <c r="E222" s="705"/>
      <c r="F222" s="705"/>
      <c r="G222" s="824"/>
      <c r="H222" s="824"/>
      <c r="I222" s="824"/>
      <c r="J222" s="824"/>
      <c r="K222" s="824"/>
      <c r="L222" s="824"/>
      <c r="M222" s="824"/>
      <c r="N222" s="705"/>
      <c r="O222" s="705"/>
      <c r="P222" s="705"/>
      <c r="Q222" s="705"/>
    </row>
    <row r="223" spans="1:17" ht="13">
      <c r="A223" s="813" t="s">
        <v>175</v>
      </c>
      <c r="B223" s="814">
        <v>0.53300000000000003</v>
      </c>
      <c r="C223" s="705"/>
      <c r="D223" s="705"/>
      <c r="E223" s="705"/>
      <c r="F223" s="705"/>
      <c r="G223" s="824"/>
      <c r="H223" s="824"/>
      <c r="I223" s="824"/>
      <c r="J223" s="824"/>
      <c r="K223" s="824"/>
      <c r="L223" s="824"/>
      <c r="M223" s="824"/>
      <c r="N223" s="705"/>
      <c r="O223" s="705"/>
      <c r="P223" s="705"/>
      <c r="Q223" s="705"/>
    </row>
    <row r="224" spans="1:17" ht="13">
      <c r="A224" s="815" t="s">
        <v>176</v>
      </c>
      <c r="B224" s="816">
        <v>0.53300000000000003</v>
      </c>
      <c r="C224" s="705"/>
      <c r="D224" s="705"/>
      <c r="E224" s="705"/>
      <c r="F224" s="705"/>
      <c r="G224" s="824"/>
      <c r="H224" s="824"/>
      <c r="I224" s="824"/>
      <c r="J224" s="824"/>
      <c r="K224" s="824"/>
      <c r="L224" s="824"/>
      <c r="M224" s="824"/>
      <c r="N224" s="705"/>
      <c r="O224" s="705"/>
      <c r="P224" s="705"/>
      <c r="Q224" s="705"/>
    </row>
    <row r="225" spans="1:17" ht="13">
      <c r="A225" s="815" t="s">
        <v>177</v>
      </c>
      <c r="B225" s="816">
        <v>0.52100000000000002</v>
      </c>
      <c r="C225" s="705"/>
      <c r="D225" s="705"/>
      <c r="E225" s="705"/>
      <c r="F225" s="705"/>
      <c r="G225" s="705"/>
      <c r="H225" s="705"/>
      <c r="I225" s="705"/>
      <c r="J225" s="705"/>
      <c r="K225" s="705"/>
      <c r="L225" s="705"/>
      <c r="M225" s="705"/>
      <c r="N225" s="705"/>
      <c r="O225" s="705"/>
      <c r="P225" s="705"/>
      <c r="Q225" s="705"/>
    </row>
    <row r="226" spans="1:17" ht="13">
      <c r="A226" s="815" t="s">
        <v>71</v>
      </c>
      <c r="B226" s="816">
        <v>0.48699999999999999</v>
      </c>
      <c r="C226" s="705"/>
      <c r="D226" s="705"/>
      <c r="E226" s="821"/>
      <c r="F226" s="705"/>
      <c r="G226" s="705"/>
      <c r="H226" s="705"/>
      <c r="I226" s="705"/>
      <c r="J226" s="705"/>
      <c r="K226" s="705"/>
      <c r="L226" s="705"/>
      <c r="M226" s="705"/>
      <c r="N226" s="705"/>
      <c r="O226" s="705"/>
      <c r="P226" s="705"/>
      <c r="Q226" s="705"/>
    </row>
    <row r="227" spans="1:17" ht="13.5" thickBot="1">
      <c r="A227" s="817" t="s">
        <v>178</v>
      </c>
      <c r="B227" s="818">
        <v>0.51800000000000002</v>
      </c>
      <c r="C227" s="705"/>
      <c r="D227" s="705"/>
      <c r="E227" s="822"/>
      <c r="F227" s="705"/>
      <c r="G227" s="779"/>
      <c r="H227" s="779"/>
      <c r="I227" s="779"/>
      <c r="J227" s="779"/>
      <c r="K227" s="779"/>
      <c r="L227" s="779"/>
      <c r="M227" s="779"/>
      <c r="N227" s="705"/>
      <c r="O227" s="705"/>
      <c r="P227" s="705"/>
      <c r="Q227" s="705"/>
    </row>
    <row r="228" spans="1:17" ht="13">
      <c r="A228" s="705"/>
      <c r="B228" s="705"/>
      <c r="C228" s="705"/>
      <c r="D228" s="705"/>
      <c r="E228" s="705"/>
      <c r="F228" s="705"/>
      <c r="G228" s="779"/>
      <c r="H228" s="779"/>
      <c r="I228" s="779"/>
      <c r="J228" s="779"/>
      <c r="K228" s="779"/>
      <c r="L228" s="779"/>
      <c r="M228" s="779"/>
      <c r="N228" s="705"/>
      <c r="O228" s="705"/>
      <c r="P228" s="705"/>
      <c r="Q228" s="705"/>
    </row>
    <row r="229" spans="1:17" ht="13">
      <c r="A229" s="316"/>
      <c r="B229" s="316"/>
      <c r="C229" s="316"/>
      <c r="D229" s="316"/>
      <c r="E229" s="316"/>
      <c r="F229" s="316"/>
      <c r="G229" s="316"/>
      <c r="H229" s="779"/>
      <c r="I229" s="779"/>
      <c r="J229" s="779"/>
      <c r="K229" s="779"/>
      <c r="L229" s="779"/>
      <c r="M229" s="779"/>
      <c r="N229" s="705"/>
      <c r="O229" s="705"/>
      <c r="P229" s="705"/>
      <c r="Q229" s="705"/>
    </row>
    <row r="230" spans="1:17" ht="13">
      <c r="A230" s="316"/>
      <c r="B230" s="316"/>
      <c r="C230" s="316"/>
      <c r="D230" s="316"/>
      <c r="E230" s="316"/>
      <c r="F230" s="316"/>
      <c r="G230" s="316"/>
      <c r="H230" s="779"/>
      <c r="I230" s="779"/>
      <c r="J230" s="779"/>
      <c r="K230" s="779"/>
      <c r="L230" s="779"/>
      <c r="M230" s="779"/>
      <c r="N230" s="705"/>
      <c r="O230" s="705"/>
      <c r="P230" s="705"/>
      <c r="Q230" s="705"/>
    </row>
    <row r="231" spans="1:17" ht="13">
      <c r="A231" s="316"/>
      <c r="B231" s="316"/>
      <c r="C231" s="316"/>
      <c r="D231" s="316"/>
      <c r="E231" s="316"/>
      <c r="F231" s="316"/>
      <c r="G231" s="316"/>
      <c r="H231" s="779"/>
      <c r="I231" s="779"/>
      <c r="J231" s="779"/>
      <c r="K231" s="779"/>
      <c r="L231" s="779"/>
      <c r="M231" s="779"/>
      <c r="N231" s="705"/>
      <c r="O231" s="705"/>
      <c r="P231" s="705"/>
      <c r="Q231" s="705"/>
    </row>
    <row r="232" spans="1:17" ht="13">
      <c r="A232" s="316"/>
      <c r="B232" s="316"/>
      <c r="C232" s="316"/>
      <c r="D232" s="316"/>
      <c r="E232" s="316"/>
      <c r="F232" s="316"/>
      <c r="G232" s="316"/>
      <c r="H232" s="779"/>
      <c r="I232" s="779"/>
      <c r="J232" s="779"/>
      <c r="K232" s="779"/>
      <c r="L232" s="779"/>
      <c r="M232" s="779"/>
      <c r="N232" s="705"/>
      <c r="O232" s="705"/>
      <c r="P232" s="705"/>
      <c r="Q232" s="705"/>
    </row>
    <row r="233" spans="1:17" ht="13">
      <c r="A233" s="316"/>
      <c r="B233" s="316"/>
      <c r="C233" s="316"/>
      <c r="D233" s="316"/>
      <c r="E233" s="316"/>
      <c r="F233" s="316"/>
      <c r="G233" s="316"/>
      <c r="H233" s="779"/>
      <c r="I233" s="779"/>
      <c r="J233" s="779"/>
      <c r="K233" s="779"/>
      <c r="L233" s="779"/>
      <c r="M233" s="779"/>
      <c r="N233" s="705"/>
      <c r="O233" s="705"/>
      <c r="P233" s="705"/>
      <c r="Q233" s="705"/>
    </row>
    <row r="234" spans="1:17" ht="13">
      <c r="A234" s="316"/>
      <c r="B234" s="316"/>
      <c r="C234" s="316"/>
      <c r="D234" s="316"/>
      <c r="E234" s="316"/>
      <c r="F234" s="316"/>
      <c r="G234" s="316"/>
      <c r="H234" s="705"/>
      <c r="I234" s="705"/>
      <c r="J234" s="705"/>
      <c r="K234" s="705"/>
      <c r="L234" s="705"/>
      <c r="M234" s="705"/>
      <c r="N234" s="705"/>
      <c r="O234" s="705"/>
      <c r="P234" s="705"/>
      <c r="Q234" s="705"/>
    </row>
    <row r="235" spans="1:17" ht="13">
      <c r="A235" s="316"/>
      <c r="B235" s="316"/>
      <c r="C235" s="316"/>
      <c r="D235" s="316"/>
      <c r="E235" s="316"/>
      <c r="F235" s="316"/>
      <c r="G235" s="316"/>
      <c r="H235" s="705"/>
      <c r="I235" s="705"/>
      <c r="J235" s="705"/>
      <c r="K235" s="705"/>
      <c r="L235" s="705"/>
      <c r="M235" s="779"/>
      <c r="N235" s="705"/>
      <c r="O235" s="705"/>
      <c r="P235" s="705"/>
      <c r="Q235" s="705"/>
    </row>
    <row r="236" spans="1:17" ht="13">
      <c r="A236" s="316"/>
      <c r="B236" s="316"/>
      <c r="C236" s="316"/>
      <c r="D236" s="316"/>
      <c r="E236" s="316"/>
      <c r="F236" s="316"/>
      <c r="G236" s="316"/>
      <c r="H236" s="705"/>
      <c r="I236" s="705"/>
      <c r="J236" s="705"/>
      <c r="K236" s="705"/>
      <c r="L236" s="705"/>
      <c r="M236" s="779"/>
      <c r="N236" s="705"/>
      <c r="O236" s="705"/>
      <c r="P236" s="705"/>
      <c r="Q236" s="705"/>
    </row>
    <row r="237" spans="1:17" ht="13">
      <c r="A237" s="316"/>
      <c r="B237" s="316"/>
      <c r="C237" s="316"/>
      <c r="D237" s="316"/>
      <c r="E237" s="316"/>
      <c r="F237" s="316"/>
      <c r="G237" s="316"/>
      <c r="H237" s="705"/>
      <c r="I237" s="705"/>
      <c r="J237" s="705"/>
      <c r="K237" s="705"/>
      <c r="L237" s="705"/>
      <c r="M237" s="779"/>
      <c r="N237" s="705"/>
      <c r="O237" s="705"/>
      <c r="P237" s="705"/>
      <c r="Q237" s="705"/>
    </row>
    <row r="238" spans="1:17" ht="13">
      <c r="A238" s="316"/>
      <c r="B238" s="316"/>
      <c r="C238" s="316"/>
      <c r="D238" s="316"/>
      <c r="E238" s="316"/>
      <c r="F238" s="316"/>
      <c r="G238" s="316"/>
      <c r="H238" s="705"/>
      <c r="I238" s="705"/>
      <c r="J238" s="705"/>
      <c r="K238" s="705"/>
      <c r="L238" s="705"/>
      <c r="M238" s="779"/>
      <c r="N238" s="705"/>
      <c r="O238" s="705"/>
      <c r="P238" s="705"/>
      <c r="Q238" s="705"/>
    </row>
    <row r="239" spans="1:17" ht="13">
      <c r="A239" s="316"/>
      <c r="B239" s="316"/>
      <c r="C239" s="316"/>
      <c r="D239" s="316"/>
      <c r="E239" s="316"/>
      <c r="F239" s="316"/>
      <c r="G239" s="316"/>
      <c r="H239" s="705"/>
      <c r="I239" s="705"/>
      <c r="J239" s="705"/>
      <c r="K239" s="705"/>
      <c r="L239" s="705"/>
      <c r="M239" s="779"/>
      <c r="N239" s="705"/>
      <c r="O239" s="705"/>
      <c r="P239" s="705"/>
      <c r="Q239" s="705"/>
    </row>
    <row r="240" spans="1:17" ht="13">
      <c r="A240" s="316"/>
      <c r="B240" s="316"/>
      <c r="C240" s="316"/>
      <c r="D240" s="316"/>
      <c r="E240" s="316"/>
      <c r="F240" s="316"/>
      <c r="G240" s="316"/>
      <c r="H240" s="705"/>
      <c r="I240" s="705"/>
      <c r="J240" s="705"/>
      <c r="K240" s="705"/>
      <c r="L240" s="705"/>
      <c r="M240" s="779"/>
      <c r="N240" s="705"/>
      <c r="O240" s="705"/>
      <c r="P240" s="705"/>
      <c r="Q240" s="705"/>
    </row>
    <row r="241" spans="1:17" ht="13">
      <c r="A241" s="316"/>
      <c r="B241" s="316"/>
      <c r="C241" s="316"/>
      <c r="D241" s="316"/>
      <c r="E241" s="316"/>
      <c r="F241" s="316"/>
      <c r="G241" s="316"/>
      <c r="H241" s="705"/>
      <c r="I241" s="705"/>
      <c r="J241" s="705"/>
      <c r="K241" s="705"/>
      <c r="L241" s="705"/>
      <c r="M241" s="779"/>
      <c r="N241" s="705"/>
      <c r="O241" s="705"/>
      <c r="P241" s="705"/>
      <c r="Q241" s="705"/>
    </row>
    <row r="242" spans="1:17" ht="13">
      <c r="A242" s="316"/>
      <c r="B242" s="316"/>
      <c r="C242" s="316"/>
      <c r="D242" s="316"/>
      <c r="E242" s="316"/>
      <c r="F242" s="316"/>
      <c r="G242" s="316"/>
      <c r="H242" s="705"/>
      <c r="I242" s="705"/>
      <c r="J242" s="705"/>
      <c r="K242" s="705"/>
      <c r="L242" s="705"/>
      <c r="M242" s="779"/>
      <c r="N242" s="705"/>
      <c r="O242" s="705"/>
      <c r="P242" s="705"/>
      <c r="Q242" s="705"/>
    </row>
    <row r="243" spans="1:17" ht="13">
      <c r="A243" s="316"/>
      <c r="B243" s="316"/>
      <c r="C243" s="316"/>
      <c r="D243" s="316"/>
      <c r="E243" s="316"/>
      <c r="F243" s="316"/>
      <c r="G243" s="316"/>
      <c r="H243" s="705"/>
      <c r="I243" s="705"/>
      <c r="J243" s="705"/>
      <c r="K243" s="705"/>
      <c r="L243" s="705"/>
      <c r="M243" s="705"/>
      <c r="N243" s="705"/>
      <c r="O243" s="705"/>
      <c r="P243" s="705"/>
      <c r="Q243" s="705"/>
    </row>
    <row r="244" spans="1:17" ht="13">
      <c r="A244" s="316"/>
      <c r="B244" s="316"/>
      <c r="C244" s="316"/>
      <c r="D244" s="316"/>
      <c r="E244" s="316"/>
      <c r="F244" s="316"/>
      <c r="G244" s="316"/>
      <c r="H244" s="705"/>
      <c r="I244" s="705"/>
      <c r="J244" s="705"/>
      <c r="K244" s="705"/>
      <c r="L244" s="705"/>
      <c r="M244" s="705"/>
      <c r="N244" s="705"/>
      <c r="O244" s="705"/>
      <c r="P244" s="705"/>
      <c r="Q244" s="705"/>
    </row>
    <row r="245" spans="1:17" ht="13">
      <c r="A245" s="705"/>
      <c r="B245" s="705"/>
      <c r="C245" s="705"/>
      <c r="D245" s="705"/>
      <c r="E245" s="705"/>
      <c r="F245" s="705"/>
      <c r="G245" s="705"/>
      <c r="H245" s="705"/>
      <c r="I245" s="705"/>
      <c r="J245" s="705"/>
      <c r="K245" s="705"/>
      <c r="L245" s="705"/>
      <c r="M245" s="705"/>
      <c r="N245" s="705"/>
      <c r="O245" s="705"/>
      <c r="P245" s="705"/>
      <c r="Q245" s="705"/>
    </row>
  </sheetData>
  <mergeCells count="1">
    <mergeCell ref="A1:M3"/>
  </mergeCells>
  <pageMargins left="0.75" right="0.75" top="1" bottom="1" header="0.5" footer="0.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Arkusz16"/>
  <dimension ref="A4:T50"/>
  <sheetViews>
    <sheetView showGridLines="0" topLeftCell="A23" workbookViewId="0">
      <selection activeCell="O40" sqref="O40"/>
    </sheetView>
  </sheetViews>
  <sheetFormatPr defaultColWidth="9.1796875" defaultRowHeight="12.5"/>
  <cols>
    <col min="3" max="3" width="10.453125" customWidth="1"/>
    <col min="4" max="4" width="10.1796875" customWidth="1"/>
    <col min="5" max="5" width="11.1796875" customWidth="1"/>
    <col min="6" max="6" width="10.81640625" customWidth="1"/>
    <col min="7" max="7" width="10.26953125" customWidth="1"/>
    <col min="9" max="9" width="9.54296875" customWidth="1"/>
    <col min="10" max="10" width="11.1796875" customWidth="1"/>
    <col min="11" max="11" width="12.54296875" bestFit="1" customWidth="1"/>
    <col min="12" max="13" width="10.26953125" customWidth="1"/>
  </cols>
  <sheetData>
    <row r="4" spans="1:20" ht="15">
      <c r="A4" s="1208" t="s">
        <v>312</v>
      </c>
      <c r="B4" s="1208"/>
      <c r="C4" s="1208"/>
      <c r="D4" s="1208"/>
      <c r="E4" s="1208"/>
      <c r="F4" s="1208"/>
      <c r="G4" s="1208"/>
      <c r="H4" s="1208"/>
      <c r="I4" s="1208"/>
      <c r="J4" s="1208"/>
      <c r="K4" s="1208"/>
      <c r="L4" s="1208"/>
      <c r="M4" s="1208"/>
      <c r="N4" s="1208"/>
    </row>
    <row r="6" spans="1:20" ht="15.5" thickBot="1">
      <c r="C6" s="116"/>
      <c r="E6" s="117"/>
      <c r="F6" s="118"/>
    </row>
    <row r="7" spans="1:20" ht="15" thickBot="1">
      <c r="A7" s="119" t="s">
        <v>248</v>
      </c>
      <c r="B7" s="120" t="s">
        <v>249</v>
      </c>
      <c r="C7" s="121" t="s">
        <v>250</v>
      </c>
      <c r="D7" s="121" t="s">
        <v>251</v>
      </c>
      <c r="E7" s="121" t="s">
        <v>252</v>
      </c>
      <c r="F7" s="121" t="s">
        <v>253</v>
      </c>
      <c r="G7" s="121" t="s">
        <v>254</v>
      </c>
      <c r="H7" s="121" t="s">
        <v>255</v>
      </c>
      <c r="I7" s="121" t="s">
        <v>256</v>
      </c>
      <c r="J7" s="121" t="s">
        <v>257</v>
      </c>
      <c r="K7" s="121" t="s">
        <v>258</v>
      </c>
      <c r="L7" s="121" t="s">
        <v>259</v>
      </c>
      <c r="M7" s="122" t="s">
        <v>260</v>
      </c>
    </row>
    <row r="8" spans="1:20" ht="15.5">
      <c r="A8" s="123" t="s">
        <v>261</v>
      </c>
      <c r="B8" s="124"/>
      <c r="C8" s="124"/>
      <c r="D8" s="124"/>
      <c r="E8" s="124"/>
      <c r="F8" s="124"/>
      <c r="G8" s="124"/>
      <c r="H8" s="124"/>
      <c r="I8" s="124"/>
      <c r="J8" s="124"/>
      <c r="K8" s="124"/>
      <c r="L8" s="124"/>
      <c r="M8" s="125"/>
    </row>
    <row r="9" spans="1:20" ht="15.5">
      <c r="A9" s="126" t="s">
        <v>262</v>
      </c>
      <c r="B9" s="209">
        <v>10779.101139240223</v>
      </c>
      <c r="C9" s="135">
        <v>10525.243839466166</v>
      </c>
      <c r="D9" s="135">
        <v>10838.862022210526</v>
      </c>
      <c r="E9" s="135">
        <v>10900.833594134192</v>
      </c>
      <c r="F9" s="135">
        <v>10972.865021548203</v>
      </c>
      <c r="G9" s="135">
        <v>10778.598012388826</v>
      </c>
      <c r="H9" s="135">
        <v>10178.357608292003</v>
      </c>
      <c r="I9" s="135">
        <v>10258.950000000001</v>
      </c>
      <c r="J9" s="135">
        <v>10307.35</v>
      </c>
      <c r="K9" s="135">
        <v>10339.77</v>
      </c>
      <c r="L9" s="135">
        <v>10345.82</v>
      </c>
      <c r="M9" s="136">
        <v>10371.826999999999</v>
      </c>
    </row>
    <row r="10" spans="1:20" ht="15.5">
      <c r="A10" s="126">
        <v>2020</v>
      </c>
      <c r="B10" s="209">
        <v>10388.681</v>
      </c>
      <c r="C10" s="135">
        <v>10670.97</v>
      </c>
      <c r="D10" s="135">
        <v>10665.460999999999</v>
      </c>
      <c r="E10" s="135">
        <v>9957.9719999999998</v>
      </c>
      <c r="F10" s="135">
        <v>9862.2099999999991</v>
      </c>
      <c r="G10" s="135">
        <v>10291.19</v>
      </c>
      <c r="H10" s="135">
        <v>10302.44</v>
      </c>
      <c r="I10" s="135">
        <v>10213</v>
      </c>
      <c r="J10" s="135">
        <v>10437</v>
      </c>
      <c r="K10" s="135">
        <v>10396.290000000001</v>
      </c>
      <c r="L10" s="135">
        <v>10067</v>
      </c>
      <c r="M10" s="136">
        <v>10319.477999999999</v>
      </c>
    </row>
    <row r="11" spans="1:20" ht="15.5">
      <c r="A11" s="126">
        <v>2021</v>
      </c>
      <c r="B11" s="209">
        <v>10398</v>
      </c>
      <c r="C11" s="135">
        <v>10453.127</v>
      </c>
      <c r="D11" s="135">
        <v>10670.55</v>
      </c>
      <c r="E11" s="135">
        <v>10847</v>
      </c>
      <c r="F11" s="135">
        <v>11012</v>
      </c>
      <c r="G11" s="135">
        <v>11287.946</v>
      </c>
      <c r="H11" s="135">
        <v>11087.75</v>
      </c>
      <c r="I11" s="135">
        <v>11002.56</v>
      </c>
      <c r="J11" s="210">
        <v>11648.847</v>
      </c>
      <c r="K11" s="135">
        <v>12527.683999999999</v>
      </c>
      <c r="L11" s="135">
        <v>16637.236000000001</v>
      </c>
      <c r="M11" s="136">
        <v>16075.019</v>
      </c>
    </row>
    <row r="12" spans="1:20" ht="15.5">
      <c r="A12" s="126">
        <v>2022</v>
      </c>
      <c r="B12" s="209">
        <v>16598.108</v>
      </c>
      <c r="C12" s="135">
        <v>17069.535</v>
      </c>
      <c r="D12" s="135">
        <v>18605.55</v>
      </c>
      <c r="E12" s="135">
        <v>19717.2</v>
      </c>
      <c r="F12" s="135">
        <v>19727.75</v>
      </c>
      <c r="G12" s="135">
        <v>18956.47</v>
      </c>
      <c r="H12" s="135">
        <v>18594.900000000001</v>
      </c>
      <c r="I12" s="135">
        <v>18826.25</v>
      </c>
      <c r="J12" s="210">
        <v>18535.509999999998</v>
      </c>
      <c r="K12" s="135">
        <v>18496.41</v>
      </c>
      <c r="L12" s="135">
        <v>18400.75</v>
      </c>
      <c r="M12" s="136">
        <v>17534.490000000002</v>
      </c>
    </row>
    <row r="13" spans="1:20" ht="15.5">
      <c r="A13" s="827">
        <v>2023</v>
      </c>
      <c r="B13" s="828">
        <v>17818.25</v>
      </c>
      <c r="C13" s="829">
        <v>17775.46</v>
      </c>
      <c r="D13" s="829">
        <v>18124</v>
      </c>
      <c r="E13" s="829">
        <v>18175.38</v>
      </c>
      <c r="F13" s="829">
        <v>17869.03</v>
      </c>
      <c r="G13" s="829">
        <v>17426.900000000001</v>
      </c>
      <c r="H13" s="829">
        <v>16496.03</v>
      </c>
      <c r="I13" s="829">
        <v>16998.900000000001</v>
      </c>
      <c r="J13" s="830">
        <v>16736.45</v>
      </c>
      <c r="K13" s="829">
        <v>16748.13</v>
      </c>
      <c r="L13" s="829">
        <v>16691</v>
      </c>
      <c r="M13" s="831">
        <v>16230</v>
      </c>
    </row>
    <row r="14" spans="1:20" ht="16" thickBot="1">
      <c r="A14" s="127">
        <v>2024</v>
      </c>
      <c r="B14" s="211">
        <v>16814.48</v>
      </c>
      <c r="C14" s="137">
        <v>16937.62</v>
      </c>
      <c r="D14" s="137">
        <v>17143.39</v>
      </c>
      <c r="E14" s="137">
        <v>17121.95</v>
      </c>
      <c r="F14" s="137">
        <v>17356.82</v>
      </c>
      <c r="G14" s="137">
        <v>17639.62</v>
      </c>
      <c r="H14" s="137">
        <v>17420.78</v>
      </c>
      <c r="I14" s="137">
        <v>17666.89</v>
      </c>
      <c r="J14" s="138">
        <v>17604.599999999999</v>
      </c>
      <c r="K14" s="137"/>
      <c r="L14" s="137"/>
      <c r="M14" s="139"/>
    </row>
    <row r="15" spans="1:20" ht="18.5">
      <c r="A15" s="123" t="s">
        <v>263</v>
      </c>
      <c r="B15" s="124"/>
      <c r="C15" s="124"/>
      <c r="D15" s="124"/>
      <c r="E15" s="124"/>
      <c r="F15" s="124"/>
      <c r="G15" s="124"/>
      <c r="H15" s="124"/>
      <c r="I15" s="124"/>
      <c r="J15" s="124"/>
      <c r="K15" s="124"/>
      <c r="L15" s="124"/>
      <c r="M15" s="125"/>
      <c r="O15" s="696"/>
      <c r="P15" s="696"/>
      <c r="Q15" s="696"/>
      <c r="R15" s="696"/>
      <c r="S15" s="696"/>
      <c r="T15" s="318"/>
    </row>
    <row r="16" spans="1:20" ht="15.5">
      <c r="A16" s="126" t="s">
        <v>262</v>
      </c>
      <c r="B16" s="134">
        <v>13645.090499529209</v>
      </c>
      <c r="C16" s="135">
        <v>13282.733991297373</v>
      </c>
      <c r="D16" s="135">
        <v>13143.170864206666</v>
      </c>
      <c r="E16" s="135">
        <v>12928.022364758031</v>
      </c>
      <c r="F16" s="135">
        <v>12944.684877391548</v>
      </c>
      <c r="G16" s="135">
        <v>12448.358236205486</v>
      </c>
      <c r="H16" s="135">
        <v>12124.260986050436</v>
      </c>
      <c r="I16" s="135">
        <v>12505.99</v>
      </c>
      <c r="J16" s="135">
        <v>12412.7</v>
      </c>
      <c r="K16" s="135">
        <v>12447.57</v>
      </c>
      <c r="L16" s="135">
        <v>12852.25</v>
      </c>
      <c r="M16" s="136">
        <v>12965.558000000001</v>
      </c>
    </row>
    <row r="17" spans="1:20" ht="15.5">
      <c r="A17" s="126">
        <v>2020</v>
      </c>
      <c r="B17" s="134">
        <v>12890.187</v>
      </c>
      <c r="C17" s="135">
        <v>12798.79</v>
      </c>
      <c r="D17" s="135">
        <v>12923.992</v>
      </c>
      <c r="E17" s="135">
        <v>12783.698</v>
      </c>
      <c r="F17" s="135">
        <v>12556.07</v>
      </c>
      <c r="G17" s="135">
        <v>12505.63</v>
      </c>
      <c r="H17" s="135">
        <v>12371</v>
      </c>
      <c r="I17" s="135">
        <v>12752</v>
      </c>
      <c r="J17" s="135">
        <v>13005</v>
      </c>
      <c r="K17" s="135">
        <v>13157.57</v>
      </c>
      <c r="L17" s="135">
        <v>13347.61</v>
      </c>
      <c r="M17" s="136">
        <v>13744.629000000001</v>
      </c>
    </row>
    <row r="18" spans="1:20" ht="15.5">
      <c r="A18" s="126">
        <v>2021</v>
      </c>
      <c r="B18" s="134">
        <v>13694</v>
      </c>
      <c r="C18" s="135">
        <v>13743.79</v>
      </c>
      <c r="D18" s="135">
        <v>13486.798000000001</v>
      </c>
      <c r="E18" s="135">
        <v>13623</v>
      </c>
      <c r="F18" s="135">
        <v>13728</v>
      </c>
      <c r="G18" s="135">
        <v>14111.507</v>
      </c>
      <c r="H18" s="135">
        <v>14366.423000000001</v>
      </c>
      <c r="I18" s="135">
        <v>14518.18</v>
      </c>
      <c r="J18" s="210">
        <v>15241.027</v>
      </c>
      <c r="K18" s="135">
        <v>16628.157999999999</v>
      </c>
      <c r="L18" s="135">
        <v>19714.106</v>
      </c>
      <c r="M18" s="136">
        <v>19026.96</v>
      </c>
    </row>
    <row r="19" spans="1:20" ht="15.5">
      <c r="A19" s="126">
        <v>2022</v>
      </c>
      <c r="B19" s="134">
        <v>19163.422999999999</v>
      </c>
      <c r="C19" s="135">
        <v>19501.355</v>
      </c>
      <c r="D19" s="135">
        <v>20959.18</v>
      </c>
      <c r="E19" s="135">
        <v>22393.4</v>
      </c>
      <c r="F19" s="135">
        <v>22089.08</v>
      </c>
      <c r="G19" s="135">
        <v>21293.47</v>
      </c>
      <c r="H19" s="135">
        <v>21148.04</v>
      </c>
      <c r="I19" s="135">
        <v>21754.34</v>
      </c>
      <c r="J19" s="210">
        <v>21750.74</v>
      </c>
      <c r="K19" s="135">
        <v>21897.5</v>
      </c>
      <c r="L19" s="135">
        <v>21754.82</v>
      </c>
      <c r="M19" s="136">
        <v>21499.32</v>
      </c>
    </row>
    <row r="20" spans="1:20" ht="15.5">
      <c r="A20" s="827">
        <v>2023</v>
      </c>
      <c r="B20" s="832">
        <v>21326.672999999999</v>
      </c>
      <c r="C20" s="829">
        <v>21353.59</v>
      </c>
      <c r="D20" s="829">
        <v>21623.65</v>
      </c>
      <c r="E20" s="829">
        <v>21692.9</v>
      </c>
      <c r="F20" s="829">
        <v>21005.360000000001</v>
      </c>
      <c r="G20" s="829">
        <v>20409.580000000002</v>
      </c>
      <c r="H20" s="829">
        <v>18891.330000000002</v>
      </c>
      <c r="I20" s="829">
        <v>20390.22</v>
      </c>
      <c r="J20" s="830">
        <v>20342.43</v>
      </c>
      <c r="K20" s="829">
        <v>20609.07</v>
      </c>
      <c r="L20" s="829">
        <v>20384</v>
      </c>
      <c r="M20" s="831">
        <v>20235</v>
      </c>
    </row>
    <row r="21" spans="1:20" ht="16" thickBot="1">
      <c r="A21" s="127">
        <v>2024</v>
      </c>
      <c r="B21" s="211">
        <v>20425.79</v>
      </c>
      <c r="C21" s="137">
        <v>20421.939999999999</v>
      </c>
      <c r="D21" s="137">
        <v>20343.5</v>
      </c>
      <c r="E21" s="137">
        <v>20476.009999999998</v>
      </c>
      <c r="F21" s="137">
        <v>20356.82</v>
      </c>
      <c r="G21" s="137">
        <v>20526.41</v>
      </c>
      <c r="H21" s="137">
        <v>20629.169999999998</v>
      </c>
      <c r="I21" s="137">
        <v>20673.61</v>
      </c>
      <c r="J21" s="138">
        <v>20822.97</v>
      </c>
      <c r="K21" s="137"/>
      <c r="L21" s="137"/>
      <c r="M21" s="139"/>
    </row>
    <row r="23" spans="1:20" ht="15.5">
      <c r="A23" s="1209" t="s">
        <v>313</v>
      </c>
      <c r="B23" s="1209"/>
      <c r="C23" s="1209"/>
      <c r="D23" s="1209"/>
      <c r="E23" s="1209"/>
      <c r="F23" s="1209"/>
      <c r="G23" s="1209"/>
      <c r="H23" s="1209"/>
      <c r="I23" s="1209"/>
      <c r="J23" s="1209"/>
      <c r="K23" s="1209"/>
      <c r="L23" s="1209"/>
      <c r="M23" s="1209"/>
      <c r="N23" s="1209"/>
    </row>
    <row r="24" spans="1:20" ht="13" thickBot="1"/>
    <row r="25" spans="1:20" ht="15" thickBot="1">
      <c r="A25" s="119" t="s">
        <v>248</v>
      </c>
      <c r="B25" s="120" t="s">
        <v>249</v>
      </c>
      <c r="C25" s="121" t="s">
        <v>250</v>
      </c>
      <c r="D25" s="121" t="s">
        <v>251</v>
      </c>
      <c r="E25" s="121" t="s">
        <v>252</v>
      </c>
      <c r="F25" s="121" t="s">
        <v>253</v>
      </c>
      <c r="G25" s="121" t="s">
        <v>254</v>
      </c>
      <c r="H25" s="121" t="s">
        <v>255</v>
      </c>
      <c r="I25" s="121" t="s">
        <v>256</v>
      </c>
      <c r="J25" s="121" t="s">
        <v>257</v>
      </c>
      <c r="K25" s="121" t="s">
        <v>258</v>
      </c>
      <c r="L25" s="121" t="s">
        <v>259</v>
      </c>
      <c r="M25" s="122" t="s">
        <v>260</v>
      </c>
    </row>
    <row r="26" spans="1:20" ht="16" thickBot="1">
      <c r="A26" s="128" t="s">
        <v>264</v>
      </c>
      <c r="B26" s="129"/>
      <c r="C26" s="129"/>
      <c r="D26" s="129"/>
      <c r="E26" s="129"/>
      <c r="F26" s="129"/>
      <c r="G26" s="129"/>
      <c r="H26" s="129"/>
      <c r="I26" s="129"/>
      <c r="J26" s="129"/>
      <c r="K26" s="129"/>
      <c r="L26" s="129"/>
      <c r="M26" s="130"/>
    </row>
    <row r="27" spans="1:20" ht="15.5">
      <c r="A27" s="126" t="s">
        <v>262</v>
      </c>
      <c r="B27" s="134">
        <v>25776.336953005964</v>
      </c>
      <c r="C27" s="135">
        <v>23649.071175292673</v>
      </c>
      <c r="D27" s="135">
        <v>24244.69587026758</v>
      </c>
      <c r="E27" s="135">
        <v>25502.655897270379</v>
      </c>
      <c r="F27" s="135">
        <v>25923.582065295945</v>
      </c>
      <c r="G27" s="135">
        <v>27055.720758505297</v>
      </c>
      <c r="H27" s="135">
        <v>29655.713761194031</v>
      </c>
      <c r="I27" s="135">
        <v>30642.32</v>
      </c>
      <c r="J27" s="135">
        <v>30399.279999999999</v>
      </c>
      <c r="K27" s="135">
        <v>31237.96</v>
      </c>
      <c r="L27" s="135">
        <v>24570.28</v>
      </c>
      <c r="M27" s="136">
        <v>24086.651999999998</v>
      </c>
    </row>
    <row r="28" spans="1:20" ht="15.5">
      <c r="A28" s="126">
        <v>2020</v>
      </c>
      <c r="B28" s="134">
        <v>24209.279999999999</v>
      </c>
      <c r="C28" s="135">
        <v>23642.53</v>
      </c>
      <c r="D28" s="135">
        <v>20911.437000000002</v>
      </c>
      <c r="E28" s="135">
        <v>17388.701000000001</v>
      </c>
      <c r="F28" s="135">
        <v>18760.21</v>
      </c>
      <c r="G28" s="135">
        <v>26428.68</v>
      </c>
      <c r="H28" s="135">
        <v>26919</v>
      </c>
      <c r="I28" s="135">
        <v>30003</v>
      </c>
      <c r="J28" s="135">
        <v>29393</v>
      </c>
      <c r="K28" s="135">
        <v>24818.12</v>
      </c>
      <c r="L28" s="135">
        <v>20329.59</v>
      </c>
      <c r="M28" s="136">
        <v>25794</v>
      </c>
    </row>
    <row r="29" spans="1:20" ht="15.5">
      <c r="A29" s="126">
        <v>2021</v>
      </c>
      <c r="B29" s="134">
        <v>26085</v>
      </c>
      <c r="C29" s="135">
        <v>23426.741999999998</v>
      </c>
      <c r="D29" s="135">
        <v>31132.74</v>
      </c>
      <c r="E29" s="135">
        <v>29199.13</v>
      </c>
      <c r="F29" s="135">
        <v>28211.43</v>
      </c>
      <c r="G29" s="135">
        <v>31559.022000000001</v>
      </c>
      <c r="H29" s="135">
        <v>32040.15</v>
      </c>
      <c r="I29" s="135">
        <v>33924.506000000001</v>
      </c>
      <c r="J29" s="210">
        <v>35372.811000000002</v>
      </c>
      <c r="K29" s="135">
        <v>38936.569000000003</v>
      </c>
      <c r="L29" s="135">
        <v>36206.178</v>
      </c>
      <c r="M29" s="136">
        <v>36018.209000000003</v>
      </c>
    </row>
    <row r="30" spans="1:20" ht="15.5">
      <c r="A30" s="126">
        <v>2022</v>
      </c>
      <c r="B30" s="134">
        <v>36822.337</v>
      </c>
      <c r="C30" s="135">
        <v>38700.521000000001</v>
      </c>
      <c r="D30" s="135">
        <v>40156.949000000001</v>
      </c>
      <c r="E30" s="135">
        <v>46373.279999999999</v>
      </c>
      <c r="F30" s="135">
        <v>45073.696000000004</v>
      </c>
      <c r="G30" s="135">
        <v>47169.4</v>
      </c>
      <c r="H30" s="135">
        <v>44679.77</v>
      </c>
      <c r="I30" s="135">
        <v>48077.74</v>
      </c>
      <c r="J30" s="210">
        <v>47264.82</v>
      </c>
      <c r="K30" s="135">
        <v>45356.375</v>
      </c>
      <c r="L30" s="135">
        <v>43595.25</v>
      </c>
      <c r="M30" s="136">
        <v>43805</v>
      </c>
    </row>
    <row r="31" spans="1:20" ht="18.5">
      <c r="A31" s="126">
        <v>2023</v>
      </c>
      <c r="B31" s="134">
        <v>44422.080000000002</v>
      </c>
      <c r="C31" s="135">
        <v>44158.29</v>
      </c>
      <c r="D31" s="135">
        <v>43725.04</v>
      </c>
      <c r="E31" s="135">
        <v>43754.239999999998</v>
      </c>
      <c r="F31" s="135">
        <v>45465.279999999999</v>
      </c>
      <c r="G31" s="135">
        <v>45235.83</v>
      </c>
      <c r="H31" s="135">
        <v>43505.68</v>
      </c>
      <c r="I31" s="135">
        <v>45891.39</v>
      </c>
      <c r="J31" s="210">
        <v>46208.27</v>
      </c>
      <c r="K31" s="135">
        <v>44885.24</v>
      </c>
      <c r="L31" s="135">
        <v>43850</v>
      </c>
      <c r="M31" s="136">
        <v>42952</v>
      </c>
      <c r="O31" s="696"/>
      <c r="P31" s="696"/>
      <c r="Q31" s="696"/>
      <c r="R31" s="696"/>
      <c r="S31" s="696"/>
      <c r="T31" s="318"/>
    </row>
    <row r="32" spans="1:20" ht="16" thickBot="1">
      <c r="A32" s="127">
        <v>2024</v>
      </c>
      <c r="B32" s="211">
        <v>40042.53</v>
      </c>
      <c r="C32" s="137">
        <v>39415.18</v>
      </c>
      <c r="D32" s="137">
        <v>39952.57</v>
      </c>
      <c r="E32" s="137">
        <v>40447.61</v>
      </c>
      <c r="F32" s="137">
        <v>39517.22</v>
      </c>
      <c r="G32" s="137">
        <v>46099.87</v>
      </c>
      <c r="H32" s="137">
        <v>40998.769999999997</v>
      </c>
      <c r="I32" s="137">
        <v>42355.32</v>
      </c>
      <c r="J32" s="138">
        <v>40569.370000000003</v>
      </c>
      <c r="K32" s="137"/>
      <c r="L32" s="137"/>
      <c r="M32" s="139"/>
    </row>
    <row r="33" spans="1:13" ht="15.5">
      <c r="A33" s="123" t="s">
        <v>267</v>
      </c>
      <c r="B33" s="124"/>
      <c r="C33" s="124"/>
      <c r="D33" s="124"/>
      <c r="E33" s="124"/>
      <c r="F33" s="124"/>
      <c r="G33" s="124"/>
      <c r="H33" s="124"/>
      <c r="I33" s="124"/>
      <c r="J33" s="124"/>
      <c r="K33" s="124"/>
      <c r="L33" s="124"/>
      <c r="M33" s="125"/>
    </row>
    <row r="34" spans="1:13" ht="15.5">
      <c r="A34" s="126" t="s">
        <v>262</v>
      </c>
      <c r="B34" s="134">
        <v>21710.465139517379</v>
      </c>
      <c r="C34" s="135">
        <v>21462.727974698573</v>
      </c>
      <c r="D34" s="135">
        <v>21517.060154219016</v>
      </c>
      <c r="E34" s="135">
        <v>21946.164324302244</v>
      </c>
      <c r="F34" s="135">
        <v>21378.921701744526</v>
      </c>
      <c r="G34" s="135">
        <v>21331.314775808616</v>
      </c>
      <c r="H34" s="135">
        <v>20629.234211361087</v>
      </c>
      <c r="I34" s="135">
        <v>22365.58</v>
      </c>
      <c r="J34" s="135">
        <v>22334.37</v>
      </c>
      <c r="K34" s="135">
        <v>21397.7</v>
      </c>
      <c r="L34" s="135">
        <v>21495.15</v>
      </c>
      <c r="M34" s="136">
        <v>21850.143</v>
      </c>
    </row>
    <row r="35" spans="1:13" ht="15.5">
      <c r="A35" s="126">
        <v>2020</v>
      </c>
      <c r="B35" s="134">
        <v>21970.524000000001</v>
      </c>
      <c r="C35" s="135">
        <v>22113.47</v>
      </c>
      <c r="D35" s="135">
        <v>22176.83</v>
      </c>
      <c r="E35" s="135">
        <v>22601.621999999999</v>
      </c>
      <c r="F35" s="135">
        <v>21531.78</v>
      </c>
      <c r="G35" s="135">
        <v>22298.91</v>
      </c>
      <c r="H35" s="135">
        <v>22148</v>
      </c>
      <c r="I35" s="135">
        <v>21174</v>
      </c>
      <c r="J35" s="135">
        <v>21958.95</v>
      </c>
      <c r="K35" s="135">
        <v>22332.32</v>
      </c>
      <c r="L35" s="135">
        <v>22496.45</v>
      </c>
      <c r="M35" s="136">
        <v>24268.09</v>
      </c>
    </row>
    <row r="36" spans="1:13" ht="15.5">
      <c r="A36" s="126">
        <v>2021</v>
      </c>
      <c r="B36" s="134">
        <v>23537</v>
      </c>
      <c r="C36" s="135">
        <v>23987.297999999999</v>
      </c>
      <c r="D36" s="135">
        <v>25008.2</v>
      </c>
      <c r="E36" s="135">
        <v>25529.7</v>
      </c>
      <c r="F36" s="135">
        <v>26093.87</v>
      </c>
      <c r="G36" s="135">
        <v>26164.330999999998</v>
      </c>
      <c r="H36" s="135">
        <v>26081.738000000001</v>
      </c>
      <c r="I36" s="135">
        <v>26325.151999999998</v>
      </c>
      <c r="J36" s="210">
        <v>27717.081999999999</v>
      </c>
      <c r="K36" s="135">
        <v>29878.120999999999</v>
      </c>
      <c r="L36" s="135">
        <v>31911.654999999999</v>
      </c>
      <c r="M36" s="136">
        <v>33766.857000000004</v>
      </c>
    </row>
    <row r="37" spans="1:13" ht="15.5">
      <c r="A37" s="126">
        <v>2022</v>
      </c>
      <c r="B37" s="134">
        <v>32528.581999999999</v>
      </c>
      <c r="C37" s="135">
        <v>33022.875999999997</v>
      </c>
      <c r="D37" s="135">
        <v>34617.415000000001</v>
      </c>
      <c r="E37" s="135">
        <v>37618</v>
      </c>
      <c r="F37" s="135">
        <v>37820.519999999997</v>
      </c>
      <c r="G37" s="135">
        <v>35596.400000000001</v>
      </c>
      <c r="H37" s="135">
        <v>34750.089999999997</v>
      </c>
      <c r="I37" s="135">
        <v>34986.65</v>
      </c>
      <c r="J37" s="210">
        <v>34782.400000000001</v>
      </c>
      <c r="K37" s="135">
        <v>34308.35</v>
      </c>
      <c r="L37" s="135">
        <v>34677.51</v>
      </c>
      <c r="M37" s="136">
        <v>36327.949999999997</v>
      </c>
    </row>
    <row r="38" spans="1:13" ht="15.5">
      <c r="A38" s="827">
        <v>2023</v>
      </c>
      <c r="B38" s="832">
        <v>35216.26</v>
      </c>
      <c r="C38" s="829">
        <v>35142.31</v>
      </c>
      <c r="D38" s="829">
        <v>34996.07</v>
      </c>
      <c r="E38" s="829">
        <v>35809.93</v>
      </c>
      <c r="F38" s="829">
        <v>35165.19</v>
      </c>
      <c r="G38" s="829">
        <v>33595.82</v>
      </c>
      <c r="H38" s="829">
        <v>30237.81</v>
      </c>
      <c r="I38" s="829">
        <v>33117.1</v>
      </c>
      <c r="J38" s="830">
        <v>33257.89</v>
      </c>
      <c r="K38" s="829">
        <v>33807.910000000003</v>
      </c>
      <c r="L38" s="829">
        <v>33965</v>
      </c>
      <c r="M38" s="831">
        <v>35347</v>
      </c>
    </row>
    <row r="39" spans="1:13" ht="16" thickBot="1">
      <c r="A39" s="127">
        <v>2024</v>
      </c>
      <c r="B39" s="211">
        <v>34693.67</v>
      </c>
      <c r="C39" s="137">
        <v>34487.550000000003</v>
      </c>
      <c r="D39" s="137">
        <v>35463.46</v>
      </c>
      <c r="E39" s="137">
        <v>34061.4</v>
      </c>
      <c r="F39" s="137">
        <v>33902.25</v>
      </c>
      <c r="G39" s="137">
        <v>34079.839999999997</v>
      </c>
      <c r="H39" s="137">
        <v>33994.36</v>
      </c>
      <c r="I39" s="137">
        <v>33783.339999999997</v>
      </c>
      <c r="J39" s="138">
        <v>34581.78</v>
      </c>
      <c r="K39" s="137"/>
      <c r="L39" s="137"/>
      <c r="M39" s="139"/>
    </row>
    <row r="50" spans="19:19">
      <c r="S50" t="s">
        <v>265</v>
      </c>
    </row>
  </sheetData>
  <mergeCells count="2">
    <mergeCell ref="A4:N4"/>
    <mergeCell ref="A23:N23"/>
  </mergeCells>
  <pageMargins left="0.7" right="0.7" top="0.75" bottom="0.75"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3">
    <tabColor rgb="FFFFFF99"/>
  </sheetPr>
  <dimension ref="A9:AB46"/>
  <sheetViews>
    <sheetView showGridLines="0" workbookViewId="0">
      <selection activeCell="K40" sqref="K40"/>
    </sheetView>
  </sheetViews>
  <sheetFormatPr defaultColWidth="9.1796875" defaultRowHeight="12.5"/>
  <sheetData>
    <row r="9" spans="24:26" ht="18">
      <c r="X9" s="441"/>
      <c r="Y9" s="441"/>
      <c r="Z9" s="441"/>
    </row>
    <row r="15" spans="24:26" ht="18.5">
      <c r="X15" s="695"/>
      <c r="Y15" s="322"/>
    </row>
    <row r="20" spans="24:28" ht="11.5" customHeight="1"/>
    <row r="21" spans="24:28" ht="14.5" customHeight="1">
      <c r="X21" s="322"/>
      <c r="Y21" s="322"/>
      <c r="Z21" s="322"/>
      <c r="AA21" s="322"/>
      <c r="AB21" s="322"/>
    </row>
    <row r="22" spans="24:28" ht="12" customHeight="1"/>
    <row r="23" spans="24:28" ht="12" customHeight="1"/>
    <row r="24" spans="24:28" ht="12" customHeight="1"/>
    <row r="42" spans="1:1" ht="11.5" customHeight="1">
      <c r="A42" s="113"/>
    </row>
    <row r="46" spans="1:1" ht="13">
      <c r="A46" s="113" t="s">
        <v>244</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4">
    <tabColor rgb="FFFFFF99"/>
  </sheetPr>
  <dimension ref="A1:M37"/>
  <sheetViews>
    <sheetView showGridLines="0" zoomScaleNormal="100" workbookViewId="0">
      <selection activeCell="M7" sqref="M7"/>
    </sheetView>
  </sheetViews>
  <sheetFormatPr defaultColWidth="9.1796875" defaultRowHeight="14.5"/>
  <cols>
    <col min="1" max="1" width="20.453125" style="411" customWidth="1"/>
    <col min="2" max="2" width="11.54296875" style="411" customWidth="1"/>
    <col min="3" max="3" width="13" style="411" customWidth="1"/>
    <col min="4" max="4" width="12.1796875" style="411" customWidth="1"/>
    <col min="5" max="5" width="8.7265625" style="411" customWidth="1"/>
    <col min="6" max="6" width="14.26953125" style="411" customWidth="1"/>
    <col min="7" max="7" width="9.26953125" style="411" customWidth="1"/>
    <col min="8" max="8" width="12" style="411" customWidth="1"/>
    <col min="9" max="9" width="11.7265625" style="411" customWidth="1"/>
    <col min="10" max="10" width="11.54296875" style="411" bestFit="1" customWidth="1"/>
    <col min="11" max="11" width="12.453125" style="411" customWidth="1"/>
    <col min="12" max="16384" width="9.1796875" style="411"/>
  </cols>
  <sheetData>
    <row r="1" spans="1:13" ht="31.5" customHeight="1" thickBot="1">
      <c r="A1" s="1061" t="s">
        <v>63</v>
      </c>
      <c r="B1" s="1061"/>
      <c r="C1" s="1061"/>
      <c r="D1" s="1061"/>
      <c r="E1" s="1061"/>
      <c r="F1" s="1061"/>
      <c r="G1" s="1061"/>
      <c r="H1" s="1061"/>
      <c r="I1" s="1061"/>
      <c r="J1" s="1061"/>
      <c r="K1" s="538"/>
    </row>
    <row r="2" spans="1:13" ht="16" thickBot="1">
      <c r="A2" s="1075" t="s">
        <v>234</v>
      </c>
      <c r="B2" s="1076"/>
      <c r="C2" s="1076"/>
      <c r="D2" s="1076"/>
      <c r="E2" s="1076"/>
      <c r="F2" s="1076"/>
      <c r="G2" s="1076"/>
      <c r="H2" s="1076"/>
      <c r="I2" s="1076"/>
      <c r="J2" s="1077"/>
    </row>
    <row r="3" spans="1:13" ht="33.75" customHeight="1" thickBot="1">
      <c r="A3" s="539"/>
      <c r="B3" s="540"/>
      <c r="C3" s="541" t="s">
        <v>473</v>
      </c>
      <c r="D3" s="542"/>
      <c r="E3" s="543"/>
      <c r="F3" s="1045" t="s">
        <v>525</v>
      </c>
      <c r="G3" s="1044"/>
      <c r="H3" s="546" t="s">
        <v>66</v>
      </c>
      <c r="I3" s="544" t="s">
        <v>225</v>
      </c>
      <c r="J3" s="545" t="s">
        <v>226</v>
      </c>
    </row>
    <row r="4" spans="1:13" ht="29">
      <c r="A4" s="547" t="s">
        <v>53</v>
      </c>
      <c r="B4" s="539" t="s">
        <v>60</v>
      </c>
      <c r="C4" s="548" t="s">
        <v>61</v>
      </c>
      <c r="D4" s="549" t="s">
        <v>62</v>
      </c>
      <c r="E4" s="550" t="s">
        <v>67</v>
      </c>
      <c r="F4" s="551" t="s">
        <v>55</v>
      </c>
      <c r="G4" s="552" t="s">
        <v>49</v>
      </c>
      <c r="H4" s="553" t="s">
        <v>68</v>
      </c>
      <c r="I4" s="554" t="s">
        <v>50</v>
      </c>
      <c r="J4" s="555" t="s">
        <v>67</v>
      </c>
    </row>
    <row r="5" spans="1:13" ht="15" thickBot="1">
      <c r="A5" s="556"/>
      <c r="B5" s="531" t="s">
        <v>529</v>
      </c>
      <c r="C5" s="557" t="s">
        <v>529</v>
      </c>
      <c r="D5" s="557" t="s">
        <v>529</v>
      </c>
      <c r="E5" s="558" t="s">
        <v>50</v>
      </c>
      <c r="F5" s="530" t="s">
        <v>529</v>
      </c>
      <c r="G5" s="559" t="s">
        <v>69</v>
      </c>
      <c r="H5" s="560" t="s">
        <v>65</v>
      </c>
      <c r="I5" s="530" t="s">
        <v>529</v>
      </c>
      <c r="J5" s="561" t="s">
        <v>57</v>
      </c>
    </row>
    <row r="6" spans="1:13" ht="15" thickBot="1">
      <c r="A6" s="562" t="s">
        <v>229</v>
      </c>
      <c r="B6" s="563"/>
      <c r="C6" s="563"/>
      <c r="D6" s="563"/>
      <c r="E6" s="563"/>
      <c r="F6" s="563"/>
      <c r="G6" s="563"/>
      <c r="H6" s="563"/>
      <c r="I6" s="564"/>
      <c r="J6" s="565"/>
    </row>
    <row r="7" spans="1:13" ht="15" thickBot="1">
      <c r="A7" s="566" t="s">
        <v>18</v>
      </c>
      <c r="B7" s="567">
        <v>10.426701498455023</v>
      </c>
      <c r="C7" s="568">
        <v>20128.767371534792</v>
      </c>
      <c r="D7" s="569">
        <v>20531.342718965487</v>
      </c>
      <c r="E7" s="570">
        <v>-0.32020105733037585</v>
      </c>
      <c r="F7" s="571">
        <v>328.80775801708438</v>
      </c>
      <c r="G7" s="570">
        <v>1.8463854532890043</v>
      </c>
      <c r="H7" s="570">
        <v>13.891547049441785</v>
      </c>
      <c r="I7" s="570">
        <v>47.051459445213148</v>
      </c>
      <c r="J7" s="572" t="s">
        <v>19</v>
      </c>
    </row>
    <row r="8" spans="1:13">
      <c r="A8" s="573" t="s">
        <v>74</v>
      </c>
      <c r="B8" s="574">
        <v>11.367671278282517</v>
      </c>
      <c r="C8" s="575">
        <v>21090.299217592794</v>
      </c>
      <c r="D8" s="576">
        <v>21512.105201944651</v>
      </c>
      <c r="E8" s="577">
        <v>-6.1627481163765481</v>
      </c>
      <c r="F8" s="578">
        <v>297.11111111111109</v>
      </c>
      <c r="G8" s="579">
        <v>9.8221337629924363</v>
      </c>
      <c r="H8" s="579">
        <v>-30.76923076923077</v>
      </c>
      <c r="I8" s="580">
        <v>5.9300256967780192E-2</v>
      </c>
      <c r="J8" s="581">
        <v>-2.6508323890305614E-2</v>
      </c>
    </row>
    <row r="9" spans="1:13">
      <c r="A9" s="582" t="s">
        <v>75</v>
      </c>
      <c r="B9" s="583">
        <v>11.141834580013297</v>
      </c>
      <c r="C9" s="534">
        <v>20904.004840550275</v>
      </c>
      <c r="D9" s="584">
        <v>21322.08493736128</v>
      </c>
      <c r="E9" s="585">
        <v>-0.97129626134236424</v>
      </c>
      <c r="F9" s="586">
        <v>365.02801635991818</v>
      </c>
      <c r="G9" s="587">
        <v>2.732011085283776</v>
      </c>
      <c r="H9" s="587">
        <v>22.454090150250416</v>
      </c>
      <c r="I9" s="587">
        <v>19.331883771496344</v>
      </c>
      <c r="J9" s="588">
        <v>3.516702253344528</v>
      </c>
    </row>
    <row r="10" spans="1:13">
      <c r="A10" s="582" t="s">
        <v>76</v>
      </c>
      <c r="B10" s="583">
        <v>11.321066143949121</v>
      </c>
      <c r="C10" s="534">
        <v>21240.274191274148</v>
      </c>
      <c r="D10" s="584">
        <v>21665.079675099631</v>
      </c>
      <c r="E10" s="585">
        <v>-0.10709974195597216</v>
      </c>
      <c r="F10" s="586">
        <v>400.1226611226611</v>
      </c>
      <c r="G10" s="587">
        <v>-0.84989162936026774</v>
      </c>
      <c r="H10" s="587">
        <v>-3.024193548387097</v>
      </c>
      <c r="I10" s="587">
        <v>3.1692692890558081</v>
      </c>
      <c r="J10" s="588">
        <v>-0.10465810368346595</v>
      </c>
    </row>
    <row r="11" spans="1:13">
      <c r="A11" s="582" t="s">
        <v>77</v>
      </c>
      <c r="B11" s="589" t="s">
        <v>72</v>
      </c>
      <c r="C11" s="534" t="s">
        <v>469</v>
      </c>
      <c r="D11" s="584" t="s">
        <v>469</v>
      </c>
      <c r="E11" s="585" t="s">
        <v>72</v>
      </c>
      <c r="F11" s="586" t="s">
        <v>469</v>
      </c>
      <c r="G11" s="587" t="s">
        <v>72</v>
      </c>
      <c r="H11" s="587" t="s">
        <v>72</v>
      </c>
      <c r="I11" s="587" t="s">
        <v>72</v>
      </c>
      <c r="J11" s="588" t="s">
        <v>72</v>
      </c>
    </row>
    <row r="12" spans="1:13">
      <c r="A12" s="582" t="s">
        <v>71</v>
      </c>
      <c r="B12" s="583">
        <v>8.6557131826041669</v>
      </c>
      <c r="C12" s="534">
        <v>17773.538362636897</v>
      </c>
      <c r="D12" s="584">
        <v>18129.009129889633</v>
      </c>
      <c r="E12" s="585">
        <v>0.90261315901769767</v>
      </c>
      <c r="F12" s="586">
        <v>283.73496432212028</v>
      </c>
      <c r="G12" s="587">
        <v>1.9435401787636288</v>
      </c>
      <c r="H12" s="587">
        <v>11.098527746319366</v>
      </c>
      <c r="I12" s="587">
        <v>12.927456018976082</v>
      </c>
      <c r="J12" s="588">
        <v>1.2706903424084253</v>
      </c>
    </row>
    <row r="13" spans="1:13" ht="15" thickBot="1">
      <c r="A13" s="590" t="s">
        <v>78</v>
      </c>
      <c r="B13" s="591">
        <v>10.685141342478074</v>
      </c>
      <c r="C13" s="535">
        <v>20627.685989339912</v>
      </c>
      <c r="D13" s="592">
        <v>21040.239709126712</v>
      </c>
      <c r="E13" s="593">
        <v>-0.56298766064343508</v>
      </c>
      <c r="F13" s="594">
        <v>299.01660939289803</v>
      </c>
      <c r="G13" s="595">
        <v>0.23769503313407606</v>
      </c>
      <c r="H13" s="595">
        <v>9.8113207547169825</v>
      </c>
      <c r="I13" s="595">
        <v>11.504249851749359</v>
      </c>
      <c r="J13" s="596">
        <v>1.0092003467988633</v>
      </c>
    </row>
    <row r="14" spans="1:13" ht="19" thickBot="1">
      <c r="A14" s="562" t="s">
        <v>227</v>
      </c>
      <c r="B14" s="563"/>
      <c r="C14" s="563"/>
      <c r="D14" s="597"/>
      <c r="E14" s="563"/>
      <c r="F14" s="563"/>
      <c r="G14" s="563"/>
      <c r="H14" s="563"/>
      <c r="I14" s="564"/>
      <c r="J14" s="565"/>
      <c r="L14" s="695"/>
      <c r="M14" s="322"/>
    </row>
    <row r="15" spans="1:13" ht="15" thickBot="1">
      <c r="A15" s="566" t="s">
        <v>18</v>
      </c>
      <c r="B15" s="598">
        <v>10.234194931526721</v>
      </c>
      <c r="C15" s="599">
        <v>19757.133072445406</v>
      </c>
      <c r="D15" s="600">
        <v>20152.275733894316</v>
      </c>
      <c r="E15" s="570">
        <v>-7.8183424180768402E-2</v>
      </c>
      <c r="F15" s="570">
        <v>321.8222589987588</v>
      </c>
      <c r="G15" s="570">
        <v>2.1361021398254265</v>
      </c>
      <c r="H15" s="570">
        <v>0.73631564323423171</v>
      </c>
      <c r="I15" s="570">
        <v>47.776240363708247</v>
      </c>
      <c r="J15" s="572" t="s">
        <v>19</v>
      </c>
    </row>
    <row r="16" spans="1:13">
      <c r="A16" s="573" t="s">
        <v>74</v>
      </c>
      <c r="B16" s="601">
        <v>10.521131183009784</v>
      </c>
      <c r="C16" s="575">
        <v>19519.72390168791</v>
      </c>
      <c r="D16" s="576">
        <v>19910.118379721669</v>
      </c>
      <c r="E16" s="577">
        <v>2.1260368529231459</v>
      </c>
      <c r="F16" s="578">
        <v>211.78947368421052</v>
      </c>
      <c r="G16" s="579">
        <v>-7.49026538500223</v>
      </c>
      <c r="H16" s="579">
        <v>18.75</v>
      </c>
      <c r="I16" s="580">
        <v>0.12518943137642485</v>
      </c>
      <c r="J16" s="581">
        <v>1.9578870320319255E-2</v>
      </c>
    </row>
    <row r="17" spans="1:10">
      <c r="A17" s="582" t="s">
        <v>75</v>
      </c>
      <c r="B17" s="583">
        <v>11.108295290099026</v>
      </c>
      <c r="C17" s="534">
        <v>20841.079343525376</v>
      </c>
      <c r="D17" s="584">
        <v>21257.900930395885</v>
      </c>
      <c r="E17" s="585">
        <v>-1.1659836620615289</v>
      </c>
      <c r="F17" s="586">
        <v>358.57803806734989</v>
      </c>
      <c r="G17" s="587">
        <v>3.0122290791358428</v>
      </c>
      <c r="H17" s="587">
        <v>10.966693744922827</v>
      </c>
      <c r="I17" s="587">
        <v>18.000922448441724</v>
      </c>
      <c r="J17" s="588">
        <v>1.750097365933474</v>
      </c>
    </row>
    <row r="18" spans="1:10">
      <c r="A18" s="582" t="s">
        <v>76</v>
      </c>
      <c r="B18" s="583">
        <v>11.285152165736504</v>
      </c>
      <c r="C18" s="534">
        <v>21172.893369111636</v>
      </c>
      <c r="D18" s="584">
        <v>21596.351236493869</v>
      </c>
      <c r="E18" s="585">
        <v>0.18360864484077832</v>
      </c>
      <c r="F18" s="586">
        <v>410.14107883817428</v>
      </c>
      <c r="G18" s="587">
        <v>6.7343481649020172</v>
      </c>
      <c r="H18" s="587">
        <v>-35.215053763440864</v>
      </c>
      <c r="I18" s="587">
        <v>1.5879291032483362</v>
      </c>
      <c r="J18" s="588">
        <v>-0.86751644130611916</v>
      </c>
    </row>
    <row r="19" spans="1:10">
      <c r="A19" s="582" t="s">
        <v>77</v>
      </c>
      <c r="B19" s="589" t="s">
        <v>72</v>
      </c>
      <c r="C19" s="534" t="s">
        <v>469</v>
      </c>
      <c r="D19" s="584" t="s">
        <v>469</v>
      </c>
      <c r="E19" s="585" t="s">
        <v>72</v>
      </c>
      <c r="F19" s="586" t="s">
        <v>469</v>
      </c>
      <c r="G19" s="587" t="s">
        <v>72</v>
      </c>
      <c r="H19" s="587" t="s">
        <v>72</v>
      </c>
      <c r="I19" s="587" t="s">
        <v>72</v>
      </c>
      <c r="J19" s="588" t="s">
        <v>72</v>
      </c>
    </row>
    <row r="20" spans="1:10">
      <c r="A20" s="582" t="s">
        <v>71</v>
      </c>
      <c r="B20" s="583">
        <v>8.5868193768163685</v>
      </c>
      <c r="C20" s="534">
        <v>17632.072642333409</v>
      </c>
      <c r="D20" s="584">
        <v>17984.714095180079</v>
      </c>
      <c r="E20" s="585">
        <v>0.56345466924270537</v>
      </c>
      <c r="F20" s="586">
        <v>293.71226053639845</v>
      </c>
      <c r="G20" s="587">
        <v>0.98699650344489698</v>
      </c>
      <c r="H20" s="587">
        <v>-0.41968714231209459</v>
      </c>
      <c r="I20" s="587">
        <v>17.197074520656255</v>
      </c>
      <c r="J20" s="588">
        <v>-0.10325551234704378</v>
      </c>
    </row>
    <row r="21" spans="1:10" ht="15" thickBot="1">
      <c r="A21" s="590" t="s">
        <v>78</v>
      </c>
      <c r="B21" s="591">
        <v>10.683676564757965</v>
      </c>
      <c r="C21" s="535">
        <v>20624.858233123483</v>
      </c>
      <c r="D21" s="592">
        <v>21037.355397785952</v>
      </c>
      <c r="E21" s="593">
        <v>0.4776063592235244</v>
      </c>
      <c r="F21" s="594">
        <v>291.91697877652933</v>
      </c>
      <c r="G21" s="595">
        <v>1.3862325821952519</v>
      </c>
      <c r="H21" s="595">
        <v>-3.9568345323741005</v>
      </c>
      <c r="I21" s="595">
        <v>10.555445740264874</v>
      </c>
      <c r="J21" s="596">
        <v>-0.45445524983413677</v>
      </c>
    </row>
    <row r="22" spans="1:10" ht="15" thickBot="1">
      <c r="A22" s="562" t="s">
        <v>230</v>
      </c>
      <c r="B22" s="563"/>
      <c r="C22" s="563"/>
      <c r="D22" s="597"/>
      <c r="E22" s="563"/>
      <c r="F22" s="563"/>
      <c r="G22" s="563"/>
      <c r="H22" s="563"/>
      <c r="I22" s="564"/>
      <c r="J22" s="565"/>
    </row>
    <row r="23" spans="1:10" ht="15" thickBot="1">
      <c r="A23" s="566" t="s">
        <v>18</v>
      </c>
      <c r="B23" s="598">
        <v>10.342450404786749</v>
      </c>
      <c r="C23" s="599">
        <v>19966.120472561292</v>
      </c>
      <c r="D23" s="600">
        <v>20365.442882012518</v>
      </c>
      <c r="E23" s="570">
        <v>3.8662682790249515E-2</v>
      </c>
      <c r="F23" s="570">
        <v>331.15157724454031</v>
      </c>
      <c r="G23" s="570">
        <v>4.0120371863494606</v>
      </c>
      <c r="H23" s="570">
        <v>-0.82887700534759368</v>
      </c>
      <c r="I23" s="570">
        <v>24.438294788166303</v>
      </c>
      <c r="J23" s="572" t="s">
        <v>19</v>
      </c>
    </row>
    <row r="24" spans="1:10">
      <c r="A24" s="573" t="s">
        <v>74</v>
      </c>
      <c r="B24" s="574" t="s">
        <v>72</v>
      </c>
      <c r="C24" s="575" t="s">
        <v>72</v>
      </c>
      <c r="D24" s="576" t="s">
        <v>72</v>
      </c>
      <c r="E24" s="577" t="s">
        <v>72</v>
      </c>
      <c r="F24" s="578" t="s">
        <v>72</v>
      </c>
      <c r="G24" s="579" t="s">
        <v>72</v>
      </c>
      <c r="H24" s="580" t="s">
        <v>72</v>
      </c>
      <c r="I24" s="580" t="s">
        <v>72</v>
      </c>
      <c r="J24" s="602" t="s">
        <v>72</v>
      </c>
    </row>
    <row r="25" spans="1:10">
      <c r="A25" s="582" t="s">
        <v>75</v>
      </c>
      <c r="B25" s="589">
        <v>11.08860761771394</v>
      </c>
      <c r="C25" s="534">
        <v>20804.141871883563</v>
      </c>
      <c r="D25" s="584">
        <v>21220.224709321235</v>
      </c>
      <c r="E25" s="585">
        <v>-1.4673119772117584</v>
      </c>
      <c r="F25" s="586">
        <v>371.93016055045871</v>
      </c>
      <c r="G25" s="587">
        <v>4.8841370088884304</v>
      </c>
      <c r="H25" s="587">
        <v>17.362045760430686</v>
      </c>
      <c r="I25" s="603">
        <v>11.491072016867628</v>
      </c>
      <c r="J25" s="604">
        <v>1.6824911587818203</v>
      </c>
    </row>
    <row r="26" spans="1:10">
      <c r="A26" s="582" t="s">
        <v>76</v>
      </c>
      <c r="B26" s="583">
        <v>11.130441868885217</v>
      </c>
      <c r="C26" s="534">
        <v>20882.630148002281</v>
      </c>
      <c r="D26" s="584">
        <v>21300.282750962328</v>
      </c>
      <c r="E26" s="585">
        <v>1.2305474248962338</v>
      </c>
      <c r="F26" s="586">
        <v>409.22123893805309</v>
      </c>
      <c r="G26" s="587">
        <v>1.8750606917858241</v>
      </c>
      <c r="H26" s="587">
        <v>9.7087378640776691</v>
      </c>
      <c r="I26" s="587">
        <v>0.74454767081768469</v>
      </c>
      <c r="J26" s="588">
        <v>6.4679684019004813E-2</v>
      </c>
    </row>
    <row r="27" spans="1:10">
      <c r="A27" s="582" t="s">
        <v>77</v>
      </c>
      <c r="B27" s="589" t="s">
        <v>72</v>
      </c>
      <c r="C27" s="534" t="s">
        <v>72</v>
      </c>
      <c r="D27" s="584" t="s">
        <v>72</v>
      </c>
      <c r="E27" s="585" t="s">
        <v>72</v>
      </c>
      <c r="F27" s="586" t="s">
        <v>72</v>
      </c>
      <c r="G27" s="587" t="s">
        <v>72</v>
      </c>
      <c r="H27" s="587" t="s">
        <v>72</v>
      </c>
      <c r="I27" s="587" t="s">
        <v>72</v>
      </c>
      <c r="J27" s="588" t="s">
        <v>72</v>
      </c>
    </row>
    <row r="28" spans="1:10">
      <c r="A28" s="582" t="s">
        <v>71</v>
      </c>
      <c r="B28" s="589">
        <v>8.8594231283414704</v>
      </c>
      <c r="C28" s="534">
        <v>18191.833939099528</v>
      </c>
      <c r="D28" s="584">
        <v>18555.670617881518</v>
      </c>
      <c r="E28" s="585">
        <v>-0.97809099593619853</v>
      </c>
      <c r="F28" s="586">
        <v>282.90990990990991</v>
      </c>
      <c r="G28" s="587">
        <v>-1.2891066933981277</v>
      </c>
      <c r="H28" s="587">
        <v>-15.855969677826911</v>
      </c>
      <c r="I28" s="587">
        <v>8.7764380312314696</v>
      </c>
      <c r="J28" s="588">
        <v>-1.6724068532569802</v>
      </c>
    </row>
    <row r="29" spans="1:10" ht="15" thickBot="1">
      <c r="A29" s="590" t="s">
        <v>78</v>
      </c>
      <c r="B29" s="591">
        <v>10.616024359689927</v>
      </c>
      <c r="C29" s="535">
        <v>20494.255520636925</v>
      </c>
      <c r="D29" s="592">
        <v>20904.140631049664</v>
      </c>
      <c r="E29" s="593">
        <v>0.20457136360720837</v>
      </c>
      <c r="F29" s="594">
        <v>300.9942307692308</v>
      </c>
      <c r="G29" s="595">
        <v>1.3340464199314224</v>
      </c>
      <c r="H29" s="595">
        <v>-8.4507042253521121</v>
      </c>
      <c r="I29" s="595">
        <v>3.4262370692495221</v>
      </c>
      <c r="J29" s="596">
        <v>-0.3229378482422276</v>
      </c>
    </row>
    <row r="30" spans="1:10">
      <c r="A30" s="605" t="s">
        <v>311</v>
      </c>
    </row>
    <row r="31" spans="1:10">
      <c r="A31" s="423" t="s">
        <v>504</v>
      </c>
    </row>
    <row r="32" spans="1:10" ht="15" thickBot="1">
      <c r="A32" s="606" t="s">
        <v>503</v>
      </c>
      <c r="B32" s="607"/>
    </row>
    <row r="33" spans="1:8" ht="15" thickBot="1">
      <c r="A33" s="608" t="s">
        <v>39</v>
      </c>
      <c r="B33" s="1063" t="s">
        <v>40</v>
      </c>
      <c r="C33" s="1064"/>
      <c r="D33" s="1064"/>
      <c r="E33" s="1064"/>
      <c r="F33" s="1064"/>
      <c r="G33" s="1064"/>
      <c r="H33" s="1065"/>
    </row>
    <row r="34" spans="1:8">
      <c r="A34" s="609" t="s">
        <v>43</v>
      </c>
      <c r="B34" s="1069" t="s">
        <v>44</v>
      </c>
      <c r="C34" s="1070"/>
      <c r="D34" s="1070"/>
      <c r="E34" s="1070"/>
      <c r="F34" s="1070"/>
      <c r="G34" s="1070"/>
      <c r="H34" s="1071"/>
    </row>
    <row r="35" spans="1:8">
      <c r="A35" s="610" t="s">
        <v>45</v>
      </c>
      <c r="B35" s="1066" t="s">
        <v>46</v>
      </c>
      <c r="C35" s="1067"/>
      <c r="D35" s="1067"/>
      <c r="E35" s="1067"/>
      <c r="F35" s="1067"/>
      <c r="G35" s="1067"/>
      <c r="H35" s="1068"/>
    </row>
    <row r="36" spans="1:8" ht="15" thickBot="1">
      <c r="A36" s="611" t="s">
        <v>47</v>
      </c>
      <c r="B36" s="1072" t="s">
        <v>42</v>
      </c>
      <c r="C36" s="1073"/>
      <c r="D36" s="1073"/>
      <c r="E36" s="1073"/>
      <c r="F36" s="1073"/>
      <c r="G36" s="1073"/>
      <c r="H36" s="1074"/>
    </row>
    <row r="37" spans="1:8">
      <c r="A37" s="1062"/>
      <c r="B37" s="1062"/>
    </row>
  </sheetData>
  <mergeCells count="7">
    <mergeCell ref="A1:J1"/>
    <mergeCell ref="A37:B37"/>
    <mergeCell ref="B33:H33"/>
    <mergeCell ref="B35:H35"/>
    <mergeCell ref="B34:H34"/>
    <mergeCell ref="B36:H36"/>
    <mergeCell ref="A2:J2"/>
  </mergeCells>
  <phoneticPr fontId="7" type="noConversion"/>
  <pageMargins left="0.75" right="0.75" top="1" bottom="1" header="0.5" footer="0.5"/>
  <pageSetup paperSize="9"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5">
    <tabColor rgb="FFFFFF99"/>
  </sheetPr>
  <dimension ref="A1:L297"/>
  <sheetViews>
    <sheetView showGridLines="0" zoomScaleNormal="100" workbookViewId="0">
      <selection activeCell="G13" sqref="G13"/>
    </sheetView>
  </sheetViews>
  <sheetFormatPr defaultColWidth="9.54296875" defaultRowHeight="14.5"/>
  <cols>
    <col min="1" max="1" width="18.1796875" style="1215" customWidth="1"/>
    <col min="2" max="2" width="16.453125" style="1215" customWidth="1"/>
    <col min="3" max="3" width="9.6328125" style="1215" customWidth="1"/>
    <col min="4" max="4" width="9.54296875" style="1215" customWidth="1"/>
    <col min="5" max="6" width="9" style="1215" customWidth="1"/>
    <col min="7" max="7" width="9.54296875" style="1215"/>
    <col min="8" max="8" width="8.7265625" style="1215" customWidth="1"/>
    <col min="9" max="9" width="10.453125" style="1215" customWidth="1"/>
    <col min="10" max="11" width="9.54296875" style="1215"/>
    <col min="12" max="12" width="10.453125" style="1215" customWidth="1"/>
    <col min="13" max="16384" width="9.54296875" style="1215"/>
  </cols>
  <sheetData>
    <row r="1" spans="1:12" ht="19.5">
      <c r="A1" s="1210" t="s">
        <v>479</v>
      </c>
      <c r="B1" s="1210"/>
      <c r="C1" s="1211"/>
      <c r="D1" s="1211"/>
      <c r="E1" s="1212" t="s">
        <v>534</v>
      </c>
      <c r="F1" s="1213"/>
      <c r="G1" s="1270"/>
      <c r="H1" s="1211"/>
      <c r="I1" s="1211"/>
      <c r="J1" s="1211"/>
      <c r="K1" s="1211"/>
      <c r="L1" s="1214"/>
    </row>
    <row r="2" spans="1:12" ht="15" customHeight="1" thickBot="1">
      <c r="A2" s="1216" t="s">
        <v>233</v>
      </c>
      <c r="B2" s="1216"/>
      <c r="C2" s="1211"/>
      <c r="D2" s="1211"/>
      <c r="E2" s="1211"/>
      <c r="F2" s="1217"/>
      <c r="G2" s="1211"/>
      <c r="H2" s="1211"/>
      <c r="I2" s="1211"/>
      <c r="J2" s="1211"/>
      <c r="K2" s="1211"/>
      <c r="L2" s="1214"/>
    </row>
    <row r="3" spans="1:12" ht="21.5" thickBot="1">
      <c r="A3" s="1218" t="s">
        <v>4</v>
      </c>
      <c r="B3" s="1219"/>
      <c r="C3" s="1219"/>
      <c r="D3" s="1219"/>
      <c r="E3" s="1219"/>
      <c r="F3" s="1219"/>
      <c r="G3" s="1219"/>
      <c r="H3" s="1219"/>
      <c r="I3" s="1219"/>
      <c r="J3" s="1219"/>
      <c r="K3" s="1219"/>
      <c r="L3" s="1220"/>
    </row>
    <row r="4" spans="1:12">
      <c r="A4" s="1221"/>
      <c r="B4" s="1222"/>
      <c r="C4" s="1223" t="s">
        <v>5</v>
      </c>
      <c r="D4" s="1223"/>
      <c r="E4" s="1223"/>
      <c r="F4" s="1223"/>
      <c r="G4" s="1224"/>
      <c r="H4" s="1225" t="s">
        <v>6</v>
      </c>
      <c r="I4" s="1226"/>
      <c r="J4" s="1227" t="s">
        <v>7</v>
      </c>
      <c r="K4" s="1228" t="s">
        <v>8</v>
      </c>
      <c r="L4" s="1229"/>
    </row>
    <row r="5" spans="1:12" ht="15.5">
      <c r="A5" s="1230" t="s">
        <v>9</v>
      </c>
      <c r="B5" s="1231" t="s">
        <v>10</v>
      </c>
      <c r="C5" s="1232" t="s">
        <v>36</v>
      </c>
      <c r="D5" s="1232"/>
      <c r="E5" s="1233" t="s">
        <v>37</v>
      </c>
      <c r="F5" s="1234"/>
      <c r="G5" s="1235"/>
      <c r="H5" s="1236" t="s">
        <v>11</v>
      </c>
      <c r="I5" s="1237"/>
      <c r="J5" s="1238" t="s">
        <v>12</v>
      </c>
      <c r="K5" s="1239" t="s">
        <v>13</v>
      </c>
      <c r="L5" s="1240"/>
    </row>
    <row r="6" spans="1:12" ht="26.5" thickBot="1">
      <c r="A6" s="1241" t="s">
        <v>14</v>
      </c>
      <c r="B6" s="1242" t="s">
        <v>15</v>
      </c>
      <c r="C6" s="973" t="s">
        <v>529</v>
      </c>
      <c r="D6" s="974" t="s">
        <v>524</v>
      </c>
      <c r="E6" s="975" t="s">
        <v>529</v>
      </c>
      <c r="F6" s="976" t="s">
        <v>524</v>
      </c>
      <c r="G6" s="977" t="s">
        <v>16</v>
      </c>
      <c r="H6" s="978" t="s">
        <v>529</v>
      </c>
      <c r="I6" s="979" t="s">
        <v>16</v>
      </c>
      <c r="J6" s="980" t="s">
        <v>16</v>
      </c>
      <c r="K6" s="973" t="s">
        <v>529</v>
      </c>
      <c r="L6" s="981" t="s">
        <v>17</v>
      </c>
    </row>
    <row r="7" spans="1:12" ht="15" thickBot="1">
      <c r="A7" s="1243" t="s">
        <v>18</v>
      </c>
      <c r="B7" s="1244" t="s">
        <v>19</v>
      </c>
      <c r="C7" s="982">
        <v>19973.622073497798</v>
      </c>
      <c r="D7" s="982">
        <v>19970.546393368521</v>
      </c>
      <c r="E7" s="983">
        <v>20373.094514967754</v>
      </c>
      <c r="F7" s="984">
        <v>20369.957321235892</v>
      </c>
      <c r="G7" s="985">
        <v>1.5401081516215127E-2</v>
      </c>
      <c r="H7" s="986">
        <v>316.52449100612762</v>
      </c>
      <c r="I7" s="986">
        <v>1.1146444882796445</v>
      </c>
      <c r="J7" s="987">
        <v>0.17821782178217824</v>
      </c>
      <c r="K7" s="986">
        <v>100</v>
      </c>
      <c r="L7" s="988" t="s">
        <v>19</v>
      </c>
    </row>
    <row r="8" spans="1:12" ht="15" thickBot="1">
      <c r="A8" s="1245"/>
      <c r="B8" s="1246"/>
      <c r="C8" s="989"/>
      <c r="D8" s="989"/>
      <c r="E8" s="989"/>
      <c r="F8" s="989"/>
      <c r="G8" s="990"/>
      <c r="H8" s="987"/>
      <c r="I8" s="987"/>
      <c r="J8" s="987"/>
      <c r="K8" s="987"/>
      <c r="L8" s="991"/>
    </row>
    <row r="9" spans="1:12">
      <c r="A9" s="1247" t="s">
        <v>79</v>
      </c>
      <c r="B9" s="1248" t="s">
        <v>19</v>
      </c>
      <c r="C9" s="992">
        <v>20146.734710097833</v>
      </c>
      <c r="D9" s="992">
        <v>20760.201895242779</v>
      </c>
      <c r="E9" s="993">
        <v>20549.669404299791</v>
      </c>
      <c r="F9" s="993">
        <v>21175.405933147635</v>
      </c>
      <c r="G9" s="994">
        <v>-2.9550155063064238</v>
      </c>
      <c r="H9" s="995">
        <v>239.21428571428569</v>
      </c>
      <c r="I9" s="995">
        <v>-3.3814166335057747</v>
      </c>
      <c r="J9" s="995">
        <v>-3.4482758620689653</v>
      </c>
      <c r="K9" s="995">
        <v>0.18448968834420504</v>
      </c>
      <c r="L9" s="996">
        <v>-6.9294535699863657E-3</v>
      </c>
    </row>
    <row r="10" spans="1:12">
      <c r="A10" s="1249" t="s">
        <v>80</v>
      </c>
      <c r="B10" s="1250" t="s">
        <v>19</v>
      </c>
      <c r="C10" s="997">
        <v>21383.864289453897</v>
      </c>
      <c r="D10" s="997">
        <v>21351.777041382684</v>
      </c>
      <c r="E10" s="998">
        <v>21811.541575242976</v>
      </c>
      <c r="F10" s="998">
        <v>21778.812582210339</v>
      </c>
      <c r="G10" s="999">
        <v>0.15027905175772102</v>
      </c>
      <c r="H10" s="1000">
        <v>355.18840838163169</v>
      </c>
      <c r="I10" s="1000">
        <v>1.8439105976385859</v>
      </c>
      <c r="J10" s="1000">
        <v>4.6663555762949134</v>
      </c>
      <c r="K10" s="1000">
        <v>29.557883639717996</v>
      </c>
      <c r="L10" s="1001">
        <v>1.2674545968137032</v>
      </c>
    </row>
    <row r="11" spans="1:12">
      <c r="A11" s="1251" t="s">
        <v>81</v>
      </c>
      <c r="B11" s="1252" t="s">
        <v>19</v>
      </c>
      <c r="C11" s="1002">
        <v>21171.547456069038</v>
      </c>
      <c r="D11" s="1002">
        <v>21146.849001829909</v>
      </c>
      <c r="E11" s="1003">
        <v>21594.978405190421</v>
      </c>
      <c r="F11" s="1003">
        <v>21569.785981866509</v>
      </c>
      <c r="G11" s="1004">
        <v>0.11679496192076502</v>
      </c>
      <c r="H11" s="1005">
        <v>404.24550898203591</v>
      </c>
      <c r="I11" s="1005">
        <v>2.0912264349324272</v>
      </c>
      <c r="J11" s="1005">
        <v>-14.00617919670443</v>
      </c>
      <c r="K11" s="1005">
        <v>5.5017460631218293</v>
      </c>
      <c r="L11" s="1006">
        <v>-0.90749486097057996</v>
      </c>
    </row>
    <row r="12" spans="1:12">
      <c r="A12" s="1251" t="s">
        <v>82</v>
      </c>
      <c r="B12" s="1252" t="s">
        <v>19</v>
      </c>
      <c r="C12" s="1002" t="s">
        <v>469</v>
      </c>
      <c r="D12" s="1002">
        <v>21050.439114735</v>
      </c>
      <c r="E12" s="1003" t="s">
        <v>469</v>
      </c>
      <c r="F12" s="1003">
        <v>21471.447897029699</v>
      </c>
      <c r="G12" s="1004" t="s">
        <v>72</v>
      </c>
      <c r="H12" s="1005" t="s">
        <v>469</v>
      </c>
      <c r="I12" s="1005" t="s">
        <v>72</v>
      </c>
      <c r="J12" s="1005" t="s">
        <v>72</v>
      </c>
      <c r="K12" s="1005">
        <v>0.36897937668841008</v>
      </c>
      <c r="L12" s="1006" t="s">
        <v>72</v>
      </c>
    </row>
    <row r="13" spans="1:12">
      <c r="A13" s="1251" t="s">
        <v>71</v>
      </c>
      <c r="B13" s="1252" t="s">
        <v>19</v>
      </c>
      <c r="C13" s="1002">
        <v>17802.467478989838</v>
      </c>
      <c r="D13" s="1002">
        <v>17779.399374464982</v>
      </c>
      <c r="E13" s="1003">
        <v>18158.516828569635</v>
      </c>
      <c r="F13" s="1003">
        <v>18134.987361954281</v>
      </c>
      <c r="G13" s="1004">
        <v>0.12974625317200966</v>
      </c>
      <c r="H13" s="1005">
        <v>287.95951897018972</v>
      </c>
      <c r="I13" s="1005">
        <v>0.67960369590132319</v>
      </c>
      <c r="J13" s="1005">
        <v>-1.1055276381909549</v>
      </c>
      <c r="K13" s="1005">
        <v>38.90096857086381</v>
      </c>
      <c r="L13" s="1006">
        <v>-0.50497202319559875</v>
      </c>
    </row>
    <row r="14" spans="1:12" ht="15" thickBot="1">
      <c r="A14" s="1253" t="s">
        <v>83</v>
      </c>
      <c r="B14" s="1254" t="s">
        <v>19</v>
      </c>
      <c r="C14" s="1007">
        <v>20608.312798221774</v>
      </c>
      <c r="D14" s="1007">
        <v>20607.550323096166</v>
      </c>
      <c r="E14" s="1008">
        <v>21020.479054186209</v>
      </c>
      <c r="F14" s="1008">
        <v>21019.701329558091</v>
      </c>
      <c r="G14" s="1009">
        <v>3.6999794427373979E-3</v>
      </c>
      <c r="H14" s="1010">
        <v>296.34203722854187</v>
      </c>
      <c r="I14" s="1010">
        <v>0.93668598531280145</v>
      </c>
      <c r="J14" s="1010">
        <v>1.0977522216414011</v>
      </c>
      <c r="K14" s="1010">
        <v>25.485932661263753</v>
      </c>
      <c r="L14" s="1011">
        <v>0.23180724872249669</v>
      </c>
    </row>
    <row r="15" spans="1:12" ht="15" thickBot="1">
      <c r="A15" s="1245"/>
      <c r="B15" s="1255"/>
      <c r="C15" s="989"/>
      <c r="D15" s="989"/>
      <c r="E15" s="989"/>
      <c r="F15" s="989"/>
      <c r="G15" s="990"/>
      <c r="H15" s="987"/>
      <c r="I15" s="987"/>
      <c r="J15" s="987"/>
      <c r="K15" s="987"/>
      <c r="L15" s="991"/>
    </row>
    <row r="16" spans="1:12">
      <c r="A16" s="1256" t="s">
        <v>84</v>
      </c>
      <c r="B16" s="1257" t="s">
        <v>21</v>
      </c>
      <c r="C16" s="1012" t="s">
        <v>72</v>
      </c>
      <c r="D16" s="1012" t="s">
        <v>72</v>
      </c>
      <c r="E16" s="1013" t="s">
        <v>72</v>
      </c>
      <c r="F16" s="1013" t="s">
        <v>72</v>
      </c>
      <c r="G16" s="1014" t="s">
        <v>72</v>
      </c>
      <c r="H16" s="1015" t="s">
        <v>72</v>
      </c>
      <c r="I16" s="1015" t="s">
        <v>72</v>
      </c>
      <c r="J16" s="1016" t="s">
        <v>72</v>
      </c>
      <c r="K16" s="1016" t="s">
        <v>72</v>
      </c>
      <c r="L16" s="1017" t="s">
        <v>72</v>
      </c>
    </row>
    <row r="17" spans="1:12">
      <c r="A17" s="1249" t="s">
        <v>84</v>
      </c>
      <c r="B17" s="1258" t="s">
        <v>22</v>
      </c>
      <c r="C17" s="1002" t="s">
        <v>72</v>
      </c>
      <c r="D17" s="1002" t="s">
        <v>72</v>
      </c>
      <c r="E17" s="1003" t="s">
        <v>72</v>
      </c>
      <c r="F17" s="1003" t="s">
        <v>72</v>
      </c>
      <c r="G17" s="1004" t="s">
        <v>72</v>
      </c>
      <c r="H17" s="1005" t="s">
        <v>72</v>
      </c>
      <c r="I17" s="1005" t="s">
        <v>72</v>
      </c>
      <c r="J17" s="1018" t="s">
        <v>72</v>
      </c>
      <c r="K17" s="1018" t="s">
        <v>72</v>
      </c>
      <c r="L17" s="1019" t="s">
        <v>72</v>
      </c>
    </row>
    <row r="18" spans="1:12">
      <c r="A18" s="1249" t="s">
        <v>84</v>
      </c>
      <c r="B18" s="1258" t="s">
        <v>23</v>
      </c>
      <c r="C18" s="1002" t="s">
        <v>72</v>
      </c>
      <c r="D18" s="1002" t="s">
        <v>72</v>
      </c>
      <c r="E18" s="1003" t="s">
        <v>72</v>
      </c>
      <c r="F18" s="1003" t="s">
        <v>72</v>
      </c>
      <c r="G18" s="1004" t="s">
        <v>72</v>
      </c>
      <c r="H18" s="1005" t="s">
        <v>72</v>
      </c>
      <c r="I18" s="1005" t="s">
        <v>72</v>
      </c>
      <c r="J18" s="1018" t="s">
        <v>72</v>
      </c>
      <c r="K18" s="1018" t="s">
        <v>72</v>
      </c>
      <c r="L18" s="1019" t="s">
        <v>72</v>
      </c>
    </row>
    <row r="19" spans="1:12">
      <c r="A19" s="1256" t="s">
        <v>84</v>
      </c>
      <c r="B19" s="1259" t="s">
        <v>24</v>
      </c>
      <c r="C19" s="1020" t="s">
        <v>469</v>
      </c>
      <c r="D19" s="1020">
        <v>22067.178023468172</v>
      </c>
      <c r="E19" s="1021" t="s">
        <v>469</v>
      </c>
      <c r="F19" s="1021">
        <v>22508.521583937534</v>
      </c>
      <c r="G19" s="1022" t="s">
        <v>72</v>
      </c>
      <c r="H19" s="1023" t="s">
        <v>469</v>
      </c>
      <c r="I19" s="1023" t="s">
        <v>72</v>
      </c>
      <c r="J19" s="1024" t="s">
        <v>72</v>
      </c>
      <c r="K19" s="1024">
        <v>2.6355669763457865E-2</v>
      </c>
      <c r="L19" s="1025" t="s">
        <v>72</v>
      </c>
    </row>
    <row r="20" spans="1:12">
      <c r="A20" s="1249" t="s">
        <v>84</v>
      </c>
      <c r="B20" s="1258" t="s">
        <v>25</v>
      </c>
      <c r="C20" s="1002" t="s">
        <v>469</v>
      </c>
      <c r="D20" s="1002">
        <v>19885.803310943753</v>
      </c>
      <c r="E20" s="1003" t="s">
        <v>469</v>
      </c>
      <c r="F20" s="1003">
        <v>20283.519377162629</v>
      </c>
      <c r="G20" s="1004" t="s">
        <v>72</v>
      </c>
      <c r="H20" s="1005" t="s">
        <v>469</v>
      </c>
      <c r="I20" s="1005" t="s">
        <v>72</v>
      </c>
      <c r="J20" s="1018" t="s">
        <v>72</v>
      </c>
      <c r="K20" s="1018">
        <v>2.6355669763457865E-2</v>
      </c>
      <c r="L20" s="1019" t="s">
        <v>72</v>
      </c>
    </row>
    <row r="21" spans="1:12">
      <c r="A21" s="1249" t="s">
        <v>84</v>
      </c>
      <c r="B21" s="1258" t="s">
        <v>26</v>
      </c>
      <c r="C21" s="1002" t="s">
        <v>72</v>
      </c>
      <c r="D21" s="1002" t="s">
        <v>469</v>
      </c>
      <c r="E21" s="1003" t="s">
        <v>72</v>
      </c>
      <c r="F21" s="1003" t="s">
        <v>469</v>
      </c>
      <c r="G21" s="1004" t="s">
        <v>72</v>
      </c>
      <c r="H21" s="1005" t="s">
        <v>72</v>
      </c>
      <c r="I21" s="1005" t="s">
        <v>72</v>
      </c>
      <c r="J21" s="1018" t="s">
        <v>72</v>
      </c>
      <c r="K21" s="1018">
        <v>0</v>
      </c>
      <c r="L21" s="1019" t="s">
        <v>72</v>
      </c>
    </row>
    <row r="22" spans="1:12">
      <c r="A22" s="1256" t="s">
        <v>84</v>
      </c>
      <c r="B22" s="1259" t="s">
        <v>27</v>
      </c>
      <c r="C22" s="1020">
        <v>19980.750269704167</v>
      </c>
      <c r="D22" s="1020">
        <v>19456.13500714699</v>
      </c>
      <c r="E22" s="1021">
        <v>20380.365275098251</v>
      </c>
      <c r="F22" s="1021">
        <v>19845.257707289929</v>
      </c>
      <c r="G22" s="1022">
        <v>2.6964001964648507</v>
      </c>
      <c r="H22" s="1023">
        <v>233.24999999999997</v>
      </c>
      <c r="I22" s="1023">
        <v>-2.6502504173622801</v>
      </c>
      <c r="J22" s="1024">
        <v>60</v>
      </c>
      <c r="K22" s="1024">
        <v>0.15813401858074719</v>
      </c>
      <c r="L22" s="1025">
        <v>5.9124117590648173E-2</v>
      </c>
    </row>
    <row r="23" spans="1:12">
      <c r="A23" s="1249" t="s">
        <v>84</v>
      </c>
      <c r="B23" s="1258" t="s">
        <v>28</v>
      </c>
      <c r="C23" s="1002">
        <v>19900.808562657738</v>
      </c>
      <c r="D23" s="1002">
        <v>19003.455243976045</v>
      </c>
      <c r="E23" s="1003">
        <v>20298.824733910893</v>
      </c>
      <c r="F23" s="1003">
        <v>19383.524348855564</v>
      </c>
      <c r="G23" s="1004">
        <v>4.722053474807689</v>
      </c>
      <c r="H23" s="1005">
        <v>230.85714285714283</v>
      </c>
      <c r="I23" s="1005">
        <v>0.21422933814408235</v>
      </c>
      <c r="J23" s="1018">
        <v>90.909090909090907</v>
      </c>
      <c r="K23" s="1018">
        <v>0.13836726625815379</v>
      </c>
      <c r="L23" s="1019">
        <v>6.5760005532081181E-2</v>
      </c>
    </row>
    <row r="24" spans="1:12" ht="15" thickBot="1">
      <c r="A24" s="1260" t="s">
        <v>84</v>
      </c>
      <c r="B24" s="1261" t="s">
        <v>29</v>
      </c>
      <c r="C24" s="1026" t="s">
        <v>469</v>
      </c>
      <c r="D24" s="1026">
        <v>20538.29587495375</v>
      </c>
      <c r="E24" s="1027" t="s">
        <v>469</v>
      </c>
      <c r="F24" s="1027">
        <v>20949.061792452827</v>
      </c>
      <c r="G24" s="1028" t="s">
        <v>72</v>
      </c>
      <c r="H24" s="1018" t="s">
        <v>469</v>
      </c>
      <c r="I24" s="1018" t="s">
        <v>72</v>
      </c>
      <c r="J24" s="1018" t="s">
        <v>72</v>
      </c>
      <c r="K24" s="1018">
        <v>1.9766752322593398E-2</v>
      </c>
      <c r="L24" s="1019" t="s">
        <v>72</v>
      </c>
    </row>
    <row r="25" spans="1:12" ht="15" thickBot="1">
      <c r="A25" s="1245"/>
      <c r="B25" s="1255"/>
      <c r="C25" s="989"/>
      <c r="D25" s="989"/>
      <c r="E25" s="989"/>
      <c r="F25" s="989"/>
      <c r="G25" s="990"/>
      <c r="H25" s="987"/>
      <c r="I25" s="987"/>
      <c r="J25" s="987"/>
      <c r="K25" s="987"/>
      <c r="L25" s="991"/>
    </row>
    <row r="26" spans="1:12">
      <c r="A26" s="1256" t="s">
        <v>85</v>
      </c>
      <c r="B26" s="1257" t="s">
        <v>21</v>
      </c>
      <c r="C26" s="1012">
        <v>21764.411281921944</v>
      </c>
      <c r="D26" s="1012">
        <v>21950.352973909758</v>
      </c>
      <c r="E26" s="1013">
        <v>22199.699507560385</v>
      </c>
      <c r="F26" s="1013">
        <v>22389.360033387955</v>
      </c>
      <c r="G26" s="1014">
        <v>-0.84710114779851065</v>
      </c>
      <c r="H26" s="1015">
        <v>404.33835845896135</v>
      </c>
      <c r="I26" s="1015">
        <v>-3.2394460214529732</v>
      </c>
      <c r="J26" s="1016">
        <v>-4.4799999999999995</v>
      </c>
      <c r="K26" s="1016">
        <v>3.9335837121960862</v>
      </c>
      <c r="L26" s="1017">
        <v>-0.19182882905803877</v>
      </c>
    </row>
    <row r="27" spans="1:12">
      <c r="A27" s="1249" t="s">
        <v>85</v>
      </c>
      <c r="B27" s="1258" t="s">
        <v>22</v>
      </c>
      <c r="C27" s="1002">
        <v>21808.19039352045</v>
      </c>
      <c r="D27" s="1002">
        <v>22072.607847474104</v>
      </c>
      <c r="E27" s="1003">
        <v>22244.354201390859</v>
      </c>
      <c r="F27" s="1003">
        <v>22514.060004423587</v>
      </c>
      <c r="G27" s="1004">
        <v>-1.1979438758701715</v>
      </c>
      <c r="H27" s="1005">
        <v>396.96508728179543</v>
      </c>
      <c r="I27" s="1005">
        <v>-3.9751171939124545</v>
      </c>
      <c r="J27" s="1018">
        <v>-7.1759259259259256</v>
      </c>
      <c r="K27" s="1018">
        <v>2.6421558937866507</v>
      </c>
      <c r="L27" s="1019">
        <v>-0.20932925472820108</v>
      </c>
    </row>
    <row r="28" spans="1:12">
      <c r="A28" s="1249" t="s">
        <v>85</v>
      </c>
      <c r="B28" s="1258" t="s">
        <v>23</v>
      </c>
      <c r="C28" s="1002">
        <v>21679.638813378089</v>
      </c>
      <c r="D28" s="1002">
        <v>21685.976661789871</v>
      </c>
      <c r="E28" s="1003">
        <v>22113.231589645653</v>
      </c>
      <c r="F28" s="1003">
        <v>22119.69619502567</v>
      </c>
      <c r="G28" s="1004">
        <v>-2.9225561341438291E-2</v>
      </c>
      <c r="H28" s="1005">
        <v>419.42346938775506</v>
      </c>
      <c r="I28" s="1005">
        <v>-1.9801298171113961</v>
      </c>
      <c r="J28" s="1018">
        <v>1.5544041450777202</v>
      </c>
      <c r="K28" s="1018">
        <v>1.2914278184094354</v>
      </c>
      <c r="L28" s="1019">
        <v>1.7500425670161412E-2</v>
      </c>
    </row>
    <row r="29" spans="1:12">
      <c r="A29" s="1256" t="s">
        <v>85</v>
      </c>
      <c r="B29" s="1259" t="s">
        <v>24</v>
      </c>
      <c r="C29" s="1020">
        <v>20801.11306011644</v>
      </c>
      <c r="D29" s="1020">
        <v>20801.11306011644</v>
      </c>
      <c r="E29" s="1021">
        <v>22424.489120578692</v>
      </c>
      <c r="F29" s="1021">
        <v>22344.271369893297</v>
      </c>
      <c r="G29" s="1022">
        <v>-1.9065106814742721</v>
      </c>
      <c r="H29" s="1023">
        <v>378.21422708618326</v>
      </c>
      <c r="I29" s="1023">
        <v>5.1093893689107919</v>
      </c>
      <c r="J29" s="1024">
        <v>42.079689018464528</v>
      </c>
      <c r="K29" s="1024">
        <v>9.6911043351451678</v>
      </c>
      <c r="L29" s="1025">
        <v>-0.21074323991256882</v>
      </c>
    </row>
    <row r="30" spans="1:12">
      <c r="A30" s="1249" t="s">
        <v>85</v>
      </c>
      <c r="B30" s="1258" t="s">
        <v>25</v>
      </c>
      <c r="C30" s="1002">
        <v>22060.332873369745</v>
      </c>
      <c r="D30" s="1002">
        <v>22089.721065941354</v>
      </c>
      <c r="E30" s="1003">
        <v>22501.539530837141</v>
      </c>
      <c r="F30" s="1003">
        <v>22531.515487260182</v>
      </c>
      <c r="G30" s="1004">
        <v>-0.13304012524141948</v>
      </c>
      <c r="H30" s="1005">
        <v>353.99604221635883</v>
      </c>
      <c r="I30" s="1005">
        <v>-1.1956041626557976</v>
      </c>
      <c r="J30" s="1018">
        <v>10.980966325036604</v>
      </c>
      <c r="K30" s="1018">
        <v>9.9887988403505314</v>
      </c>
      <c r="L30" s="1019">
        <v>0.97229719018551464</v>
      </c>
    </row>
    <row r="31" spans="1:12">
      <c r="A31" s="1249" t="s">
        <v>85</v>
      </c>
      <c r="B31" s="1258" t="s">
        <v>26</v>
      </c>
      <c r="C31" s="1002">
        <v>21800.942352457423</v>
      </c>
      <c r="D31" s="1002">
        <v>21507.747032808082</v>
      </c>
      <c r="E31" s="1003">
        <v>22236.961199506572</v>
      </c>
      <c r="F31" s="1003">
        <v>21937.901973464242</v>
      </c>
      <c r="G31" s="1004">
        <v>1.363207960378648</v>
      </c>
      <c r="H31" s="1005">
        <v>388.88712522045859</v>
      </c>
      <c r="I31" s="1005">
        <v>-0.15137201832068287</v>
      </c>
      <c r="J31" s="1018">
        <v>-2.0725388601036272</v>
      </c>
      <c r="K31" s="1018">
        <v>3.7359161889701524</v>
      </c>
      <c r="L31" s="1019">
        <v>-8.5865989247669194E-2</v>
      </c>
    </row>
    <row r="32" spans="1:12">
      <c r="A32" s="1256" t="s">
        <v>85</v>
      </c>
      <c r="B32" s="1259" t="s">
        <v>27</v>
      </c>
      <c r="C32" s="1020">
        <v>20699.467326572147</v>
      </c>
      <c r="D32" s="1020">
        <v>20711.633617576299</v>
      </c>
      <c r="E32" s="1021">
        <v>21113.456673103588</v>
      </c>
      <c r="F32" s="1021">
        <v>21125.866289927824</v>
      </c>
      <c r="G32" s="1022">
        <v>-5.8741339426882512E-2</v>
      </c>
      <c r="H32" s="1023">
        <v>329.22785331685202</v>
      </c>
      <c r="I32" s="1023">
        <v>0.36934621625509284</v>
      </c>
      <c r="J32" s="1024">
        <v>-7.7887537993920963</v>
      </c>
      <c r="K32" s="1024">
        <v>15.99130262897806</v>
      </c>
      <c r="L32" s="1025">
        <v>-1.3816346647513118</v>
      </c>
    </row>
    <row r="33" spans="1:12">
      <c r="A33" s="1249" t="s">
        <v>85</v>
      </c>
      <c r="B33" s="1258" t="s">
        <v>28</v>
      </c>
      <c r="C33" s="1002">
        <v>20640.493314106388</v>
      </c>
      <c r="D33" s="1002">
        <v>20598.376063038162</v>
      </c>
      <c r="E33" s="1003">
        <v>21053.303180388517</v>
      </c>
      <c r="F33" s="1003">
        <v>21010.343584298927</v>
      </c>
      <c r="G33" s="1004">
        <v>0.20446879375020438</v>
      </c>
      <c r="H33" s="1005">
        <v>318.12196531791903</v>
      </c>
      <c r="I33" s="1005">
        <v>0.34901622841426772</v>
      </c>
      <c r="J33" s="1018">
        <v>-4.0488075429839157</v>
      </c>
      <c r="K33" s="1018">
        <v>11.398827172695526</v>
      </c>
      <c r="L33" s="1019">
        <v>-0.50216292631437476</v>
      </c>
    </row>
    <row r="34" spans="1:12" ht="15" thickBot="1">
      <c r="A34" s="1260" t="s">
        <v>85</v>
      </c>
      <c r="B34" s="1261" t="s">
        <v>29</v>
      </c>
      <c r="C34" s="1026">
        <v>20829.979447265156</v>
      </c>
      <c r="D34" s="1026">
        <v>20933.513380961791</v>
      </c>
      <c r="E34" s="1027">
        <v>21246.57903621046</v>
      </c>
      <c r="F34" s="1027">
        <v>21352.183648581027</v>
      </c>
      <c r="G34" s="1028">
        <v>-0.49458460131587229</v>
      </c>
      <c r="H34" s="1018">
        <v>356.79340028694406</v>
      </c>
      <c r="I34" s="1018">
        <v>1.3784373587457635</v>
      </c>
      <c r="J34" s="1018">
        <v>-15.922798552472859</v>
      </c>
      <c r="K34" s="1018">
        <v>4.592475456282533</v>
      </c>
      <c r="L34" s="1019">
        <v>-0.87947173843693882</v>
      </c>
    </row>
    <row r="35" spans="1:12" ht="15" thickBot="1">
      <c r="A35" s="1262"/>
      <c r="B35" s="1263"/>
      <c r="C35" s="1029"/>
      <c r="D35" s="1029"/>
      <c r="E35" s="1029"/>
      <c r="F35" s="1029"/>
      <c r="G35" s="1030"/>
      <c r="H35" s="1031"/>
      <c r="I35" s="1031"/>
      <c r="J35" s="1031"/>
      <c r="K35" s="1031"/>
      <c r="L35" s="1032"/>
    </row>
    <row r="36" spans="1:12">
      <c r="A36" s="1249" t="s">
        <v>86</v>
      </c>
      <c r="B36" s="1264" t="s">
        <v>26</v>
      </c>
      <c r="C36" s="1033">
        <v>21444.526554938282</v>
      </c>
      <c r="D36" s="1033">
        <v>21451.955563098294</v>
      </c>
      <c r="E36" s="1034">
        <v>21873.417086037047</v>
      </c>
      <c r="F36" s="1034">
        <v>21880.99467436026</v>
      </c>
      <c r="G36" s="1035">
        <v>-3.4630913429598197E-2</v>
      </c>
      <c r="H36" s="1036">
        <v>427.34195402298855</v>
      </c>
      <c r="I36" s="1036">
        <v>2.4410432635491497</v>
      </c>
      <c r="J36" s="1036">
        <v>-14.91442542787286</v>
      </c>
      <c r="K36" s="1036">
        <v>2.2929432694208343</v>
      </c>
      <c r="L36" s="1037">
        <v>-0.40672669757586544</v>
      </c>
    </row>
    <row r="37" spans="1:12" ht="15" thickBot="1">
      <c r="A37" s="1260" t="s">
        <v>86</v>
      </c>
      <c r="B37" s="1261" t="s">
        <v>29</v>
      </c>
      <c r="C37" s="1026">
        <v>20956.559971620914</v>
      </c>
      <c r="D37" s="1026">
        <v>20903.438838031943</v>
      </c>
      <c r="E37" s="1027">
        <v>21375.691171053331</v>
      </c>
      <c r="F37" s="1027">
        <v>21321.507614792583</v>
      </c>
      <c r="G37" s="1028">
        <v>0.25412628994000691</v>
      </c>
      <c r="H37" s="1018">
        <v>387.74127310061607</v>
      </c>
      <c r="I37" s="1018">
        <v>1.8921349467634723</v>
      </c>
      <c r="J37" s="1018">
        <v>-13.345195729537366</v>
      </c>
      <c r="K37" s="1018">
        <v>3.2088027937009946</v>
      </c>
      <c r="L37" s="1019">
        <v>-0.50076816339471542</v>
      </c>
    </row>
    <row r="38" spans="1:12" ht="15" thickBot="1">
      <c r="A38" s="1262"/>
      <c r="B38" s="1263"/>
      <c r="C38" s="1029"/>
      <c r="D38" s="1029"/>
      <c r="E38" s="1029"/>
      <c r="F38" s="1029"/>
      <c r="G38" s="1030"/>
      <c r="H38" s="1031"/>
      <c r="I38" s="1031"/>
      <c r="J38" s="1031"/>
      <c r="K38" s="1031"/>
      <c r="L38" s="1032"/>
    </row>
    <row r="39" spans="1:12">
      <c r="A39" s="1256" t="s">
        <v>87</v>
      </c>
      <c r="B39" s="1257" t="s">
        <v>21</v>
      </c>
      <c r="C39" s="1012" t="s">
        <v>72</v>
      </c>
      <c r="D39" s="1012" t="s">
        <v>469</v>
      </c>
      <c r="E39" s="1013" t="s">
        <v>72</v>
      </c>
      <c r="F39" s="1013" t="s">
        <v>469</v>
      </c>
      <c r="G39" s="1014" t="s">
        <v>72</v>
      </c>
      <c r="H39" s="1015" t="s">
        <v>72</v>
      </c>
      <c r="I39" s="1015" t="s">
        <v>72</v>
      </c>
      <c r="J39" s="1016" t="s">
        <v>72</v>
      </c>
      <c r="K39" s="1016">
        <v>0</v>
      </c>
      <c r="L39" s="1017" t="s">
        <v>72</v>
      </c>
    </row>
    <row r="40" spans="1:12">
      <c r="A40" s="1251" t="s">
        <v>87</v>
      </c>
      <c r="B40" s="1258" t="s">
        <v>22</v>
      </c>
      <c r="C40" s="1002" t="s">
        <v>72</v>
      </c>
      <c r="D40" s="1002" t="s">
        <v>469</v>
      </c>
      <c r="E40" s="1003" t="s">
        <v>72</v>
      </c>
      <c r="F40" s="1003" t="s">
        <v>469</v>
      </c>
      <c r="G40" s="1004" t="s">
        <v>72</v>
      </c>
      <c r="H40" s="1005" t="s">
        <v>72</v>
      </c>
      <c r="I40" s="1005" t="s">
        <v>72</v>
      </c>
      <c r="J40" s="1018" t="s">
        <v>72</v>
      </c>
      <c r="K40" s="1018">
        <v>0</v>
      </c>
      <c r="L40" s="1019" t="s">
        <v>72</v>
      </c>
    </row>
    <row r="41" spans="1:12">
      <c r="A41" s="1251" t="s">
        <v>87</v>
      </c>
      <c r="B41" s="1258" t="s">
        <v>23</v>
      </c>
      <c r="C41" s="1002" t="s">
        <v>72</v>
      </c>
      <c r="D41" s="1002" t="s">
        <v>469</v>
      </c>
      <c r="E41" s="1003" t="s">
        <v>72</v>
      </c>
      <c r="F41" s="1003" t="s">
        <v>469</v>
      </c>
      <c r="G41" s="1004" t="s">
        <v>72</v>
      </c>
      <c r="H41" s="1005" t="s">
        <v>72</v>
      </c>
      <c r="I41" s="1005" t="s">
        <v>72</v>
      </c>
      <c r="J41" s="1018" t="s">
        <v>72</v>
      </c>
      <c r="K41" s="1018">
        <v>0</v>
      </c>
      <c r="L41" s="1019" t="s">
        <v>72</v>
      </c>
    </row>
    <row r="42" spans="1:12">
      <c r="A42" s="1251" t="s">
        <v>87</v>
      </c>
      <c r="B42" s="1258" t="s">
        <v>30</v>
      </c>
      <c r="C42" s="1002" t="s">
        <v>72</v>
      </c>
      <c r="D42" s="1002" t="s">
        <v>72</v>
      </c>
      <c r="E42" s="1003" t="s">
        <v>72</v>
      </c>
      <c r="F42" s="1003" t="s">
        <v>72</v>
      </c>
      <c r="G42" s="1004" t="s">
        <v>72</v>
      </c>
      <c r="H42" s="1005" t="s">
        <v>72</v>
      </c>
      <c r="I42" s="1005" t="s">
        <v>72</v>
      </c>
      <c r="J42" s="1018" t="s">
        <v>72</v>
      </c>
      <c r="K42" s="1018" t="s">
        <v>72</v>
      </c>
      <c r="L42" s="1019" t="s">
        <v>72</v>
      </c>
    </row>
    <row r="43" spans="1:12">
      <c r="A43" s="1265" t="s">
        <v>87</v>
      </c>
      <c r="B43" s="1259" t="s">
        <v>24</v>
      </c>
      <c r="C43" s="1020" t="s">
        <v>469</v>
      </c>
      <c r="D43" s="1020" t="s">
        <v>469</v>
      </c>
      <c r="E43" s="1021" t="s">
        <v>469</v>
      </c>
      <c r="F43" s="1021" t="s">
        <v>469</v>
      </c>
      <c r="G43" s="1022" t="s">
        <v>72</v>
      </c>
      <c r="H43" s="1023" t="s">
        <v>469</v>
      </c>
      <c r="I43" s="1023" t="s">
        <v>72</v>
      </c>
      <c r="J43" s="1024" t="s">
        <v>72</v>
      </c>
      <c r="K43" s="1024">
        <v>9.8833761612966975E-2</v>
      </c>
      <c r="L43" s="1025" t="s">
        <v>72</v>
      </c>
    </row>
    <row r="44" spans="1:12">
      <c r="A44" s="1251" t="s">
        <v>87</v>
      </c>
      <c r="B44" s="1258" t="s">
        <v>26</v>
      </c>
      <c r="C44" s="1002" t="s">
        <v>469</v>
      </c>
      <c r="D44" s="1002" t="s">
        <v>469</v>
      </c>
      <c r="E44" s="1003" t="s">
        <v>469</v>
      </c>
      <c r="F44" s="1003" t="s">
        <v>469</v>
      </c>
      <c r="G44" s="1004" t="s">
        <v>72</v>
      </c>
      <c r="H44" s="1005" t="s">
        <v>469</v>
      </c>
      <c r="I44" s="1005" t="s">
        <v>72</v>
      </c>
      <c r="J44" s="1018" t="s">
        <v>72</v>
      </c>
      <c r="K44" s="1018">
        <v>3.9533504645186797E-2</v>
      </c>
      <c r="L44" s="1019" t="s">
        <v>72</v>
      </c>
    </row>
    <row r="45" spans="1:12">
      <c r="A45" s="1251" t="s">
        <v>87</v>
      </c>
      <c r="B45" s="1258" t="s">
        <v>31</v>
      </c>
      <c r="C45" s="1002" t="s">
        <v>469</v>
      </c>
      <c r="D45" s="1002" t="s">
        <v>469</v>
      </c>
      <c r="E45" s="1003" t="s">
        <v>469</v>
      </c>
      <c r="F45" s="1003" t="s">
        <v>469</v>
      </c>
      <c r="G45" s="1004" t="s">
        <v>72</v>
      </c>
      <c r="H45" s="1005" t="s">
        <v>469</v>
      </c>
      <c r="I45" s="1005" t="s">
        <v>72</v>
      </c>
      <c r="J45" s="1018" t="s">
        <v>72</v>
      </c>
      <c r="K45" s="1018">
        <v>5.9300256967780192E-2</v>
      </c>
      <c r="L45" s="1019" t="s">
        <v>72</v>
      </c>
    </row>
    <row r="46" spans="1:12">
      <c r="A46" s="1265" t="s">
        <v>87</v>
      </c>
      <c r="B46" s="1259" t="s">
        <v>27</v>
      </c>
      <c r="C46" s="1020" t="s">
        <v>469</v>
      </c>
      <c r="D46" s="1020" t="s">
        <v>469</v>
      </c>
      <c r="E46" s="1021" t="s">
        <v>469</v>
      </c>
      <c r="F46" s="1021" t="s">
        <v>469</v>
      </c>
      <c r="G46" s="1022" t="s">
        <v>72</v>
      </c>
      <c r="H46" s="1023" t="s">
        <v>469</v>
      </c>
      <c r="I46" s="1023" t="s">
        <v>72</v>
      </c>
      <c r="J46" s="1024" t="s">
        <v>72</v>
      </c>
      <c r="K46" s="1024">
        <v>0.2701456150754431</v>
      </c>
      <c r="L46" s="1025" t="s">
        <v>72</v>
      </c>
    </row>
    <row r="47" spans="1:12">
      <c r="A47" s="1251" t="s">
        <v>87</v>
      </c>
      <c r="B47" s="1258" t="s">
        <v>29</v>
      </c>
      <c r="C47" s="1002" t="s">
        <v>469</v>
      </c>
      <c r="D47" s="1002" t="s">
        <v>469</v>
      </c>
      <c r="E47" s="1003" t="s">
        <v>469</v>
      </c>
      <c r="F47" s="1003" t="s">
        <v>469</v>
      </c>
      <c r="G47" s="1004" t="s">
        <v>72</v>
      </c>
      <c r="H47" s="1005" t="s">
        <v>469</v>
      </c>
      <c r="I47" s="1005" t="s">
        <v>72</v>
      </c>
      <c r="J47" s="1018" t="s">
        <v>72</v>
      </c>
      <c r="K47" s="1018">
        <v>0.1515451011398827</v>
      </c>
      <c r="L47" s="1019" t="s">
        <v>72</v>
      </c>
    </row>
    <row r="48" spans="1:12" ht="15" thickBot="1">
      <c r="A48" s="1266" t="s">
        <v>87</v>
      </c>
      <c r="B48" s="1258" t="s">
        <v>32</v>
      </c>
      <c r="C48" s="1026" t="s">
        <v>469</v>
      </c>
      <c r="D48" s="1026">
        <v>21022.690405208981</v>
      </c>
      <c r="E48" s="1027" t="s">
        <v>469</v>
      </c>
      <c r="F48" s="1027">
        <v>21443.14421331316</v>
      </c>
      <c r="G48" s="1028" t="s">
        <v>72</v>
      </c>
      <c r="H48" s="1018" t="s">
        <v>469</v>
      </c>
      <c r="I48" s="1018" t="s">
        <v>72</v>
      </c>
      <c r="J48" s="1018" t="s">
        <v>72</v>
      </c>
      <c r="K48" s="1018">
        <v>0.11860051393556038</v>
      </c>
      <c r="L48" s="1019" t="s">
        <v>72</v>
      </c>
    </row>
    <row r="49" spans="1:12" ht="15" thickBot="1">
      <c r="A49" s="1262"/>
      <c r="B49" s="1263"/>
      <c r="C49" s="1029"/>
      <c r="D49" s="1029"/>
      <c r="E49" s="1029"/>
      <c r="F49" s="1029"/>
      <c r="G49" s="1030"/>
      <c r="H49" s="1031"/>
      <c r="I49" s="1031"/>
      <c r="J49" s="1031"/>
      <c r="K49" s="1031"/>
      <c r="L49" s="1032"/>
    </row>
    <row r="50" spans="1:12">
      <c r="A50" s="1256" t="s">
        <v>20</v>
      </c>
      <c r="B50" s="1257" t="s">
        <v>24</v>
      </c>
      <c r="C50" s="1012">
        <v>19006.990035855193</v>
      </c>
      <c r="D50" s="1012">
        <v>19054.321583601075</v>
      </c>
      <c r="E50" s="1013">
        <v>19387.129836572298</v>
      </c>
      <c r="F50" s="1013">
        <v>19435.408015273097</v>
      </c>
      <c r="G50" s="1014">
        <v>-0.24840321676221064</v>
      </c>
      <c r="H50" s="1015">
        <v>350.69972451790636</v>
      </c>
      <c r="I50" s="1015">
        <v>-0.91051961953088256</v>
      </c>
      <c r="J50" s="1016">
        <v>10.670731707317072</v>
      </c>
      <c r="K50" s="1016">
        <v>4.7835540620676023</v>
      </c>
      <c r="L50" s="1017">
        <v>0.45352105876727222</v>
      </c>
    </row>
    <row r="51" spans="1:12">
      <c r="A51" s="1249" t="s">
        <v>20</v>
      </c>
      <c r="B51" s="1258" t="s">
        <v>25</v>
      </c>
      <c r="C51" s="1002">
        <v>18890.048362604059</v>
      </c>
      <c r="D51" s="1002">
        <v>18661.66412359869</v>
      </c>
      <c r="E51" s="1003">
        <v>19267.849329856141</v>
      </c>
      <c r="F51" s="1003">
        <v>19034.897406070664</v>
      </c>
      <c r="G51" s="1004">
        <v>1.2238149689799895</v>
      </c>
      <c r="H51" s="1005">
        <v>324.78142076502735</v>
      </c>
      <c r="I51" s="1005">
        <v>-1.7093530234964758</v>
      </c>
      <c r="J51" s="1018">
        <v>35.555555555555557</v>
      </c>
      <c r="K51" s="1018">
        <v>1.2057718916781974</v>
      </c>
      <c r="L51" s="1019">
        <v>0.31468278276730643</v>
      </c>
    </row>
    <row r="52" spans="1:12">
      <c r="A52" s="1249" t="s">
        <v>20</v>
      </c>
      <c r="B52" s="1258" t="s">
        <v>26</v>
      </c>
      <c r="C52" s="1002">
        <v>18875.336769710277</v>
      </c>
      <c r="D52" s="1002">
        <v>18966.456943172594</v>
      </c>
      <c r="E52" s="1003">
        <v>19252.843505104483</v>
      </c>
      <c r="F52" s="1003">
        <v>19345.786082036047</v>
      </c>
      <c r="G52" s="1004">
        <v>-0.48042801950481512</v>
      </c>
      <c r="H52" s="1005">
        <v>350.22346368715085</v>
      </c>
      <c r="I52" s="1005">
        <v>0.74175933161789354</v>
      </c>
      <c r="J52" s="1018">
        <v>6.8656716417910451</v>
      </c>
      <c r="K52" s="1018">
        <v>2.3588324438294785</v>
      </c>
      <c r="L52" s="1019">
        <v>0.14761132171726743</v>
      </c>
    </row>
    <row r="53" spans="1:12">
      <c r="A53" s="1249" t="s">
        <v>20</v>
      </c>
      <c r="B53" s="1258" t="s">
        <v>31</v>
      </c>
      <c r="C53" s="1002">
        <v>19343.085559173163</v>
      </c>
      <c r="D53" s="1002">
        <v>19444.573438134255</v>
      </c>
      <c r="E53" s="1003">
        <v>19729.947270356628</v>
      </c>
      <c r="F53" s="1003">
        <v>19833.464906896941</v>
      </c>
      <c r="G53" s="1004">
        <v>-0.52193420073723784</v>
      </c>
      <c r="H53" s="1005">
        <v>377.25945945945949</v>
      </c>
      <c r="I53" s="1005">
        <v>-1.3132039555306874</v>
      </c>
      <c r="J53" s="1018">
        <v>-0.53763440860215062</v>
      </c>
      <c r="K53" s="1018">
        <v>1.2189497265599263</v>
      </c>
      <c r="L53" s="1019">
        <v>-8.7730457173014198E-3</v>
      </c>
    </row>
    <row r="54" spans="1:12">
      <c r="A54" s="1256" t="s">
        <v>20</v>
      </c>
      <c r="B54" s="1259" t="s">
        <v>27</v>
      </c>
      <c r="C54" s="1020">
        <v>18354.624172152806</v>
      </c>
      <c r="D54" s="1020">
        <v>18372.765477300356</v>
      </c>
      <c r="E54" s="1021">
        <v>18721.716655595861</v>
      </c>
      <c r="F54" s="1021">
        <v>18740.220786846363</v>
      </c>
      <c r="G54" s="1022">
        <v>-9.8740198746696428E-2</v>
      </c>
      <c r="H54" s="1023">
        <v>304.03704801422646</v>
      </c>
      <c r="I54" s="1023">
        <v>-0.54820616149871593</v>
      </c>
      <c r="J54" s="1024">
        <v>2.366504854368932</v>
      </c>
      <c r="K54" s="1024">
        <v>22.23100744547671</v>
      </c>
      <c r="L54" s="1025">
        <v>0.47523186791895355</v>
      </c>
    </row>
    <row r="55" spans="1:12">
      <c r="A55" s="1249" t="s">
        <v>20</v>
      </c>
      <c r="B55" s="1258" t="s">
        <v>28</v>
      </c>
      <c r="C55" s="1002">
        <v>17804.30674840834</v>
      </c>
      <c r="D55" s="1002">
        <v>17768.647208955554</v>
      </c>
      <c r="E55" s="1003">
        <v>18160.392883376506</v>
      </c>
      <c r="F55" s="1003">
        <v>18124.020153134665</v>
      </c>
      <c r="G55" s="1004">
        <v>0.20068798166476415</v>
      </c>
      <c r="H55" s="1005">
        <v>275.05524079320116</v>
      </c>
      <c r="I55" s="1005">
        <v>-0.56974712316483378</v>
      </c>
      <c r="J55" s="1018">
        <v>6.8887206661619986</v>
      </c>
      <c r="K55" s="1018">
        <v>9.3035514265006256</v>
      </c>
      <c r="L55" s="1019">
        <v>0.58407947930590609</v>
      </c>
    </row>
    <row r="56" spans="1:12">
      <c r="A56" s="1249" t="s">
        <v>20</v>
      </c>
      <c r="B56" s="1258" t="s">
        <v>29</v>
      </c>
      <c r="C56" s="1002">
        <v>18515.796648625226</v>
      </c>
      <c r="D56" s="1002">
        <v>18637.553772084255</v>
      </c>
      <c r="E56" s="1003">
        <v>18886.112581597732</v>
      </c>
      <c r="F56" s="1003">
        <v>19010.304847525942</v>
      </c>
      <c r="G56" s="1004">
        <v>-0.65328918670324598</v>
      </c>
      <c r="H56" s="1005">
        <v>316.50240880935991</v>
      </c>
      <c r="I56" s="1005">
        <v>-0.43903125448787572</v>
      </c>
      <c r="J56" s="1018">
        <v>-3.8385175380542687</v>
      </c>
      <c r="K56" s="1018">
        <v>9.5736970415760698</v>
      </c>
      <c r="L56" s="1019">
        <v>-0.39990031815990434</v>
      </c>
    </row>
    <row r="57" spans="1:12">
      <c r="A57" s="1249" t="s">
        <v>20</v>
      </c>
      <c r="B57" s="1258" t="s">
        <v>32</v>
      </c>
      <c r="C57" s="1002">
        <v>19140.879933501295</v>
      </c>
      <c r="D57" s="1002">
        <v>18950.893381928934</v>
      </c>
      <c r="E57" s="1003">
        <v>19523.697532171322</v>
      </c>
      <c r="F57" s="1003">
        <v>19329.911249567514</v>
      </c>
      <c r="G57" s="1004">
        <v>1.0025202914894034</v>
      </c>
      <c r="H57" s="1005">
        <v>348.85068762278974</v>
      </c>
      <c r="I57" s="1005">
        <v>6.6225885814892695E-3</v>
      </c>
      <c r="J57" s="1018">
        <v>9.6982758620689662</v>
      </c>
      <c r="K57" s="1018">
        <v>3.3537589774000134</v>
      </c>
      <c r="L57" s="1019">
        <v>0.29105270677295092</v>
      </c>
    </row>
    <row r="58" spans="1:12">
      <c r="A58" s="1256" t="s">
        <v>20</v>
      </c>
      <c r="B58" s="1259" t="s">
        <v>33</v>
      </c>
      <c r="C58" s="1020">
        <v>15722.10461003246</v>
      </c>
      <c r="D58" s="1020">
        <v>15868.184970138886</v>
      </c>
      <c r="E58" s="1021">
        <v>16036.54670223311</v>
      </c>
      <c r="F58" s="1021">
        <v>16185.548669541664</v>
      </c>
      <c r="G58" s="1022">
        <v>-0.92058644628432529</v>
      </c>
      <c r="H58" s="1023">
        <v>232.64079822616412</v>
      </c>
      <c r="I58" s="1023">
        <v>0.37590110568261903</v>
      </c>
      <c r="J58" s="1024">
        <v>-10.604558969276512</v>
      </c>
      <c r="K58" s="1024">
        <v>11.886407063319497</v>
      </c>
      <c r="L58" s="1025">
        <v>-1.433724949881821</v>
      </c>
    </row>
    <row r="59" spans="1:12">
      <c r="A59" s="1249" t="s">
        <v>20</v>
      </c>
      <c r="B59" s="1258" t="s">
        <v>73</v>
      </c>
      <c r="C59" s="1002">
        <v>15203.9595747762</v>
      </c>
      <c r="D59" s="1002">
        <v>15364.232497790734</v>
      </c>
      <c r="E59" s="1003">
        <v>15508.038766271724</v>
      </c>
      <c r="F59" s="1003">
        <v>15671.517147746548</v>
      </c>
      <c r="G59" s="1004">
        <v>-1.0431560641742421</v>
      </c>
      <c r="H59" s="1005">
        <v>222.02495840266226</v>
      </c>
      <c r="I59" s="1005">
        <v>0.42321032670290237</v>
      </c>
      <c r="J59" s="1018">
        <v>-10.56547619047619</v>
      </c>
      <c r="K59" s="1018">
        <v>7.9198787639190886</v>
      </c>
      <c r="L59" s="1019">
        <v>-0.95140836479378166</v>
      </c>
    </row>
    <row r="60" spans="1:12">
      <c r="A60" s="1249" t="s">
        <v>20</v>
      </c>
      <c r="B60" s="1258" t="s">
        <v>34</v>
      </c>
      <c r="C60" s="1002">
        <v>16503.021687329001</v>
      </c>
      <c r="D60" s="1002">
        <v>16574.192418923994</v>
      </c>
      <c r="E60" s="1003">
        <v>16833.082121075582</v>
      </c>
      <c r="F60" s="1003">
        <v>16905.676267302475</v>
      </c>
      <c r="G60" s="1004">
        <v>-0.42940693456492102</v>
      </c>
      <c r="H60" s="1005">
        <v>248.57200000000003</v>
      </c>
      <c r="I60" s="1005">
        <v>0.78899412028763327</v>
      </c>
      <c r="J60" s="1018">
        <v>-9.2558983666061696</v>
      </c>
      <c r="K60" s="1018">
        <v>3.2944587204322326</v>
      </c>
      <c r="L60" s="1019">
        <v>-0.34250497593740414</v>
      </c>
    </row>
    <row r="61" spans="1:12" ht="15" thickBot="1">
      <c r="A61" s="1249" t="s">
        <v>20</v>
      </c>
      <c r="B61" s="1258" t="s">
        <v>35</v>
      </c>
      <c r="C61" s="1002">
        <v>17167.286852007666</v>
      </c>
      <c r="D61" s="1002">
        <v>17419.874761941919</v>
      </c>
      <c r="E61" s="1003">
        <v>17510.632589047818</v>
      </c>
      <c r="F61" s="1003">
        <v>17768.272257180757</v>
      </c>
      <c r="G61" s="1004">
        <v>-1.4499984264301102</v>
      </c>
      <c r="H61" s="1005">
        <v>279.64705882352945</v>
      </c>
      <c r="I61" s="1005">
        <v>-0.80577853473837791</v>
      </c>
      <c r="J61" s="1018">
        <v>-17.073170731707318</v>
      </c>
      <c r="K61" s="1018">
        <v>0.67206957896817554</v>
      </c>
      <c r="L61" s="1019">
        <v>-0.1398116091506364</v>
      </c>
    </row>
    <row r="62" spans="1:12" ht="15" thickBot="1">
      <c r="A62" s="1262"/>
      <c r="B62" s="1263"/>
      <c r="C62" s="1029"/>
      <c r="D62" s="1029"/>
      <c r="E62" s="1029"/>
      <c r="F62" s="1029"/>
      <c r="G62" s="1030"/>
      <c r="H62" s="1031"/>
      <c r="I62" s="1031"/>
      <c r="J62" s="1031"/>
      <c r="K62" s="1031"/>
      <c r="L62" s="1032"/>
    </row>
    <row r="63" spans="1:12">
      <c r="A63" s="1256" t="s">
        <v>88</v>
      </c>
      <c r="B63" s="1259" t="s">
        <v>21</v>
      </c>
      <c r="C63" s="1020">
        <v>21515.84131794831</v>
      </c>
      <c r="D63" s="1020">
        <v>21372.828020848337</v>
      </c>
      <c r="E63" s="1021">
        <v>21946.158144307276</v>
      </c>
      <c r="F63" s="1021">
        <v>21800.284581265303</v>
      </c>
      <c r="G63" s="1022">
        <v>0.66913604956943085</v>
      </c>
      <c r="H63" s="1023">
        <v>348.23255813953494</v>
      </c>
      <c r="I63" s="1023">
        <v>-0.14575454173057265</v>
      </c>
      <c r="J63" s="1024">
        <v>0</v>
      </c>
      <c r="K63" s="1024">
        <v>1.9832641497002041</v>
      </c>
      <c r="L63" s="1025">
        <v>-3.5345301677827123E-3</v>
      </c>
    </row>
    <row r="64" spans="1:12">
      <c r="A64" s="1249" t="s">
        <v>88</v>
      </c>
      <c r="B64" s="1258" t="s">
        <v>22</v>
      </c>
      <c r="C64" s="1002">
        <v>21514.626625222103</v>
      </c>
      <c r="D64" s="1002">
        <v>21628.253835859061</v>
      </c>
      <c r="E64" s="1003">
        <v>21944.919157726545</v>
      </c>
      <c r="F64" s="1003">
        <v>22060.818912576244</v>
      </c>
      <c r="G64" s="1004">
        <v>-0.52536469887628678</v>
      </c>
      <c r="H64" s="1005">
        <v>318.61818181818188</v>
      </c>
      <c r="I64" s="1005">
        <v>-1.9066881419480679</v>
      </c>
      <c r="J64" s="1018">
        <v>3.7735849056603774</v>
      </c>
      <c r="K64" s="1018">
        <v>0.36239045924754559</v>
      </c>
      <c r="L64" s="1019">
        <v>1.2555475749195744E-2</v>
      </c>
    </row>
    <row r="65" spans="1:12">
      <c r="A65" s="1249" t="s">
        <v>88</v>
      </c>
      <c r="B65" s="1258" t="s">
        <v>23</v>
      </c>
      <c r="C65" s="1002">
        <v>21470.705759911205</v>
      </c>
      <c r="D65" s="1002">
        <v>21246.907585888814</v>
      </c>
      <c r="E65" s="1003">
        <v>21900.119875109431</v>
      </c>
      <c r="F65" s="1003">
        <v>21671.845737606589</v>
      </c>
      <c r="G65" s="1004">
        <v>1.0533211627043082</v>
      </c>
      <c r="H65" s="1005">
        <v>347.63354037267084</v>
      </c>
      <c r="I65" s="1005">
        <v>-0.81460443927300286</v>
      </c>
      <c r="J65" s="1018">
        <v>-8.5227272727272716</v>
      </c>
      <c r="K65" s="1018">
        <v>1.0608157079791789</v>
      </c>
      <c r="L65" s="1019">
        <v>-0.10090046363798288</v>
      </c>
    </row>
    <row r="66" spans="1:12">
      <c r="A66" s="1249" t="s">
        <v>88</v>
      </c>
      <c r="B66" s="1258" t="s">
        <v>30</v>
      </c>
      <c r="C66" s="1002">
        <v>21597.165446379669</v>
      </c>
      <c r="D66" s="1002">
        <v>21502.10966816339</v>
      </c>
      <c r="E66" s="1003">
        <v>22029.108755307265</v>
      </c>
      <c r="F66" s="1003">
        <v>21932.151861526658</v>
      </c>
      <c r="G66" s="1004">
        <v>0.44207652031941597</v>
      </c>
      <c r="H66" s="1005">
        <v>368.52941176470586</v>
      </c>
      <c r="I66" s="1005">
        <v>1.7802748256955234</v>
      </c>
      <c r="J66" s="1018">
        <v>18.055555555555554</v>
      </c>
      <c r="K66" s="1018">
        <v>0.5600579824734796</v>
      </c>
      <c r="L66" s="1019">
        <v>8.4810457721004373E-2</v>
      </c>
    </row>
    <row r="67" spans="1:12">
      <c r="A67" s="1256" t="s">
        <v>88</v>
      </c>
      <c r="B67" s="1259" t="s">
        <v>24</v>
      </c>
      <c r="C67" s="1020">
        <v>21271.457663537778</v>
      </c>
      <c r="D67" s="1020">
        <v>21359.979032147061</v>
      </c>
      <c r="E67" s="1021">
        <v>21696.886816808536</v>
      </c>
      <c r="F67" s="1021">
        <v>21787.178612790001</v>
      </c>
      <c r="G67" s="1022">
        <v>-0.41442628982010876</v>
      </c>
      <c r="H67" s="1023">
        <v>310.67519181585675</v>
      </c>
      <c r="I67" s="1023">
        <v>1.0152757828918975</v>
      </c>
      <c r="J67" s="1024">
        <v>3.6447978793903246</v>
      </c>
      <c r="K67" s="1024">
        <v>10.305066877512024</v>
      </c>
      <c r="L67" s="1025">
        <v>0.34467083790806363</v>
      </c>
    </row>
    <row r="68" spans="1:12">
      <c r="A68" s="1249" t="s">
        <v>88</v>
      </c>
      <c r="B68" s="1258" t="s">
        <v>25</v>
      </c>
      <c r="C68" s="1002">
        <v>20867.959133041284</v>
      </c>
      <c r="D68" s="1002">
        <v>21246.159434774305</v>
      </c>
      <c r="E68" s="1003">
        <v>21285.318315702109</v>
      </c>
      <c r="F68" s="1003">
        <v>21671.082623469792</v>
      </c>
      <c r="G68" s="1004">
        <v>-1.78008784549555</v>
      </c>
      <c r="H68" s="1005">
        <v>282.26573426573424</v>
      </c>
      <c r="I68" s="1005">
        <v>0.47909998182412539</v>
      </c>
      <c r="J68" s="1018">
        <v>9.1603053435114496</v>
      </c>
      <c r="K68" s="1018">
        <v>1.8844303880872371</v>
      </c>
      <c r="L68" s="1019">
        <v>0.15505745079350786</v>
      </c>
    </row>
    <row r="69" spans="1:12">
      <c r="A69" s="1249" t="s">
        <v>88</v>
      </c>
      <c r="B69" s="1258" t="s">
        <v>26</v>
      </c>
      <c r="C69" s="1002">
        <v>21347.410650436392</v>
      </c>
      <c r="D69" s="1002">
        <v>21435.838189722192</v>
      </c>
      <c r="E69" s="1003">
        <v>21774.358863445119</v>
      </c>
      <c r="F69" s="1003">
        <v>21864.554953516636</v>
      </c>
      <c r="G69" s="1004">
        <v>-0.41252195740215503</v>
      </c>
      <c r="H69" s="1005">
        <v>311.56787564766842</v>
      </c>
      <c r="I69" s="1005">
        <v>1.2889121576803275</v>
      </c>
      <c r="J69" s="1018">
        <v>1.0471204188481675</v>
      </c>
      <c r="K69" s="1018">
        <v>6.3583053304342094</v>
      </c>
      <c r="L69" s="1019">
        <v>5.4674967397905228E-2</v>
      </c>
    </row>
    <row r="70" spans="1:12">
      <c r="A70" s="1249" t="s">
        <v>88</v>
      </c>
      <c r="B70" s="1258" t="s">
        <v>31</v>
      </c>
      <c r="C70" s="1002">
        <v>21364.633841424231</v>
      </c>
      <c r="D70" s="1002">
        <v>21216.212806869797</v>
      </c>
      <c r="E70" s="1003">
        <v>21791.926518252716</v>
      </c>
      <c r="F70" s="1003">
        <v>21640.537063007192</v>
      </c>
      <c r="G70" s="1004">
        <v>0.6995642243293142</v>
      </c>
      <c r="H70" s="1005">
        <v>333.88178913738022</v>
      </c>
      <c r="I70" s="1005">
        <v>0.78408272922422595</v>
      </c>
      <c r="J70" s="1018">
        <v>7.1917808219178081</v>
      </c>
      <c r="K70" s="1018">
        <v>2.062331158990578</v>
      </c>
      <c r="L70" s="1019">
        <v>0.13493841971665055</v>
      </c>
    </row>
    <row r="71" spans="1:12">
      <c r="A71" s="1256" t="s">
        <v>88</v>
      </c>
      <c r="B71" s="1259" t="s">
        <v>27</v>
      </c>
      <c r="C71" s="1020">
        <v>19857.067135271725</v>
      </c>
      <c r="D71" s="1020">
        <v>19832.52281248181</v>
      </c>
      <c r="E71" s="1021">
        <v>20254.208477977161</v>
      </c>
      <c r="F71" s="1021">
        <v>20229.173268731447</v>
      </c>
      <c r="G71" s="1022">
        <v>0.12375794558253912</v>
      </c>
      <c r="H71" s="1023">
        <v>277.35247129306043</v>
      </c>
      <c r="I71" s="1023">
        <v>0.88911020575223965</v>
      </c>
      <c r="J71" s="1024">
        <v>-0.64484126984126977</v>
      </c>
      <c r="K71" s="1024">
        <v>13.197601634051527</v>
      </c>
      <c r="L71" s="1025">
        <v>-0.10932905901778156</v>
      </c>
    </row>
    <row r="72" spans="1:12">
      <c r="A72" s="1249" t="s">
        <v>88</v>
      </c>
      <c r="B72" s="1258" t="s">
        <v>28</v>
      </c>
      <c r="C72" s="1002">
        <v>19372.748766426252</v>
      </c>
      <c r="D72" s="1002">
        <v>19125.636770165067</v>
      </c>
      <c r="E72" s="1003">
        <v>19760.203741754776</v>
      </c>
      <c r="F72" s="1003">
        <v>19508.14950556837</v>
      </c>
      <c r="G72" s="1004">
        <v>1.2920458504506562</v>
      </c>
      <c r="H72" s="1005">
        <v>247.86271450858041</v>
      </c>
      <c r="I72" s="1005">
        <v>1.7235855511041682</v>
      </c>
      <c r="J72" s="1018">
        <v>1.4240506329113924</v>
      </c>
      <c r="K72" s="1018">
        <v>4.2234960795941223</v>
      </c>
      <c r="L72" s="1019">
        <v>5.1878917877950848E-2</v>
      </c>
    </row>
    <row r="73" spans="1:12">
      <c r="A73" s="1249" t="s">
        <v>88</v>
      </c>
      <c r="B73" s="1258" t="s">
        <v>29</v>
      </c>
      <c r="C73" s="1002">
        <v>20041.631516628982</v>
      </c>
      <c r="D73" s="1002">
        <v>20128.985682230203</v>
      </c>
      <c r="E73" s="1003">
        <v>20442.464146961564</v>
      </c>
      <c r="F73" s="1003">
        <v>20531.565395874808</v>
      </c>
      <c r="G73" s="1004">
        <v>-0.43397201915810413</v>
      </c>
      <c r="H73" s="1005">
        <v>282.82095238095241</v>
      </c>
      <c r="I73" s="1005">
        <v>-0.30465690114666666</v>
      </c>
      <c r="J73" s="1005">
        <v>-4.1970802919708028</v>
      </c>
      <c r="K73" s="1005">
        <v>6.9183633129076894</v>
      </c>
      <c r="L73" s="1006">
        <v>-0.31596011943554458</v>
      </c>
    </row>
    <row r="74" spans="1:12" ht="15" thickBot="1">
      <c r="A74" s="1267" t="s">
        <v>88</v>
      </c>
      <c r="B74" s="1268" t="s">
        <v>32</v>
      </c>
      <c r="C74" s="1007">
        <v>20079.14341417795</v>
      </c>
      <c r="D74" s="1007">
        <v>20019.317776561351</v>
      </c>
      <c r="E74" s="1008">
        <v>20480.72628246151</v>
      </c>
      <c r="F74" s="1008">
        <v>20419.704132092578</v>
      </c>
      <c r="G74" s="1009">
        <v>0.29883954230769899</v>
      </c>
      <c r="H74" s="1010">
        <v>319.53525641025635</v>
      </c>
      <c r="I74" s="1010">
        <v>3.0516498652353543</v>
      </c>
      <c r="J74" s="1010">
        <v>8.3333333333333321</v>
      </c>
      <c r="K74" s="1010">
        <v>2.0557422415497135</v>
      </c>
      <c r="L74" s="1011">
        <v>0.15475214253981262</v>
      </c>
    </row>
    <row r="75" spans="1:12">
      <c r="A75" s="1214"/>
      <c r="B75" s="1214"/>
      <c r="C75" s="1038"/>
      <c r="D75" s="1038"/>
      <c r="E75" s="1038"/>
      <c r="F75" s="1038"/>
      <c r="G75" s="958"/>
      <c r="H75" s="958"/>
      <c r="I75" s="958"/>
      <c r="J75" s="958"/>
      <c r="K75" s="958"/>
      <c r="L75" s="958"/>
    </row>
    <row r="76" spans="1:12" ht="15" thickBot="1">
      <c r="A76" s="1214"/>
      <c r="B76" s="1214"/>
      <c r="C76" s="958"/>
      <c r="D76" s="958"/>
      <c r="E76" s="958"/>
      <c r="F76" s="958"/>
      <c r="G76" s="958"/>
      <c r="H76" s="958"/>
      <c r="I76" s="958"/>
      <c r="J76" s="958"/>
      <c r="K76" s="958"/>
      <c r="L76" s="1039"/>
    </row>
    <row r="77" spans="1:12" ht="21.5" thickBot="1">
      <c r="A77" s="1218" t="s">
        <v>231</v>
      </c>
      <c r="B77" s="1219"/>
      <c r="C77" s="959"/>
      <c r="D77" s="959"/>
      <c r="E77" s="959"/>
      <c r="F77" s="959"/>
      <c r="G77" s="959"/>
      <c r="H77" s="959"/>
      <c r="I77" s="959"/>
      <c r="J77" s="959"/>
      <c r="K77" s="959"/>
      <c r="L77" s="960"/>
    </row>
    <row r="78" spans="1:12">
      <c r="A78" s="1221"/>
      <c r="B78" s="1222"/>
      <c r="C78" s="961" t="s">
        <v>5</v>
      </c>
      <c r="D78" s="961" t="s">
        <v>5</v>
      </c>
      <c r="E78" s="961"/>
      <c r="F78" s="961"/>
      <c r="G78" s="962"/>
      <c r="H78" s="1078" t="s">
        <v>6</v>
      </c>
      <c r="I78" s="1079"/>
      <c r="J78" s="963" t="s">
        <v>7</v>
      </c>
      <c r="K78" s="964" t="s">
        <v>8</v>
      </c>
      <c r="L78" s="965"/>
    </row>
    <row r="79" spans="1:12" ht="15.5">
      <c r="A79" s="1230" t="s">
        <v>9</v>
      </c>
      <c r="B79" s="1231" t="s">
        <v>10</v>
      </c>
      <c r="C79" s="966" t="s">
        <v>36</v>
      </c>
      <c r="D79" s="966" t="s">
        <v>36</v>
      </c>
      <c r="E79" s="967" t="s">
        <v>37</v>
      </c>
      <c r="F79" s="968"/>
      <c r="G79" s="969"/>
      <c r="H79" s="1080" t="s">
        <v>11</v>
      </c>
      <c r="I79" s="1081"/>
      <c r="J79" s="970" t="s">
        <v>12</v>
      </c>
      <c r="K79" s="971" t="s">
        <v>13</v>
      </c>
      <c r="L79" s="972"/>
    </row>
    <row r="80" spans="1:12" ht="26.5" thickBot="1">
      <c r="A80" s="1241" t="s">
        <v>14</v>
      </c>
      <c r="B80" s="1242" t="s">
        <v>15</v>
      </c>
      <c r="C80" s="973" t="s">
        <v>529</v>
      </c>
      <c r="D80" s="974" t="s">
        <v>524</v>
      </c>
      <c r="E80" s="975" t="s">
        <v>529</v>
      </c>
      <c r="F80" s="976" t="s">
        <v>524</v>
      </c>
      <c r="G80" s="977" t="s">
        <v>16</v>
      </c>
      <c r="H80" s="978" t="s">
        <v>529</v>
      </c>
      <c r="I80" s="979" t="s">
        <v>16</v>
      </c>
      <c r="J80" s="980" t="s">
        <v>16</v>
      </c>
      <c r="K80" s="973" t="s">
        <v>529</v>
      </c>
      <c r="L80" s="981" t="s">
        <v>17</v>
      </c>
    </row>
    <row r="81" spans="1:12" ht="15" thickBot="1">
      <c r="A81" s="1243" t="s">
        <v>18</v>
      </c>
      <c r="B81" s="1244" t="s">
        <v>19</v>
      </c>
      <c r="C81" s="982">
        <v>20128.767371534792</v>
      </c>
      <c r="D81" s="982">
        <v>20175.915053044922</v>
      </c>
      <c r="E81" s="983">
        <v>20531.342718965487</v>
      </c>
      <c r="F81" s="984">
        <v>20597.295476863866</v>
      </c>
      <c r="G81" s="985">
        <v>-0.32020105733037585</v>
      </c>
      <c r="H81" s="986">
        <v>328.80775801708438</v>
      </c>
      <c r="I81" s="986">
        <v>1.8463854532890043</v>
      </c>
      <c r="J81" s="987">
        <v>13.891547049441785</v>
      </c>
      <c r="K81" s="986">
        <v>47.051459445213148</v>
      </c>
      <c r="L81" s="988" t="s">
        <v>19</v>
      </c>
    </row>
    <row r="82" spans="1:12" ht="15" thickBot="1">
      <c r="A82" s="1245"/>
      <c r="B82" s="1246"/>
      <c r="C82" s="989"/>
      <c r="D82" s="989"/>
      <c r="E82" s="989"/>
      <c r="F82" s="989"/>
      <c r="G82" s="990"/>
      <c r="H82" s="987"/>
      <c r="I82" s="987"/>
      <c r="J82" s="987"/>
      <c r="K82" s="987"/>
      <c r="L82" s="991"/>
    </row>
    <row r="83" spans="1:12">
      <c r="A83" s="1247" t="s">
        <v>79</v>
      </c>
      <c r="B83" s="1248" t="s">
        <v>19</v>
      </c>
      <c r="C83" s="992">
        <v>21090.299217592794</v>
      </c>
      <c r="D83" s="992">
        <v>22475.401606761556</v>
      </c>
      <c r="E83" s="993">
        <v>21512.105201944651</v>
      </c>
      <c r="F83" s="993">
        <v>22924.909638896788</v>
      </c>
      <c r="G83" s="994">
        <v>-6.1627481163765481</v>
      </c>
      <c r="H83" s="995">
        <v>297.11111111111109</v>
      </c>
      <c r="I83" s="995">
        <v>9.8221337629924363</v>
      </c>
      <c r="J83" s="995">
        <v>-30.76923076923077</v>
      </c>
      <c r="K83" s="995">
        <v>5.9300256967780192E-2</v>
      </c>
      <c r="L83" s="996">
        <v>-2.6508323890305614E-2</v>
      </c>
    </row>
    <row r="84" spans="1:12">
      <c r="A84" s="1249" t="s">
        <v>80</v>
      </c>
      <c r="B84" s="1250" t="s">
        <v>19</v>
      </c>
      <c r="C84" s="997">
        <v>20904.004840550275</v>
      </c>
      <c r="D84" s="997">
        <v>20909.874039380207</v>
      </c>
      <c r="E84" s="998">
        <v>21322.08493736128</v>
      </c>
      <c r="F84" s="998">
        <v>21531.216841564918</v>
      </c>
      <c r="G84" s="999">
        <v>-0.97129626134236424</v>
      </c>
      <c r="H84" s="1000">
        <v>365.02801635991818</v>
      </c>
      <c r="I84" s="1000">
        <v>2.732011085283776</v>
      </c>
      <c r="J84" s="1000">
        <v>22.454090150250416</v>
      </c>
      <c r="K84" s="1000">
        <v>19.331883771496344</v>
      </c>
      <c r="L84" s="1001">
        <v>3.516702253344528</v>
      </c>
    </row>
    <row r="85" spans="1:12">
      <c r="A85" s="1251" t="s">
        <v>81</v>
      </c>
      <c r="B85" s="1252" t="s">
        <v>19</v>
      </c>
      <c r="C85" s="1002">
        <v>21240.274191274148</v>
      </c>
      <c r="D85" s="1002">
        <v>21263.046859592749</v>
      </c>
      <c r="E85" s="1003">
        <v>21665.079675099631</v>
      </c>
      <c r="F85" s="1003">
        <v>21688.307796784604</v>
      </c>
      <c r="G85" s="1004">
        <v>-0.10709974195597216</v>
      </c>
      <c r="H85" s="1005">
        <v>400.1226611226611</v>
      </c>
      <c r="I85" s="1005">
        <v>-0.84989162936026774</v>
      </c>
      <c r="J85" s="1005">
        <v>-3.024193548387097</v>
      </c>
      <c r="K85" s="1005">
        <v>3.1692692890558081</v>
      </c>
      <c r="L85" s="1006">
        <v>-0.10465810368346595</v>
      </c>
    </row>
    <row r="86" spans="1:12">
      <c r="A86" s="1251" t="s">
        <v>82</v>
      </c>
      <c r="B86" s="1252" t="s">
        <v>19</v>
      </c>
      <c r="C86" s="1002" t="s">
        <v>469</v>
      </c>
      <c r="D86" s="1002" t="s">
        <v>469</v>
      </c>
      <c r="E86" s="1003" t="s">
        <v>469</v>
      </c>
      <c r="F86" s="1003" t="s">
        <v>469</v>
      </c>
      <c r="G86" s="1004" t="s">
        <v>72</v>
      </c>
      <c r="H86" s="1005" t="s">
        <v>469</v>
      </c>
      <c r="I86" s="1005" t="s">
        <v>72</v>
      </c>
      <c r="J86" s="1005" t="s">
        <v>72</v>
      </c>
      <c r="K86" s="1005">
        <v>5.9300256967780192E-2</v>
      </c>
      <c r="L86" s="1006" t="s">
        <v>72</v>
      </c>
    </row>
    <row r="87" spans="1:12">
      <c r="A87" s="1251" t="s">
        <v>71</v>
      </c>
      <c r="B87" s="1252" t="s">
        <v>19</v>
      </c>
      <c r="C87" s="1002">
        <v>17773.538362636897</v>
      </c>
      <c r="D87" s="1002">
        <v>17614.547142229752</v>
      </c>
      <c r="E87" s="1003">
        <v>18129.009129889633</v>
      </c>
      <c r="F87" s="1003">
        <v>17966.838085074349</v>
      </c>
      <c r="G87" s="1004">
        <v>0.90261315901769767</v>
      </c>
      <c r="H87" s="1005">
        <v>283.73496432212028</v>
      </c>
      <c r="I87" s="1005">
        <v>1.9435401787636288</v>
      </c>
      <c r="J87" s="1005">
        <v>11.098527746319366</v>
      </c>
      <c r="K87" s="1005">
        <v>12.927456018976082</v>
      </c>
      <c r="L87" s="1006">
        <v>1.2706903424084253</v>
      </c>
    </row>
    <row r="88" spans="1:12" ht="15" thickBot="1">
      <c r="A88" s="1253" t="s">
        <v>83</v>
      </c>
      <c r="B88" s="1254" t="s">
        <v>19</v>
      </c>
      <c r="C88" s="1007">
        <v>20627.685989339912</v>
      </c>
      <c r="D88" s="1007">
        <v>20744.474822857886</v>
      </c>
      <c r="E88" s="1008">
        <v>21040.239709126712</v>
      </c>
      <c r="F88" s="1008">
        <v>21159.364319315046</v>
      </c>
      <c r="G88" s="1009">
        <v>-0.56298766064343508</v>
      </c>
      <c r="H88" s="1010">
        <v>299.01660939289803</v>
      </c>
      <c r="I88" s="1010">
        <v>0.23769503313407606</v>
      </c>
      <c r="J88" s="1010">
        <v>9.8113207547169825</v>
      </c>
      <c r="K88" s="1010">
        <v>11.504249851749359</v>
      </c>
      <c r="L88" s="1011">
        <v>1.0092003467988633</v>
      </c>
    </row>
    <row r="89" spans="1:12" ht="15" thickBot="1">
      <c r="A89" s="1245"/>
      <c r="B89" s="1255"/>
      <c r="C89" s="989"/>
      <c r="D89" s="989"/>
      <c r="E89" s="989"/>
      <c r="F89" s="989"/>
      <c r="G89" s="990"/>
      <c r="H89" s="987"/>
      <c r="I89" s="987"/>
      <c r="J89" s="987"/>
      <c r="K89" s="987"/>
      <c r="L89" s="991"/>
    </row>
    <row r="90" spans="1:12">
      <c r="A90" s="1256" t="s">
        <v>84</v>
      </c>
      <c r="B90" s="1257" t="s">
        <v>21</v>
      </c>
      <c r="C90" s="1012" t="s">
        <v>72</v>
      </c>
      <c r="D90" s="1012" t="s">
        <v>72</v>
      </c>
      <c r="E90" s="1013" t="s">
        <v>72</v>
      </c>
      <c r="F90" s="1013" t="s">
        <v>72</v>
      </c>
      <c r="G90" s="1014" t="s">
        <v>72</v>
      </c>
      <c r="H90" s="1015" t="s">
        <v>72</v>
      </c>
      <c r="I90" s="1015" t="s">
        <v>72</v>
      </c>
      <c r="J90" s="1016" t="s">
        <v>72</v>
      </c>
      <c r="K90" s="1016" t="s">
        <v>72</v>
      </c>
      <c r="L90" s="1017" t="s">
        <v>72</v>
      </c>
    </row>
    <row r="91" spans="1:12">
      <c r="A91" s="1249" t="s">
        <v>84</v>
      </c>
      <c r="B91" s="1258" t="s">
        <v>22</v>
      </c>
      <c r="C91" s="1002" t="s">
        <v>72</v>
      </c>
      <c r="D91" s="1002" t="s">
        <v>72</v>
      </c>
      <c r="E91" s="1003" t="s">
        <v>72</v>
      </c>
      <c r="F91" s="1003" t="s">
        <v>72</v>
      </c>
      <c r="G91" s="1004" t="s">
        <v>72</v>
      </c>
      <c r="H91" s="1005" t="s">
        <v>72</v>
      </c>
      <c r="I91" s="1005" t="s">
        <v>72</v>
      </c>
      <c r="J91" s="1018" t="s">
        <v>72</v>
      </c>
      <c r="K91" s="1018" t="s">
        <v>72</v>
      </c>
      <c r="L91" s="1019" t="s">
        <v>72</v>
      </c>
    </row>
    <row r="92" spans="1:12">
      <c r="A92" s="1249" t="s">
        <v>84</v>
      </c>
      <c r="B92" s="1258" t="s">
        <v>23</v>
      </c>
      <c r="C92" s="1002" t="s">
        <v>72</v>
      </c>
      <c r="D92" s="1002" t="s">
        <v>72</v>
      </c>
      <c r="E92" s="1003" t="s">
        <v>72</v>
      </c>
      <c r="F92" s="1003" t="s">
        <v>72</v>
      </c>
      <c r="G92" s="1004" t="s">
        <v>72</v>
      </c>
      <c r="H92" s="1005" t="s">
        <v>72</v>
      </c>
      <c r="I92" s="1005" t="s">
        <v>72</v>
      </c>
      <c r="J92" s="1018" t="s">
        <v>72</v>
      </c>
      <c r="K92" s="1018" t="s">
        <v>72</v>
      </c>
      <c r="L92" s="1019" t="s">
        <v>72</v>
      </c>
    </row>
    <row r="93" spans="1:12">
      <c r="A93" s="1256" t="s">
        <v>84</v>
      </c>
      <c r="B93" s="1259" t="s">
        <v>24</v>
      </c>
      <c r="C93" s="1020" t="s">
        <v>469</v>
      </c>
      <c r="D93" s="1020" t="s">
        <v>469</v>
      </c>
      <c r="E93" s="1021" t="s">
        <v>469</v>
      </c>
      <c r="F93" s="1021" t="s">
        <v>469</v>
      </c>
      <c r="G93" s="1022" t="s">
        <v>72</v>
      </c>
      <c r="H93" s="1023" t="s">
        <v>469</v>
      </c>
      <c r="I93" s="1023" t="s">
        <v>72</v>
      </c>
      <c r="J93" s="1024" t="s">
        <v>72</v>
      </c>
      <c r="K93" s="1024">
        <v>1.3177834881728932E-2</v>
      </c>
      <c r="L93" s="1025" t="s">
        <v>72</v>
      </c>
    </row>
    <row r="94" spans="1:12">
      <c r="A94" s="1249" t="s">
        <v>84</v>
      </c>
      <c r="B94" s="1258" t="s">
        <v>25</v>
      </c>
      <c r="C94" s="1002" t="s">
        <v>469</v>
      </c>
      <c r="D94" s="1002" t="s">
        <v>469</v>
      </c>
      <c r="E94" s="1003" t="s">
        <v>469</v>
      </c>
      <c r="F94" s="1003" t="s">
        <v>469</v>
      </c>
      <c r="G94" s="1004" t="s">
        <v>72</v>
      </c>
      <c r="H94" s="1005" t="s">
        <v>469</v>
      </c>
      <c r="I94" s="1005" t="s">
        <v>72</v>
      </c>
      <c r="J94" s="1018" t="s">
        <v>72</v>
      </c>
      <c r="K94" s="1018">
        <v>1.3177834881728932E-2</v>
      </c>
      <c r="L94" s="1019" t="s">
        <v>72</v>
      </c>
    </row>
    <row r="95" spans="1:12">
      <c r="A95" s="1249" t="s">
        <v>84</v>
      </c>
      <c r="B95" s="1258" t="s">
        <v>26</v>
      </c>
      <c r="C95" s="1002" t="s">
        <v>72</v>
      </c>
      <c r="D95" s="1002" t="s">
        <v>469</v>
      </c>
      <c r="E95" s="1003" t="s">
        <v>72</v>
      </c>
      <c r="F95" s="1003" t="s">
        <v>469</v>
      </c>
      <c r="G95" s="1004" t="s">
        <v>72</v>
      </c>
      <c r="H95" s="1005" t="s">
        <v>72</v>
      </c>
      <c r="I95" s="1005" t="s">
        <v>72</v>
      </c>
      <c r="J95" s="1018" t="s">
        <v>72</v>
      </c>
      <c r="K95" s="1018" t="s">
        <v>72</v>
      </c>
      <c r="L95" s="1019" t="s">
        <v>72</v>
      </c>
    </row>
    <row r="96" spans="1:12">
      <c r="A96" s="1256" t="s">
        <v>84</v>
      </c>
      <c r="B96" s="1259" t="s">
        <v>27</v>
      </c>
      <c r="C96" s="1020">
        <v>20848.797044038623</v>
      </c>
      <c r="D96" s="1020" t="s">
        <v>469</v>
      </c>
      <c r="E96" s="1021">
        <v>21265.772984919397</v>
      </c>
      <c r="F96" s="1021" t="s">
        <v>469</v>
      </c>
      <c r="G96" s="1022" t="s">
        <v>72</v>
      </c>
      <c r="H96" s="1023">
        <v>274.71428571428567</v>
      </c>
      <c r="I96" s="1023" t="s">
        <v>72</v>
      </c>
      <c r="J96" s="1024" t="s">
        <v>72</v>
      </c>
      <c r="K96" s="1024">
        <v>4.612242208605126E-2</v>
      </c>
      <c r="L96" s="1025" t="s">
        <v>72</v>
      </c>
    </row>
    <row r="97" spans="1:12">
      <c r="A97" s="1249" t="s">
        <v>84</v>
      </c>
      <c r="B97" s="1258" t="s">
        <v>28</v>
      </c>
      <c r="C97" s="1002">
        <v>20848.797044038623</v>
      </c>
      <c r="D97" s="1002" t="s">
        <v>469</v>
      </c>
      <c r="E97" s="1003">
        <v>21265.772984919397</v>
      </c>
      <c r="F97" s="1003" t="s">
        <v>469</v>
      </c>
      <c r="G97" s="1004" t="s">
        <v>72</v>
      </c>
      <c r="H97" s="1005">
        <v>274.71428571428567</v>
      </c>
      <c r="I97" s="1005" t="s">
        <v>72</v>
      </c>
      <c r="J97" s="1018" t="s">
        <v>72</v>
      </c>
      <c r="K97" s="1018">
        <v>4.612242208605126E-2</v>
      </c>
      <c r="L97" s="1019" t="s">
        <v>72</v>
      </c>
    </row>
    <row r="98" spans="1:12" ht="15" thickBot="1">
      <c r="A98" s="1260" t="s">
        <v>84</v>
      </c>
      <c r="B98" s="1261" t="s">
        <v>29</v>
      </c>
      <c r="C98" s="1026" t="s">
        <v>72</v>
      </c>
      <c r="D98" s="1026" t="s">
        <v>72</v>
      </c>
      <c r="E98" s="1027" t="s">
        <v>72</v>
      </c>
      <c r="F98" s="1027" t="s">
        <v>72</v>
      </c>
      <c r="G98" s="1028" t="s">
        <v>72</v>
      </c>
      <c r="H98" s="1018" t="s">
        <v>72</v>
      </c>
      <c r="I98" s="1018" t="s">
        <v>72</v>
      </c>
      <c r="J98" s="1018" t="s">
        <v>72</v>
      </c>
      <c r="K98" s="1018" t="s">
        <v>72</v>
      </c>
      <c r="L98" s="1019" t="s">
        <v>72</v>
      </c>
    </row>
    <row r="99" spans="1:12" ht="15" thickBot="1">
      <c r="A99" s="1245"/>
      <c r="B99" s="1255"/>
      <c r="C99" s="989"/>
      <c r="D99" s="989"/>
      <c r="E99" s="989"/>
      <c r="F99" s="989"/>
      <c r="G99" s="990"/>
      <c r="H99" s="987"/>
      <c r="I99" s="987"/>
      <c r="J99" s="987"/>
      <c r="K99" s="987"/>
      <c r="L99" s="991"/>
    </row>
    <row r="100" spans="1:12">
      <c r="A100" s="1256" t="s">
        <v>85</v>
      </c>
      <c r="B100" s="1257" t="s">
        <v>21</v>
      </c>
      <c r="C100" s="1012">
        <v>21832.63478391277</v>
      </c>
      <c r="D100" s="1012">
        <v>21819.788338307622</v>
      </c>
      <c r="E100" s="1013">
        <v>22269.287479591025</v>
      </c>
      <c r="F100" s="1013">
        <v>22256.184105073775</v>
      </c>
      <c r="G100" s="1014">
        <v>5.8875207247511531E-2</v>
      </c>
      <c r="H100" s="1015">
        <v>409.93862815884478</v>
      </c>
      <c r="I100" s="1015">
        <v>-2.9387365862705153</v>
      </c>
      <c r="J100" s="1016">
        <v>9.0551181102362204</v>
      </c>
      <c r="K100" s="1016">
        <v>1.8251301311194572</v>
      </c>
      <c r="L100" s="1017">
        <v>0.14856247435378056</v>
      </c>
    </row>
    <row r="101" spans="1:12">
      <c r="A101" s="1249" t="s">
        <v>85</v>
      </c>
      <c r="B101" s="1258" t="s">
        <v>22</v>
      </c>
      <c r="C101" s="1002">
        <v>21863.476716282461</v>
      </c>
      <c r="D101" s="1002">
        <v>21892.637477507174</v>
      </c>
      <c r="E101" s="1003">
        <v>22300.74625060811</v>
      </c>
      <c r="F101" s="1003">
        <v>22330.490227057318</v>
      </c>
      <c r="G101" s="1004">
        <v>-0.13319894076113123</v>
      </c>
      <c r="H101" s="1005">
        <v>400.42857142857144</v>
      </c>
      <c r="I101" s="1005">
        <v>-4.8445174418718775</v>
      </c>
      <c r="J101" s="1018">
        <v>-10.982658959537572</v>
      </c>
      <c r="K101" s="1018">
        <v>1.0146932858931277</v>
      </c>
      <c r="L101" s="1019">
        <v>-0.12722090552601428</v>
      </c>
    </row>
    <row r="102" spans="1:12">
      <c r="A102" s="1249" t="s">
        <v>85</v>
      </c>
      <c r="B102" s="1258" t="s">
        <v>23</v>
      </c>
      <c r="C102" s="1002">
        <v>21795.980157484002</v>
      </c>
      <c r="D102" s="1002">
        <v>21665.95697205672</v>
      </c>
      <c r="E102" s="1003">
        <v>22231.899760633682</v>
      </c>
      <c r="F102" s="1003">
        <v>22099.276111497853</v>
      </c>
      <c r="G102" s="1004">
        <v>0.60012666689488037</v>
      </c>
      <c r="H102" s="1005">
        <v>421.84552845528458</v>
      </c>
      <c r="I102" s="1005">
        <v>-0.88905962153947149</v>
      </c>
      <c r="J102" s="1018">
        <v>51.851851851851848</v>
      </c>
      <c r="K102" s="1018">
        <v>0.81043684522632931</v>
      </c>
      <c r="L102" s="1019">
        <v>0.27578337987979462</v>
      </c>
    </row>
    <row r="103" spans="1:12">
      <c r="A103" s="1256" t="s">
        <v>85</v>
      </c>
      <c r="B103" s="1259" t="s">
        <v>24</v>
      </c>
      <c r="C103" s="1020">
        <v>20801.11306011644</v>
      </c>
      <c r="D103" s="1020">
        <v>20801.11306011644</v>
      </c>
      <c r="E103" s="1021">
        <v>21217.135321318769</v>
      </c>
      <c r="F103" s="1021">
        <v>21629.504127866461</v>
      </c>
      <c r="G103" s="1022">
        <v>-1.9065106814742721</v>
      </c>
      <c r="H103" s="1023">
        <v>378.21422708618326</v>
      </c>
      <c r="I103" s="1023">
        <v>5.1093893689107919</v>
      </c>
      <c r="J103" s="1024">
        <v>42.079689018464528</v>
      </c>
      <c r="K103" s="1024">
        <v>9.6911043351451678</v>
      </c>
      <c r="L103" s="1025">
        <v>-0.21074323991256882</v>
      </c>
    </row>
    <row r="104" spans="1:12">
      <c r="A104" s="1249" t="s">
        <v>85</v>
      </c>
      <c r="B104" s="1258" t="s">
        <v>25</v>
      </c>
      <c r="C104" s="1002">
        <v>22495.262465742177</v>
      </c>
      <c r="D104" s="1002">
        <v>22373.912166370745</v>
      </c>
      <c r="E104" s="1003">
        <v>22945.167715057021</v>
      </c>
      <c r="F104" s="1003">
        <v>22821.390409698168</v>
      </c>
      <c r="G104" s="1004">
        <v>0.54237407597327258</v>
      </c>
      <c r="H104" s="1005">
        <v>354.53218884120167</v>
      </c>
      <c r="I104" s="1005">
        <v>-0.96770293649647543</v>
      </c>
      <c r="J104" s="1018">
        <v>7.7456647398843934</v>
      </c>
      <c r="K104" s="1018">
        <v>6.1408710548856815</v>
      </c>
      <c r="L104" s="1019">
        <v>0.43130009778997191</v>
      </c>
    </row>
    <row r="105" spans="1:12">
      <c r="A105" s="1249" t="s">
        <v>85</v>
      </c>
      <c r="B105" s="1258" t="s">
        <v>26</v>
      </c>
      <c r="C105" s="1002">
        <v>21984.126292086039</v>
      </c>
      <c r="D105" s="1002">
        <v>21647.404017815756</v>
      </c>
      <c r="E105" s="1003">
        <v>22423.808817927758</v>
      </c>
      <c r="F105" s="1003">
        <v>22080.352098172069</v>
      </c>
      <c r="G105" s="1004">
        <v>1.5554857016257593</v>
      </c>
      <c r="H105" s="1005">
        <v>388.11285266457685</v>
      </c>
      <c r="I105" s="1005">
        <v>-0.25469892469404098</v>
      </c>
      <c r="J105" s="1018">
        <v>38.095238095238095</v>
      </c>
      <c r="K105" s="1018">
        <v>2.1018646636357645</v>
      </c>
      <c r="L105" s="1019">
        <v>0.57711218838823974</v>
      </c>
    </row>
    <row r="106" spans="1:12">
      <c r="A106" s="1256" t="s">
        <v>85</v>
      </c>
      <c r="B106" s="1259" t="s">
        <v>27</v>
      </c>
      <c r="C106" s="1020">
        <v>20783.962973296315</v>
      </c>
      <c r="D106" s="1020">
        <v>20809.622892740554</v>
      </c>
      <c r="E106" s="1021">
        <v>21199.642232762242</v>
      </c>
      <c r="F106" s="1021">
        <v>21225.81535059536</v>
      </c>
      <c r="G106" s="1022">
        <v>-0.12330795025211272</v>
      </c>
      <c r="H106" s="1023">
        <v>338.48535564853557</v>
      </c>
      <c r="I106" s="1023">
        <v>0.78307812235190888</v>
      </c>
      <c r="J106" s="1024">
        <v>7.3674752920035935</v>
      </c>
      <c r="K106" s="1024">
        <v>7.8737563418330367</v>
      </c>
      <c r="L106" s="1025">
        <v>0.52722168836769079</v>
      </c>
    </row>
    <row r="107" spans="1:12">
      <c r="A107" s="1249" t="s">
        <v>85</v>
      </c>
      <c r="B107" s="1258" t="s">
        <v>28</v>
      </c>
      <c r="C107" s="1002">
        <v>20715.746914559873</v>
      </c>
      <c r="D107" s="1002">
        <v>20709.685126419343</v>
      </c>
      <c r="E107" s="1003">
        <v>21130.061852851071</v>
      </c>
      <c r="F107" s="1003">
        <v>21123.878828947723</v>
      </c>
      <c r="G107" s="1004">
        <v>2.9270305673571854E-2</v>
      </c>
      <c r="H107" s="1005">
        <v>327.60000000000002</v>
      </c>
      <c r="I107" s="1005">
        <v>0.71274692088824954</v>
      </c>
      <c r="J107" s="1018">
        <v>5.4292929292929299</v>
      </c>
      <c r="K107" s="1018">
        <v>5.5017460631218293</v>
      </c>
      <c r="L107" s="1019">
        <v>0.27402329084460142</v>
      </c>
    </row>
    <row r="108" spans="1:12" ht="15" thickBot="1">
      <c r="A108" s="1260" t="s">
        <v>85</v>
      </c>
      <c r="B108" s="1261" t="s">
        <v>29</v>
      </c>
      <c r="C108" s="1026">
        <v>20926.468395485332</v>
      </c>
      <c r="D108" s="1026">
        <v>21031.221969833518</v>
      </c>
      <c r="E108" s="1027">
        <v>21344.99776339504</v>
      </c>
      <c r="F108" s="1027">
        <v>21451.846409230187</v>
      </c>
      <c r="G108" s="1028">
        <v>-0.49808600992580715</v>
      </c>
      <c r="H108" s="1018">
        <v>363.73333333333329</v>
      </c>
      <c r="I108" s="1018">
        <v>0.49438821180196113</v>
      </c>
      <c r="J108" s="1018">
        <v>12.149532710280374</v>
      </c>
      <c r="K108" s="1018">
        <v>2.3720102787112078</v>
      </c>
      <c r="L108" s="1019">
        <v>0.25319839752308892</v>
      </c>
    </row>
    <row r="109" spans="1:12" ht="15" thickBot="1">
      <c r="A109" s="1262"/>
      <c r="B109" s="1263"/>
      <c r="C109" s="1029"/>
      <c r="D109" s="1029"/>
      <c r="E109" s="1029"/>
      <c r="F109" s="1029"/>
      <c r="G109" s="1030"/>
      <c r="H109" s="1031"/>
      <c r="I109" s="1031"/>
      <c r="J109" s="1031"/>
      <c r="K109" s="1031"/>
      <c r="L109" s="1032"/>
    </row>
    <row r="110" spans="1:12">
      <c r="A110" s="1249" t="s">
        <v>86</v>
      </c>
      <c r="B110" s="1264" t="s">
        <v>26</v>
      </c>
      <c r="C110" s="1033">
        <v>21512.886825213747</v>
      </c>
      <c r="D110" s="1033">
        <v>21530.704065467609</v>
      </c>
      <c r="E110" s="1034">
        <v>21943.144561718022</v>
      </c>
      <c r="F110" s="1034">
        <v>21961.318146776957</v>
      </c>
      <c r="G110" s="1035">
        <v>-8.2752706087466196E-2</v>
      </c>
      <c r="H110" s="1036">
        <v>426.55614973262033</v>
      </c>
      <c r="I110" s="1036">
        <v>6.3757803107319266E-2</v>
      </c>
      <c r="J110" s="1036">
        <v>-11.374407582938389</v>
      </c>
      <c r="K110" s="1036">
        <v>1.2321275614416551</v>
      </c>
      <c r="L110" s="1037">
        <v>-0.16061171248573758</v>
      </c>
    </row>
    <row r="111" spans="1:12" ht="15" thickBot="1">
      <c r="A111" s="1260" t="s">
        <v>86</v>
      </c>
      <c r="B111" s="1261" t="s">
        <v>29</v>
      </c>
      <c r="C111" s="1026">
        <v>21047.314385795318</v>
      </c>
      <c r="D111" s="1026">
        <v>21044.614916502633</v>
      </c>
      <c r="E111" s="1027">
        <v>21468.260673511224</v>
      </c>
      <c r="F111" s="1027">
        <v>21465.507214832687</v>
      </c>
      <c r="G111" s="1028">
        <v>1.2827363690871474E-2</v>
      </c>
      <c r="H111" s="1018">
        <v>383.30952380952374</v>
      </c>
      <c r="I111" s="1018">
        <v>-0.88261750951381801</v>
      </c>
      <c r="J111" s="1018">
        <v>3.1578947368421053</v>
      </c>
      <c r="K111" s="1018">
        <v>1.9371417276141532</v>
      </c>
      <c r="L111" s="1019">
        <v>5.595360880227207E-2</v>
      </c>
    </row>
    <row r="112" spans="1:12" ht="15" thickBot="1">
      <c r="A112" s="1262"/>
      <c r="B112" s="1263"/>
      <c r="C112" s="1029"/>
      <c r="D112" s="1029"/>
      <c r="E112" s="1029"/>
      <c r="F112" s="1029"/>
      <c r="G112" s="1030"/>
      <c r="H112" s="1031"/>
      <c r="I112" s="1031"/>
      <c r="J112" s="1031"/>
      <c r="K112" s="1031"/>
      <c r="L112" s="1032"/>
    </row>
    <row r="113" spans="1:12">
      <c r="A113" s="1256" t="s">
        <v>87</v>
      </c>
      <c r="B113" s="1257" t="s">
        <v>21</v>
      </c>
      <c r="C113" s="1012" t="s">
        <v>72</v>
      </c>
      <c r="D113" s="1012" t="s">
        <v>72</v>
      </c>
      <c r="E113" s="1013" t="s">
        <v>72</v>
      </c>
      <c r="F113" s="1013" t="s">
        <v>72</v>
      </c>
      <c r="G113" s="1014" t="s">
        <v>72</v>
      </c>
      <c r="H113" s="1015" t="s">
        <v>72</v>
      </c>
      <c r="I113" s="1015" t="s">
        <v>72</v>
      </c>
      <c r="J113" s="1016" t="s">
        <v>72</v>
      </c>
      <c r="K113" s="1016" t="s">
        <v>72</v>
      </c>
      <c r="L113" s="1017" t="s">
        <v>72</v>
      </c>
    </row>
    <row r="114" spans="1:12">
      <c r="A114" s="1251" t="s">
        <v>87</v>
      </c>
      <c r="B114" s="1258" t="s">
        <v>22</v>
      </c>
      <c r="C114" s="1002" t="s">
        <v>72</v>
      </c>
      <c r="D114" s="1002" t="s">
        <v>72</v>
      </c>
      <c r="E114" s="1003" t="s">
        <v>72</v>
      </c>
      <c r="F114" s="1003" t="s">
        <v>72</v>
      </c>
      <c r="G114" s="1004" t="s">
        <v>72</v>
      </c>
      <c r="H114" s="1005" t="s">
        <v>72</v>
      </c>
      <c r="I114" s="1005" t="s">
        <v>72</v>
      </c>
      <c r="J114" s="1018" t="s">
        <v>72</v>
      </c>
      <c r="K114" s="1018" t="s">
        <v>72</v>
      </c>
      <c r="L114" s="1019" t="s">
        <v>72</v>
      </c>
    </row>
    <row r="115" spans="1:12">
      <c r="A115" s="1251" t="s">
        <v>87</v>
      </c>
      <c r="B115" s="1258" t="s">
        <v>23</v>
      </c>
      <c r="C115" s="1002" t="s">
        <v>72</v>
      </c>
      <c r="D115" s="1002" t="s">
        <v>72</v>
      </c>
      <c r="E115" s="1003" t="s">
        <v>72</v>
      </c>
      <c r="F115" s="1003" t="s">
        <v>72</v>
      </c>
      <c r="G115" s="1004" t="s">
        <v>72</v>
      </c>
      <c r="H115" s="1005" t="s">
        <v>72</v>
      </c>
      <c r="I115" s="1005" t="s">
        <v>72</v>
      </c>
      <c r="J115" s="1018" t="s">
        <v>72</v>
      </c>
      <c r="K115" s="1018" t="s">
        <v>72</v>
      </c>
      <c r="L115" s="1019" t="s">
        <v>72</v>
      </c>
    </row>
    <row r="116" spans="1:12">
      <c r="A116" s="1251" t="s">
        <v>87</v>
      </c>
      <c r="B116" s="1258" t="s">
        <v>30</v>
      </c>
      <c r="C116" s="1002" t="s">
        <v>72</v>
      </c>
      <c r="D116" s="1002" t="s">
        <v>72</v>
      </c>
      <c r="E116" s="1003" t="s">
        <v>72</v>
      </c>
      <c r="F116" s="1003" t="s">
        <v>72</v>
      </c>
      <c r="G116" s="1004" t="s">
        <v>72</v>
      </c>
      <c r="H116" s="1005" t="s">
        <v>72</v>
      </c>
      <c r="I116" s="1005" t="s">
        <v>72</v>
      </c>
      <c r="J116" s="1018" t="s">
        <v>72</v>
      </c>
      <c r="K116" s="1018" t="s">
        <v>72</v>
      </c>
      <c r="L116" s="1019" t="s">
        <v>72</v>
      </c>
    </row>
    <row r="117" spans="1:12">
      <c r="A117" s="1265" t="s">
        <v>87</v>
      </c>
      <c r="B117" s="1259" t="s">
        <v>24</v>
      </c>
      <c r="C117" s="1020" t="s">
        <v>469</v>
      </c>
      <c r="D117" s="1020" t="s">
        <v>469</v>
      </c>
      <c r="E117" s="1021" t="s">
        <v>469</v>
      </c>
      <c r="F117" s="1021" t="s">
        <v>469</v>
      </c>
      <c r="G117" s="1022" t="s">
        <v>72</v>
      </c>
      <c r="H117" s="1023" t="s">
        <v>469</v>
      </c>
      <c r="I117" s="1023" t="s">
        <v>72</v>
      </c>
      <c r="J117" s="1024" t="s">
        <v>72</v>
      </c>
      <c r="K117" s="1024">
        <v>2.6355669763457865E-2</v>
      </c>
      <c r="L117" s="1025" t="s">
        <v>72</v>
      </c>
    </row>
    <row r="118" spans="1:12">
      <c r="A118" s="1251" t="s">
        <v>87</v>
      </c>
      <c r="B118" s="1258" t="s">
        <v>26</v>
      </c>
      <c r="C118" s="1002" t="s">
        <v>469</v>
      </c>
      <c r="D118" s="1002" t="s">
        <v>469</v>
      </c>
      <c r="E118" s="1003" t="s">
        <v>469</v>
      </c>
      <c r="F118" s="1003" t="s">
        <v>469</v>
      </c>
      <c r="G118" s="1004" t="s">
        <v>72</v>
      </c>
      <c r="H118" s="1005" t="s">
        <v>469</v>
      </c>
      <c r="I118" s="1005" t="s">
        <v>72</v>
      </c>
      <c r="J118" s="1018" t="s">
        <v>72</v>
      </c>
      <c r="K118" s="1018">
        <v>2.6355669763457865E-2</v>
      </c>
      <c r="L118" s="1019" t="s">
        <v>72</v>
      </c>
    </row>
    <row r="119" spans="1:12">
      <c r="A119" s="1251" t="s">
        <v>87</v>
      </c>
      <c r="B119" s="1258" t="s">
        <v>31</v>
      </c>
      <c r="C119" s="1002" t="s">
        <v>72</v>
      </c>
      <c r="D119" s="1002" t="s">
        <v>469</v>
      </c>
      <c r="E119" s="1003" t="s">
        <v>72</v>
      </c>
      <c r="F119" s="1003" t="s">
        <v>469</v>
      </c>
      <c r="G119" s="1004" t="s">
        <v>72</v>
      </c>
      <c r="H119" s="1005" t="s">
        <v>72</v>
      </c>
      <c r="I119" s="1005" t="s">
        <v>72</v>
      </c>
      <c r="J119" s="1018" t="s">
        <v>72</v>
      </c>
      <c r="K119" s="1018">
        <v>0</v>
      </c>
      <c r="L119" s="1019" t="s">
        <v>72</v>
      </c>
    </row>
    <row r="120" spans="1:12">
      <c r="A120" s="1265" t="s">
        <v>87</v>
      </c>
      <c r="B120" s="1259" t="s">
        <v>27</v>
      </c>
      <c r="C120" s="1020" t="s">
        <v>469</v>
      </c>
      <c r="D120" s="1020" t="s">
        <v>469</v>
      </c>
      <c r="E120" s="1021" t="s">
        <v>469</v>
      </c>
      <c r="F120" s="1021" t="s">
        <v>469</v>
      </c>
      <c r="G120" s="1022" t="s">
        <v>72</v>
      </c>
      <c r="H120" s="1023" t="s">
        <v>469</v>
      </c>
      <c r="I120" s="1023" t="s">
        <v>72</v>
      </c>
      <c r="J120" s="1024" t="s">
        <v>72</v>
      </c>
      <c r="K120" s="1024">
        <v>3.2944587204322334E-2</v>
      </c>
      <c r="L120" s="1025" t="s">
        <v>72</v>
      </c>
    </row>
    <row r="121" spans="1:12">
      <c r="A121" s="1251" t="s">
        <v>87</v>
      </c>
      <c r="B121" s="1258" t="s">
        <v>29</v>
      </c>
      <c r="C121" s="1002" t="s">
        <v>469</v>
      </c>
      <c r="D121" s="1002" t="s">
        <v>469</v>
      </c>
      <c r="E121" s="1003" t="s">
        <v>469</v>
      </c>
      <c r="F121" s="1003" t="s">
        <v>469</v>
      </c>
      <c r="G121" s="1004" t="s">
        <v>72</v>
      </c>
      <c r="H121" s="1005" t="s">
        <v>469</v>
      </c>
      <c r="I121" s="1005" t="s">
        <v>72</v>
      </c>
      <c r="J121" s="1018" t="s">
        <v>72</v>
      </c>
      <c r="K121" s="1018">
        <v>3.2944587204322334E-2</v>
      </c>
      <c r="L121" s="1019" t="s">
        <v>72</v>
      </c>
    </row>
    <row r="122" spans="1:12" ht="15" thickBot="1">
      <c r="A122" s="1266" t="s">
        <v>87</v>
      </c>
      <c r="B122" s="1258" t="s">
        <v>32</v>
      </c>
      <c r="C122" s="1026" t="s">
        <v>72</v>
      </c>
      <c r="D122" s="1026" t="s">
        <v>469</v>
      </c>
      <c r="E122" s="1027" t="s">
        <v>72</v>
      </c>
      <c r="F122" s="1027" t="s">
        <v>469</v>
      </c>
      <c r="G122" s="1028" t="s">
        <v>72</v>
      </c>
      <c r="H122" s="1018" t="s">
        <v>72</v>
      </c>
      <c r="I122" s="1018" t="s">
        <v>72</v>
      </c>
      <c r="J122" s="1018" t="s">
        <v>72</v>
      </c>
      <c r="K122" s="1018" t="s">
        <v>72</v>
      </c>
      <c r="L122" s="1019" t="s">
        <v>72</v>
      </c>
    </row>
    <row r="123" spans="1:12" ht="15" thickBot="1">
      <c r="A123" s="1262"/>
      <c r="B123" s="1263"/>
      <c r="C123" s="1029"/>
      <c r="D123" s="1029"/>
      <c r="E123" s="1029"/>
      <c r="F123" s="1029"/>
      <c r="G123" s="1030"/>
      <c r="H123" s="1031"/>
      <c r="I123" s="1031"/>
      <c r="J123" s="1031"/>
      <c r="K123" s="1031"/>
      <c r="L123" s="1032"/>
    </row>
    <row r="124" spans="1:12">
      <c r="A124" s="1256" t="s">
        <v>20</v>
      </c>
      <c r="B124" s="1257" t="s">
        <v>24</v>
      </c>
      <c r="C124" s="1012">
        <v>19371.946029033646</v>
      </c>
      <c r="D124" s="1012">
        <v>19235.530493868162</v>
      </c>
      <c r="E124" s="1013">
        <v>19759.384949614319</v>
      </c>
      <c r="F124" s="1013">
        <v>19620.241103745531</v>
      </c>
      <c r="G124" s="1014">
        <v>0.70918519875999531</v>
      </c>
      <c r="H124" s="1015">
        <v>344.74814814814818</v>
      </c>
      <c r="I124" s="1015">
        <v>0.26606344589865077</v>
      </c>
      <c r="J124" s="1016">
        <v>21.621621621621621</v>
      </c>
      <c r="K124" s="1016">
        <v>1.7790077090334058</v>
      </c>
      <c r="L124" s="1017">
        <v>0.31366117437994046</v>
      </c>
    </row>
    <row r="125" spans="1:12">
      <c r="A125" s="1249" t="s">
        <v>20</v>
      </c>
      <c r="B125" s="1258" t="s">
        <v>25</v>
      </c>
      <c r="C125" s="1002">
        <v>19533.122267583916</v>
      </c>
      <c r="D125" s="1002">
        <v>19281.654408590231</v>
      </c>
      <c r="E125" s="1003">
        <v>19923.784712935594</v>
      </c>
      <c r="F125" s="1003">
        <v>19667.287496762037</v>
      </c>
      <c r="G125" s="1004">
        <v>1.3041819631496501</v>
      </c>
      <c r="H125" s="1005">
        <v>320.25333333333333</v>
      </c>
      <c r="I125" s="1005">
        <v>-7.4021743396522566E-2</v>
      </c>
      <c r="J125" s="1018">
        <v>41.509433962264154</v>
      </c>
      <c r="K125" s="1018">
        <v>0.49416880806483499</v>
      </c>
      <c r="L125" s="1019">
        <v>0.14433382456648514</v>
      </c>
    </row>
    <row r="126" spans="1:12">
      <c r="A126" s="1249" t="s">
        <v>20</v>
      </c>
      <c r="B126" s="1258" t="s">
        <v>26</v>
      </c>
      <c r="C126" s="1002">
        <v>19257.697354888525</v>
      </c>
      <c r="D126" s="1002">
        <v>19185.046455041702</v>
      </c>
      <c r="E126" s="1003">
        <v>19642.851301986295</v>
      </c>
      <c r="F126" s="1003">
        <v>19568.747384142545</v>
      </c>
      <c r="G126" s="1004">
        <v>0.37868503481116694</v>
      </c>
      <c r="H126" s="1005">
        <v>349.01840490797542</v>
      </c>
      <c r="I126" s="1005">
        <v>0.95950323767794388</v>
      </c>
      <c r="J126" s="1018">
        <v>13.194444444444445</v>
      </c>
      <c r="K126" s="1018">
        <v>1.073993542860908</v>
      </c>
      <c r="L126" s="1019">
        <v>0.12349849335595753</v>
      </c>
    </row>
    <row r="127" spans="1:12">
      <c r="A127" s="1249" t="s">
        <v>20</v>
      </c>
      <c r="B127" s="1258" t="s">
        <v>31</v>
      </c>
      <c r="C127" s="1002">
        <v>19587.859525984055</v>
      </c>
      <c r="D127" s="1002">
        <v>19416.384228848379</v>
      </c>
      <c r="E127" s="1003">
        <v>19979.616716503737</v>
      </c>
      <c r="F127" s="1003">
        <v>19804.711913425348</v>
      </c>
      <c r="G127" s="1004">
        <v>0.88314742392098711</v>
      </c>
      <c r="H127" s="1005">
        <v>380.40625</v>
      </c>
      <c r="I127" s="1005">
        <v>-0.56298358427436279</v>
      </c>
      <c r="J127" s="1018">
        <v>28.000000000000004</v>
      </c>
      <c r="K127" s="1018">
        <v>0.21084535810766292</v>
      </c>
      <c r="L127" s="1019">
        <v>4.5828856457497902E-2</v>
      </c>
    </row>
    <row r="128" spans="1:12">
      <c r="A128" s="1256" t="s">
        <v>20</v>
      </c>
      <c r="B128" s="1259" t="s">
        <v>27</v>
      </c>
      <c r="C128" s="1020">
        <v>18095.301046291825</v>
      </c>
      <c r="D128" s="1020">
        <v>18050.345495176662</v>
      </c>
      <c r="E128" s="1021">
        <v>18457.20706721766</v>
      </c>
      <c r="F128" s="1021">
        <v>18411.352405080193</v>
      </c>
      <c r="G128" s="1022">
        <v>0.2490564578233464</v>
      </c>
      <c r="H128" s="1023">
        <v>299.99250936329588</v>
      </c>
      <c r="I128" s="1023">
        <v>-0.74284546059294421</v>
      </c>
      <c r="J128" s="1024">
        <v>19.730941704035875</v>
      </c>
      <c r="K128" s="1024">
        <v>7.0369638268432499</v>
      </c>
      <c r="L128" s="1025">
        <v>1.149175047965362</v>
      </c>
    </row>
    <row r="129" spans="1:12">
      <c r="A129" s="1249" t="s">
        <v>20</v>
      </c>
      <c r="B129" s="1258" t="s">
        <v>28</v>
      </c>
      <c r="C129" s="1002">
        <v>17563.526847880028</v>
      </c>
      <c r="D129" s="1002">
        <v>17527.621110632386</v>
      </c>
      <c r="E129" s="1003">
        <v>17914.797384837628</v>
      </c>
      <c r="F129" s="1003">
        <v>17878.173532845034</v>
      </c>
      <c r="G129" s="1004">
        <v>0.20485231293515463</v>
      </c>
      <c r="H129" s="1005">
        <v>273.54435483870969</v>
      </c>
      <c r="I129" s="1005">
        <v>-0.91167123167128961</v>
      </c>
      <c r="J129" s="1018">
        <v>21.271393643031786</v>
      </c>
      <c r="K129" s="1018">
        <v>3.2681030506687754</v>
      </c>
      <c r="L129" s="1019">
        <v>0.56843308367207568</v>
      </c>
    </row>
    <row r="130" spans="1:12">
      <c r="A130" s="1249" t="s">
        <v>20</v>
      </c>
      <c r="B130" s="1258" t="s">
        <v>29</v>
      </c>
      <c r="C130" s="1002">
        <v>18429.881471165503</v>
      </c>
      <c r="D130" s="1002">
        <v>18379.880163523707</v>
      </c>
      <c r="E130" s="1003">
        <v>18798.479100588815</v>
      </c>
      <c r="F130" s="1003">
        <v>18747.477766794178</v>
      </c>
      <c r="G130" s="1004">
        <v>0.27204370864741573</v>
      </c>
      <c r="H130" s="1005">
        <v>317.73975409836072</v>
      </c>
      <c r="I130" s="1005">
        <v>-0.55277727607893412</v>
      </c>
      <c r="J130" s="1018">
        <v>15.366430260047281</v>
      </c>
      <c r="K130" s="1018">
        <v>3.2153917111418595</v>
      </c>
      <c r="L130" s="1019">
        <v>0.42331250322106717</v>
      </c>
    </row>
    <row r="131" spans="1:12">
      <c r="A131" s="1249" t="s">
        <v>20</v>
      </c>
      <c r="B131" s="1258" t="s">
        <v>32</v>
      </c>
      <c r="C131" s="1002">
        <v>18778.816666633607</v>
      </c>
      <c r="D131" s="1002">
        <v>18722.863491681961</v>
      </c>
      <c r="E131" s="1003">
        <v>19154.39299996628</v>
      </c>
      <c r="F131" s="1003">
        <v>19097.320761515595</v>
      </c>
      <c r="G131" s="1004">
        <v>0.29884945204300495</v>
      </c>
      <c r="H131" s="1005">
        <v>353.0595238095238</v>
      </c>
      <c r="I131" s="1005">
        <v>-1.636462534493774</v>
      </c>
      <c r="J131" s="1018">
        <v>40</v>
      </c>
      <c r="K131" s="1018">
        <v>0.55346906503261517</v>
      </c>
      <c r="L131" s="1019">
        <v>0.15742946107221911</v>
      </c>
    </row>
    <row r="132" spans="1:12">
      <c r="A132" s="1256" t="s">
        <v>20</v>
      </c>
      <c r="B132" s="1259" t="s">
        <v>33</v>
      </c>
      <c r="C132" s="1020">
        <v>16014.819437496111</v>
      </c>
      <c r="D132" s="1020">
        <v>15957.765548126994</v>
      </c>
      <c r="E132" s="1021">
        <v>16335.115826246034</v>
      </c>
      <c r="F132" s="1021">
        <v>16276.92085908953</v>
      </c>
      <c r="G132" s="1022">
        <v>0.35753056527276555</v>
      </c>
      <c r="H132" s="1023">
        <v>229.50961538461539</v>
      </c>
      <c r="I132" s="1023">
        <v>2.777733750081897</v>
      </c>
      <c r="J132" s="1024">
        <v>-4.294478527607362</v>
      </c>
      <c r="K132" s="1024">
        <v>4.111484483099427</v>
      </c>
      <c r="L132" s="1025">
        <v>-0.19214587993687626</v>
      </c>
    </row>
    <row r="133" spans="1:12">
      <c r="A133" s="1249" t="s">
        <v>20</v>
      </c>
      <c r="B133" s="1258" t="s">
        <v>73</v>
      </c>
      <c r="C133" s="1002">
        <v>15328.917263256644</v>
      </c>
      <c r="D133" s="1002">
        <v>15352.826808877016</v>
      </c>
      <c r="E133" s="1003">
        <v>15635.495608521778</v>
      </c>
      <c r="F133" s="1003">
        <v>15659.883345054554</v>
      </c>
      <c r="G133" s="1004">
        <v>-0.15573383272026123</v>
      </c>
      <c r="H133" s="1005">
        <v>218.51801801801804</v>
      </c>
      <c r="I133" s="1005">
        <v>3.1654011838939504</v>
      </c>
      <c r="J133" s="1018">
        <v>-7.8838174273858916</v>
      </c>
      <c r="K133" s="1018">
        <v>2.9254793437438229</v>
      </c>
      <c r="L133" s="1019">
        <v>-0.25603880807135893</v>
      </c>
    </row>
    <row r="134" spans="1:12">
      <c r="A134" s="1249" t="s">
        <v>20</v>
      </c>
      <c r="B134" s="1258" t="s">
        <v>34</v>
      </c>
      <c r="C134" s="1002">
        <v>17246.586073728096</v>
      </c>
      <c r="D134" s="1002">
        <v>17051.357300822874</v>
      </c>
      <c r="E134" s="1003">
        <v>17591.517795202657</v>
      </c>
      <c r="F134" s="1003">
        <v>17392.384446839333</v>
      </c>
      <c r="G134" s="1004">
        <v>1.1449456454460576</v>
      </c>
      <c r="H134" s="1005">
        <v>248.48412698412699</v>
      </c>
      <c r="I134" s="1005">
        <v>1.8485521011933428</v>
      </c>
      <c r="J134" s="1018">
        <v>8.6206896551724146</v>
      </c>
      <c r="K134" s="1018">
        <v>0.8302035975489227</v>
      </c>
      <c r="L134" s="1019">
        <v>6.4527029892157084E-2</v>
      </c>
    </row>
    <row r="135" spans="1:12" ht="15" thickBot="1">
      <c r="A135" s="1249" t="s">
        <v>20</v>
      </c>
      <c r="B135" s="1258" t="s">
        <v>35</v>
      </c>
      <c r="C135" s="1002">
        <v>17894.965855239494</v>
      </c>
      <c r="D135" s="1002">
        <v>17984.663479311861</v>
      </c>
      <c r="E135" s="1003">
        <v>18252.865172344285</v>
      </c>
      <c r="F135" s="1003">
        <v>18344.356748898095</v>
      </c>
      <c r="G135" s="1004">
        <v>-0.49874507896988846</v>
      </c>
      <c r="H135" s="1005">
        <v>275.61111111111109</v>
      </c>
      <c r="I135" s="1005">
        <v>-2.0919676337083177</v>
      </c>
      <c r="J135" s="1018">
        <v>0</v>
      </c>
      <c r="K135" s="1018">
        <v>0.35580154180668117</v>
      </c>
      <c r="L135" s="1019">
        <v>-6.3410175767530941E-4</v>
      </c>
    </row>
    <row r="136" spans="1:12" ht="15" thickBot="1">
      <c r="A136" s="1262"/>
      <c r="B136" s="1263"/>
      <c r="C136" s="1029"/>
      <c r="D136" s="1029"/>
      <c r="E136" s="1029"/>
      <c r="F136" s="1029"/>
      <c r="G136" s="1030"/>
      <c r="H136" s="1031"/>
      <c r="I136" s="1031"/>
      <c r="J136" s="1031"/>
      <c r="K136" s="1031"/>
      <c r="L136" s="1032"/>
    </row>
    <row r="137" spans="1:12">
      <c r="A137" s="1256" t="s">
        <v>88</v>
      </c>
      <c r="B137" s="1259" t="s">
        <v>21</v>
      </c>
      <c r="C137" s="1020">
        <v>21289.51996715468</v>
      </c>
      <c r="D137" s="1020">
        <v>21037.994989440213</v>
      </c>
      <c r="E137" s="1021">
        <v>21715.310366497775</v>
      </c>
      <c r="F137" s="1021">
        <v>21458.754889229018</v>
      </c>
      <c r="G137" s="1022">
        <v>1.1955748532154238</v>
      </c>
      <c r="H137" s="1023">
        <v>353.5</v>
      </c>
      <c r="I137" s="1023">
        <v>2.6628205882930045</v>
      </c>
      <c r="J137" s="1024">
        <v>6.756756756756757</v>
      </c>
      <c r="K137" s="1024">
        <v>1.0410489556565856</v>
      </c>
      <c r="L137" s="1025">
        <v>6.4151265887608777E-2</v>
      </c>
    </row>
    <row r="138" spans="1:12">
      <c r="A138" s="1249" t="s">
        <v>88</v>
      </c>
      <c r="B138" s="1258" t="s">
        <v>22</v>
      </c>
      <c r="C138" s="1002">
        <v>21426.186091177347</v>
      </c>
      <c r="D138" s="1002">
        <v>21025.147756561986</v>
      </c>
      <c r="E138" s="1003">
        <v>21854.709813000896</v>
      </c>
      <c r="F138" s="1003">
        <v>21445.650711693233</v>
      </c>
      <c r="G138" s="1004">
        <v>1.9074221939305551</v>
      </c>
      <c r="H138" s="1005">
        <v>327.54166666666663</v>
      </c>
      <c r="I138" s="1005">
        <v>8.5430803219188771</v>
      </c>
      <c r="J138" s="1018">
        <v>14.285714285714285</v>
      </c>
      <c r="K138" s="1018">
        <v>0.15813401858074719</v>
      </c>
      <c r="L138" s="1019">
        <v>1.9520157194608589E-2</v>
      </c>
    </row>
    <row r="139" spans="1:12">
      <c r="A139" s="1249" t="s">
        <v>88</v>
      </c>
      <c r="B139" s="1258" t="s">
        <v>23</v>
      </c>
      <c r="C139" s="1002">
        <v>21252.489024513769</v>
      </c>
      <c r="D139" s="1002">
        <v>20921.950741072073</v>
      </c>
      <c r="E139" s="1003">
        <v>21677.538805004046</v>
      </c>
      <c r="F139" s="1003">
        <v>21340.389755893517</v>
      </c>
      <c r="G139" s="1004">
        <v>1.57986359652789</v>
      </c>
      <c r="H139" s="1005">
        <v>353.12087912087912</v>
      </c>
      <c r="I139" s="1005">
        <v>2.3416453276921141</v>
      </c>
      <c r="J139" s="1018">
        <v>-6.1855670103092786</v>
      </c>
      <c r="K139" s="1018">
        <v>0.59959148711866639</v>
      </c>
      <c r="L139" s="1019">
        <v>-4.0672539283973852E-2</v>
      </c>
    </row>
    <row r="140" spans="1:12">
      <c r="A140" s="1249" t="s">
        <v>88</v>
      </c>
      <c r="B140" s="1258" t="s">
        <v>30</v>
      </c>
      <c r="C140" s="1002">
        <v>21296.810918717343</v>
      </c>
      <c r="D140" s="1002">
        <v>21393.467680016871</v>
      </c>
      <c r="E140" s="1003">
        <v>21722.74713709169</v>
      </c>
      <c r="F140" s="1003">
        <v>21821.337033617212</v>
      </c>
      <c r="G140" s="1004">
        <v>-0.45180502172546833</v>
      </c>
      <c r="H140" s="1005">
        <v>368.79069767441865</v>
      </c>
      <c r="I140" s="1005">
        <v>-0.81827942418145716</v>
      </c>
      <c r="J140" s="1018">
        <v>43.333333333333336</v>
      </c>
      <c r="K140" s="1018">
        <v>0.28332344995717201</v>
      </c>
      <c r="L140" s="1019">
        <v>8.5303647976973984E-2</v>
      </c>
    </row>
    <row r="141" spans="1:12">
      <c r="A141" s="1256" t="s">
        <v>88</v>
      </c>
      <c r="B141" s="1259" t="s">
        <v>24</v>
      </c>
      <c r="C141" s="1020">
        <v>21231.150774572681</v>
      </c>
      <c r="D141" s="1020">
        <v>21514.011485659241</v>
      </c>
      <c r="E141" s="1021">
        <v>21655.773790064137</v>
      </c>
      <c r="F141" s="1021">
        <v>21944.291715372423</v>
      </c>
      <c r="G141" s="1022">
        <v>-1.3147743798273215</v>
      </c>
      <c r="H141" s="1023">
        <v>311.63506493506492</v>
      </c>
      <c r="I141" s="1023">
        <v>0.72952250763678839</v>
      </c>
      <c r="J141" s="1024">
        <v>5.4794520547945202</v>
      </c>
      <c r="K141" s="1024">
        <v>5.0734664294656389</v>
      </c>
      <c r="L141" s="1025">
        <v>0.25498458128082024</v>
      </c>
    </row>
    <row r="142" spans="1:12">
      <c r="A142" s="1249" t="s">
        <v>88</v>
      </c>
      <c r="B142" s="1258" t="s">
        <v>25</v>
      </c>
      <c r="C142" s="1002">
        <v>21040.745316990371</v>
      </c>
      <c r="D142" s="1002">
        <v>21708.92881656182</v>
      </c>
      <c r="E142" s="1003">
        <v>21461.56022333018</v>
      </c>
      <c r="F142" s="1003">
        <v>22143.107392893053</v>
      </c>
      <c r="G142" s="1004">
        <v>-3.0779201738488573</v>
      </c>
      <c r="H142" s="1005">
        <v>288.91666666666663</v>
      </c>
      <c r="I142" s="1005">
        <v>-1.5145384244386333</v>
      </c>
      <c r="J142" s="1018">
        <v>20.863309352517987</v>
      </c>
      <c r="K142" s="1018">
        <v>1.1069381300652303</v>
      </c>
      <c r="L142" s="1019">
        <v>0.18944638089031274</v>
      </c>
    </row>
    <row r="143" spans="1:12">
      <c r="A143" s="1249" t="s">
        <v>88</v>
      </c>
      <c r="B143" s="1258" t="s">
        <v>26</v>
      </c>
      <c r="C143" s="1002">
        <v>21299.752270405905</v>
      </c>
      <c r="D143" s="1002">
        <v>21507.391477446141</v>
      </c>
      <c r="E143" s="1003">
        <v>21725.747315814024</v>
      </c>
      <c r="F143" s="1003">
        <v>21937.539306995062</v>
      </c>
      <c r="G143" s="1004">
        <v>-0.96543184819961114</v>
      </c>
      <c r="H143" s="1005">
        <v>314.76984126984121</v>
      </c>
      <c r="I143" s="1005">
        <v>1.3468622616900832</v>
      </c>
      <c r="J143" s="1018">
        <v>-4</v>
      </c>
      <c r="K143" s="1018">
        <v>3.3208143901956908</v>
      </c>
      <c r="L143" s="1019">
        <v>-0.14453214445777496</v>
      </c>
    </row>
    <row r="144" spans="1:12">
      <c r="A144" s="1249" t="s">
        <v>88</v>
      </c>
      <c r="B144" s="1258" t="s">
        <v>31</v>
      </c>
      <c r="C144" s="1002">
        <v>21181.075550945279</v>
      </c>
      <c r="D144" s="1002">
        <v>21201.953937024358</v>
      </c>
      <c r="E144" s="1003">
        <v>21604.697061964183</v>
      </c>
      <c r="F144" s="1003">
        <v>21625.993015764845</v>
      </c>
      <c r="G144" s="1004">
        <v>-9.8473877177049904E-2</v>
      </c>
      <c r="H144" s="1005">
        <v>334.4591836734694</v>
      </c>
      <c r="I144" s="1005">
        <v>0.28761129639263988</v>
      </c>
      <c r="J144" s="1018">
        <v>48.484848484848484</v>
      </c>
      <c r="K144" s="1018">
        <v>0.64571390920471772</v>
      </c>
      <c r="L144" s="1019">
        <v>0.21007034484828202</v>
      </c>
    </row>
    <row r="145" spans="1:12">
      <c r="A145" s="1256" t="s">
        <v>88</v>
      </c>
      <c r="B145" s="1259" t="s">
        <v>27</v>
      </c>
      <c r="C145" s="1020">
        <v>19824.347428222678</v>
      </c>
      <c r="D145" s="1020">
        <v>19788.763699141491</v>
      </c>
      <c r="E145" s="1021">
        <v>20220.83437678713</v>
      </c>
      <c r="F145" s="1021">
        <v>20184.538973124327</v>
      </c>
      <c r="G145" s="1022">
        <v>0.17981784826064492</v>
      </c>
      <c r="H145" s="1023">
        <v>276.61491442542786</v>
      </c>
      <c r="I145" s="1023">
        <v>-0.27958244933992626</v>
      </c>
      <c r="J145" s="1024">
        <v>14.887640449438203</v>
      </c>
      <c r="K145" s="1024">
        <v>5.3897344666271332</v>
      </c>
      <c r="L145" s="1025">
        <v>0.69006449963043348</v>
      </c>
    </row>
    <row r="146" spans="1:12">
      <c r="A146" s="1249" t="s">
        <v>88</v>
      </c>
      <c r="B146" s="1258" t="s">
        <v>28</v>
      </c>
      <c r="C146" s="1002">
        <v>19526.254867920252</v>
      </c>
      <c r="D146" s="1002">
        <v>19208.409692650563</v>
      </c>
      <c r="E146" s="1003">
        <v>19916.779965278656</v>
      </c>
      <c r="F146" s="1003">
        <v>19592.577886503583</v>
      </c>
      <c r="G146" s="1004">
        <v>1.6547188463566156</v>
      </c>
      <c r="H146" s="1005">
        <v>251.31847133757961</v>
      </c>
      <c r="I146" s="1005">
        <v>-3.3919396912976151E-3</v>
      </c>
      <c r="J146" s="1018">
        <v>19.391634980988592</v>
      </c>
      <c r="K146" s="1018">
        <v>2.0689200764314424</v>
      </c>
      <c r="L146" s="1019">
        <v>0.33294647907170627</v>
      </c>
    </row>
    <row r="147" spans="1:12">
      <c r="A147" s="1249" t="s">
        <v>88</v>
      </c>
      <c r="B147" s="1258" t="s">
        <v>29</v>
      </c>
      <c r="C147" s="1002">
        <v>20004.231298579209</v>
      </c>
      <c r="D147" s="1002">
        <v>20104.64535582198</v>
      </c>
      <c r="E147" s="1003">
        <v>20404.315924550792</v>
      </c>
      <c r="F147" s="1003">
        <v>20506.738262938423</v>
      </c>
      <c r="G147" s="1004">
        <v>-0.49945699347388278</v>
      </c>
      <c r="H147" s="1005">
        <v>286.08986175115211</v>
      </c>
      <c r="I147" s="1005">
        <v>-1.682302535483712</v>
      </c>
      <c r="J147" s="1005">
        <v>7.6923076923076925</v>
      </c>
      <c r="K147" s="1005">
        <v>2.8595901693351782</v>
      </c>
      <c r="L147" s="1006">
        <v>0.19952416273451812</v>
      </c>
    </row>
    <row r="148" spans="1:12" ht="15" thickBot="1">
      <c r="A148" s="1267" t="s">
        <v>88</v>
      </c>
      <c r="B148" s="1268" t="s">
        <v>32</v>
      </c>
      <c r="C148" s="1007">
        <v>19875.600136191406</v>
      </c>
      <c r="D148" s="1007">
        <v>19882.02383221257</v>
      </c>
      <c r="E148" s="1008">
        <v>20273.112138915236</v>
      </c>
      <c r="F148" s="1008">
        <v>20279.66430885682</v>
      </c>
      <c r="G148" s="1009">
        <v>-3.2309065090009609E-2</v>
      </c>
      <c r="H148" s="1010">
        <v>331.3428571428571</v>
      </c>
      <c r="I148" s="1010">
        <v>7.8223785269625594</v>
      </c>
      <c r="J148" s="1010">
        <v>52.173913043478258</v>
      </c>
      <c r="K148" s="1010">
        <v>0.46122422086051262</v>
      </c>
      <c r="L148" s="1011">
        <v>0.15759385782420898</v>
      </c>
    </row>
    <row r="149" spans="1:12">
      <c r="A149" s="1214"/>
      <c r="B149" s="1214"/>
      <c r="C149" s="1038"/>
      <c r="D149" s="1038"/>
      <c r="E149" s="1038"/>
      <c r="F149" s="1038"/>
      <c r="G149" s="958"/>
      <c r="H149" s="958"/>
      <c r="I149" s="958"/>
      <c r="J149" s="958"/>
      <c r="K149" s="958"/>
      <c r="L149" s="958"/>
    </row>
    <row r="150" spans="1:12" ht="15" thickBot="1">
      <c r="A150" s="1214"/>
      <c r="B150" s="1214"/>
      <c r="C150" s="958"/>
      <c r="D150" s="958"/>
      <c r="E150" s="958"/>
      <c r="F150" s="958"/>
      <c r="G150" s="958"/>
      <c r="H150" s="958"/>
      <c r="I150" s="958"/>
      <c r="J150" s="958"/>
      <c r="K150" s="958"/>
      <c r="L150" s="1039"/>
    </row>
    <row r="151" spans="1:12" ht="21.5" thickBot="1">
      <c r="A151" s="1218" t="s">
        <v>232</v>
      </c>
      <c r="B151" s="1219"/>
      <c r="C151" s="959"/>
      <c r="D151" s="959"/>
      <c r="E151" s="959"/>
      <c r="F151" s="959"/>
      <c r="G151" s="959"/>
      <c r="H151" s="959"/>
      <c r="I151" s="959"/>
      <c r="J151" s="959"/>
      <c r="K151" s="959"/>
      <c r="L151" s="960"/>
    </row>
    <row r="152" spans="1:12">
      <c r="A152" s="1221"/>
      <c r="B152" s="1222"/>
      <c r="C152" s="961" t="s">
        <v>5</v>
      </c>
      <c r="D152" s="961" t="s">
        <v>5</v>
      </c>
      <c r="E152" s="961"/>
      <c r="F152" s="961"/>
      <c r="G152" s="962"/>
      <c r="H152" s="1078" t="s">
        <v>6</v>
      </c>
      <c r="I152" s="1079"/>
      <c r="J152" s="963" t="s">
        <v>7</v>
      </c>
      <c r="K152" s="964" t="s">
        <v>8</v>
      </c>
      <c r="L152" s="965"/>
    </row>
    <row r="153" spans="1:12" ht="15.5">
      <c r="A153" s="1230" t="s">
        <v>9</v>
      </c>
      <c r="B153" s="1231" t="s">
        <v>10</v>
      </c>
      <c r="C153" s="966" t="s">
        <v>36</v>
      </c>
      <c r="D153" s="966" t="s">
        <v>36</v>
      </c>
      <c r="E153" s="967" t="s">
        <v>37</v>
      </c>
      <c r="F153" s="968"/>
      <c r="G153" s="969"/>
      <c r="H153" s="1080" t="s">
        <v>11</v>
      </c>
      <c r="I153" s="1081"/>
      <c r="J153" s="970" t="s">
        <v>12</v>
      </c>
      <c r="K153" s="971" t="s">
        <v>13</v>
      </c>
      <c r="L153" s="972"/>
    </row>
    <row r="154" spans="1:12" ht="26.5" thickBot="1">
      <c r="A154" s="1241" t="s">
        <v>14</v>
      </c>
      <c r="B154" s="1242" t="s">
        <v>15</v>
      </c>
      <c r="C154" s="973" t="s">
        <v>529</v>
      </c>
      <c r="D154" s="974" t="s">
        <v>524</v>
      </c>
      <c r="E154" s="975" t="s">
        <v>529</v>
      </c>
      <c r="F154" s="976" t="s">
        <v>524</v>
      </c>
      <c r="G154" s="977" t="s">
        <v>16</v>
      </c>
      <c r="H154" s="978" t="s">
        <v>529</v>
      </c>
      <c r="I154" s="979" t="s">
        <v>16</v>
      </c>
      <c r="J154" s="980" t="s">
        <v>16</v>
      </c>
      <c r="K154" s="973" t="s">
        <v>529</v>
      </c>
      <c r="L154" s="981" t="s">
        <v>17</v>
      </c>
    </row>
    <row r="155" spans="1:12" ht="15" thickBot="1">
      <c r="A155" s="1243" t="s">
        <v>18</v>
      </c>
      <c r="B155" s="1244" t="s">
        <v>19</v>
      </c>
      <c r="C155" s="982">
        <v>19757.133072445406</v>
      </c>
      <c r="D155" s="982">
        <v>19788.196998634772</v>
      </c>
      <c r="E155" s="983">
        <v>20152.275733894316</v>
      </c>
      <c r="F155" s="984">
        <v>20168.043801128315</v>
      </c>
      <c r="G155" s="985">
        <v>-7.8183424180768402E-2</v>
      </c>
      <c r="H155" s="986">
        <v>321.8222589987588</v>
      </c>
      <c r="I155" s="986">
        <v>2.1361021398254265</v>
      </c>
      <c r="J155" s="987">
        <v>0.73631564323423171</v>
      </c>
      <c r="K155" s="986">
        <v>47.776240363708247</v>
      </c>
      <c r="L155" s="988" t="s">
        <v>19</v>
      </c>
    </row>
    <row r="156" spans="1:12" ht="15" thickBot="1">
      <c r="A156" s="1245"/>
      <c r="B156" s="1246"/>
      <c r="C156" s="989"/>
      <c r="D156" s="989"/>
      <c r="E156" s="989"/>
      <c r="F156" s="989"/>
      <c r="G156" s="990"/>
      <c r="H156" s="987"/>
      <c r="I156" s="987"/>
      <c r="J156" s="987"/>
      <c r="K156" s="987"/>
      <c r="L156" s="991"/>
    </row>
    <row r="157" spans="1:12">
      <c r="A157" s="1247" t="s">
        <v>79</v>
      </c>
      <c r="B157" s="1248" t="s">
        <v>19</v>
      </c>
      <c r="C157" s="992">
        <v>19519.72390168791</v>
      </c>
      <c r="D157" s="992">
        <v>19113.366682190212</v>
      </c>
      <c r="E157" s="993">
        <v>19910.118379721669</v>
      </c>
      <c r="F157" s="993">
        <v>19495.634015834017</v>
      </c>
      <c r="G157" s="994">
        <v>2.1260368529231459</v>
      </c>
      <c r="H157" s="995">
        <v>211.78947368421052</v>
      </c>
      <c r="I157" s="995">
        <v>-7.49026538500223</v>
      </c>
      <c r="J157" s="995">
        <v>18.75</v>
      </c>
      <c r="K157" s="995">
        <v>0.12518943137642485</v>
      </c>
      <c r="L157" s="996">
        <v>1.9578870320319255E-2</v>
      </c>
    </row>
    <row r="158" spans="1:12">
      <c r="A158" s="1249" t="s">
        <v>80</v>
      </c>
      <c r="B158" s="1250" t="s">
        <v>19</v>
      </c>
      <c r="C158" s="997">
        <v>20841.079343525376</v>
      </c>
      <c r="D158" s="997">
        <v>20892.752511311926</v>
      </c>
      <c r="E158" s="998">
        <v>21257.900930395885</v>
      </c>
      <c r="F158" s="998">
        <v>21508.688726874916</v>
      </c>
      <c r="G158" s="999">
        <v>-1.1659836620615289</v>
      </c>
      <c r="H158" s="1000">
        <v>358.57803806734989</v>
      </c>
      <c r="I158" s="1000">
        <v>3.0122290791358428</v>
      </c>
      <c r="J158" s="1000">
        <v>10.966693744922827</v>
      </c>
      <c r="K158" s="1000">
        <v>18.000922448441724</v>
      </c>
      <c r="L158" s="1001">
        <v>1.750097365933474</v>
      </c>
    </row>
    <row r="159" spans="1:12">
      <c r="A159" s="1251" t="s">
        <v>81</v>
      </c>
      <c r="B159" s="1252" t="s">
        <v>19</v>
      </c>
      <c r="C159" s="1002">
        <v>21172.893369111636</v>
      </c>
      <c r="D159" s="1002">
        <v>21134.089354049229</v>
      </c>
      <c r="E159" s="1003">
        <v>21596.351236493869</v>
      </c>
      <c r="F159" s="1003">
        <v>21556.771141130212</v>
      </c>
      <c r="G159" s="1004">
        <v>0.18360864484077832</v>
      </c>
      <c r="H159" s="1005">
        <v>410.14107883817428</v>
      </c>
      <c r="I159" s="1005">
        <v>6.7343481649020172</v>
      </c>
      <c r="J159" s="1005">
        <v>-35.215053763440864</v>
      </c>
      <c r="K159" s="1005">
        <v>1.5879291032483362</v>
      </c>
      <c r="L159" s="1006">
        <v>-0.86751644130611916</v>
      </c>
    </row>
    <row r="160" spans="1:12">
      <c r="A160" s="1251" t="s">
        <v>82</v>
      </c>
      <c r="B160" s="1252" t="s">
        <v>19</v>
      </c>
      <c r="C160" s="1002" t="s">
        <v>469</v>
      </c>
      <c r="D160" s="1002" t="s">
        <v>469</v>
      </c>
      <c r="E160" s="1003" t="s">
        <v>469</v>
      </c>
      <c r="F160" s="1003" t="s">
        <v>469</v>
      </c>
      <c r="G160" s="1004" t="s">
        <v>72</v>
      </c>
      <c r="H160" s="1005" t="s">
        <v>469</v>
      </c>
      <c r="I160" s="1005" t="s">
        <v>72</v>
      </c>
      <c r="J160" s="1005" t="s">
        <v>72</v>
      </c>
      <c r="K160" s="1005">
        <v>0.30967911972062989</v>
      </c>
      <c r="L160" s="1006" t="s">
        <v>72</v>
      </c>
    </row>
    <row r="161" spans="1:12">
      <c r="A161" s="1251" t="s">
        <v>71</v>
      </c>
      <c r="B161" s="1252" t="s">
        <v>19</v>
      </c>
      <c r="C161" s="1002">
        <v>17632.072642333409</v>
      </c>
      <c r="D161" s="1002">
        <v>17533.280554378343</v>
      </c>
      <c r="E161" s="1003">
        <v>17984.714095180079</v>
      </c>
      <c r="F161" s="1003">
        <v>17883.94616546591</v>
      </c>
      <c r="G161" s="1004">
        <v>0.56345466924270537</v>
      </c>
      <c r="H161" s="1005">
        <v>293.71226053639845</v>
      </c>
      <c r="I161" s="1005">
        <v>0.98699650344489698</v>
      </c>
      <c r="J161" s="1005">
        <v>-0.41968714231209459</v>
      </c>
      <c r="K161" s="1005">
        <v>17.197074520656255</v>
      </c>
      <c r="L161" s="1006">
        <v>-0.10325551234704378</v>
      </c>
    </row>
    <row r="162" spans="1:12" ht="15" thickBot="1">
      <c r="A162" s="1253" t="s">
        <v>83</v>
      </c>
      <c r="B162" s="1254" t="s">
        <v>19</v>
      </c>
      <c r="C162" s="1007">
        <v>20624.858233123483</v>
      </c>
      <c r="D162" s="1007">
        <v>20526.820831485886</v>
      </c>
      <c r="E162" s="1008">
        <v>21037.355397785952</v>
      </c>
      <c r="F162" s="1008">
        <v>20937.357248115604</v>
      </c>
      <c r="G162" s="1009">
        <v>0.4776063592235244</v>
      </c>
      <c r="H162" s="1010">
        <v>291.91697877652933</v>
      </c>
      <c r="I162" s="1010">
        <v>1.3862325821952519</v>
      </c>
      <c r="J162" s="1010">
        <v>-3.9568345323741005</v>
      </c>
      <c r="K162" s="1010">
        <v>10.555445740264874</v>
      </c>
      <c r="L162" s="1011">
        <v>-0.45445524983413677</v>
      </c>
    </row>
    <row r="163" spans="1:12" ht="15" thickBot="1">
      <c r="A163" s="1245"/>
      <c r="B163" s="1255"/>
      <c r="C163" s="989"/>
      <c r="D163" s="989"/>
      <c r="E163" s="989"/>
      <c r="F163" s="989"/>
      <c r="G163" s="990"/>
      <c r="H163" s="987"/>
      <c r="I163" s="987"/>
      <c r="J163" s="987"/>
      <c r="K163" s="987"/>
      <c r="L163" s="991"/>
    </row>
    <row r="164" spans="1:12">
      <c r="A164" s="1256" t="s">
        <v>84</v>
      </c>
      <c r="B164" s="1257" t="s">
        <v>21</v>
      </c>
      <c r="C164" s="1012" t="s">
        <v>72</v>
      </c>
      <c r="D164" s="1012" t="s">
        <v>72</v>
      </c>
      <c r="E164" s="1013" t="s">
        <v>72</v>
      </c>
      <c r="F164" s="1013" t="s">
        <v>72</v>
      </c>
      <c r="G164" s="1014" t="s">
        <v>72</v>
      </c>
      <c r="H164" s="1015" t="s">
        <v>72</v>
      </c>
      <c r="I164" s="1015" t="s">
        <v>72</v>
      </c>
      <c r="J164" s="1016" t="s">
        <v>72</v>
      </c>
      <c r="K164" s="1016" t="s">
        <v>72</v>
      </c>
      <c r="L164" s="1017" t="s">
        <v>72</v>
      </c>
    </row>
    <row r="165" spans="1:12">
      <c r="A165" s="1249" t="s">
        <v>84</v>
      </c>
      <c r="B165" s="1258" t="s">
        <v>22</v>
      </c>
      <c r="C165" s="1002" t="s">
        <v>72</v>
      </c>
      <c r="D165" s="1002" t="s">
        <v>72</v>
      </c>
      <c r="E165" s="1003" t="s">
        <v>72</v>
      </c>
      <c r="F165" s="1003" t="s">
        <v>72</v>
      </c>
      <c r="G165" s="1004" t="s">
        <v>72</v>
      </c>
      <c r="H165" s="1005" t="s">
        <v>72</v>
      </c>
      <c r="I165" s="1005" t="s">
        <v>72</v>
      </c>
      <c r="J165" s="1018" t="s">
        <v>72</v>
      </c>
      <c r="K165" s="1018" t="s">
        <v>72</v>
      </c>
      <c r="L165" s="1019" t="s">
        <v>72</v>
      </c>
    </row>
    <row r="166" spans="1:12">
      <c r="A166" s="1249" t="s">
        <v>84</v>
      </c>
      <c r="B166" s="1258" t="s">
        <v>23</v>
      </c>
      <c r="C166" s="1002" t="s">
        <v>72</v>
      </c>
      <c r="D166" s="1002" t="s">
        <v>72</v>
      </c>
      <c r="E166" s="1003" t="s">
        <v>72</v>
      </c>
      <c r="F166" s="1003" t="s">
        <v>72</v>
      </c>
      <c r="G166" s="1004" t="s">
        <v>72</v>
      </c>
      <c r="H166" s="1005" t="s">
        <v>72</v>
      </c>
      <c r="I166" s="1005" t="s">
        <v>72</v>
      </c>
      <c r="J166" s="1018" t="s">
        <v>72</v>
      </c>
      <c r="K166" s="1018" t="s">
        <v>72</v>
      </c>
      <c r="L166" s="1019" t="s">
        <v>72</v>
      </c>
    </row>
    <row r="167" spans="1:12">
      <c r="A167" s="1256" t="s">
        <v>84</v>
      </c>
      <c r="B167" s="1259" t="s">
        <v>24</v>
      </c>
      <c r="C167" s="1020">
        <v>19448.039215686273</v>
      </c>
      <c r="D167" s="1020" t="s">
        <v>469</v>
      </c>
      <c r="E167" s="1021">
        <v>19837</v>
      </c>
      <c r="F167" s="1021">
        <v>18960.661538461536</v>
      </c>
      <c r="G167" s="1022">
        <v>4.6218770360982342</v>
      </c>
      <c r="H167" s="1023">
        <v>174.5</v>
      </c>
      <c r="I167" s="1023">
        <v>-22.185061315496089</v>
      </c>
      <c r="J167" s="1024">
        <v>-50</v>
      </c>
      <c r="K167" s="1024">
        <v>1.3177834881728932E-2</v>
      </c>
      <c r="L167" s="1025">
        <v>-1.3224805382297467E-2</v>
      </c>
    </row>
    <row r="168" spans="1:12">
      <c r="A168" s="1249" t="s">
        <v>84</v>
      </c>
      <c r="B168" s="1258" t="s">
        <v>25</v>
      </c>
      <c r="C168" s="1002">
        <v>19448.039215686273</v>
      </c>
      <c r="D168" s="1002" t="s">
        <v>469</v>
      </c>
      <c r="E168" s="1003">
        <v>19837</v>
      </c>
      <c r="F168" s="1003">
        <v>18960.661538461536</v>
      </c>
      <c r="G168" s="1004">
        <v>4.6218770360982342</v>
      </c>
      <c r="H168" s="1005">
        <v>174.5</v>
      </c>
      <c r="I168" s="1005">
        <v>-22.185061315496089</v>
      </c>
      <c r="J168" s="1018">
        <v>-50</v>
      </c>
      <c r="K168" s="1018">
        <v>1.3177834881728932E-2</v>
      </c>
      <c r="L168" s="1019">
        <v>-1.3224805382297467E-2</v>
      </c>
    </row>
    <row r="169" spans="1:12">
      <c r="A169" s="1249" t="s">
        <v>84</v>
      </c>
      <c r="B169" s="1258" t="s">
        <v>26</v>
      </c>
      <c r="C169" s="1002" t="s">
        <v>72</v>
      </c>
      <c r="D169" s="1002" t="s">
        <v>72</v>
      </c>
      <c r="E169" s="1003" t="s">
        <v>72</v>
      </c>
      <c r="F169" s="1003" t="s">
        <v>72</v>
      </c>
      <c r="G169" s="1004" t="s">
        <v>72</v>
      </c>
      <c r="H169" s="1005" t="s">
        <v>72</v>
      </c>
      <c r="I169" s="1005" t="s">
        <v>72</v>
      </c>
      <c r="J169" s="1018" t="s">
        <v>72</v>
      </c>
      <c r="K169" s="1018">
        <v>0</v>
      </c>
      <c r="L169" s="1019" t="s">
        <v>72</v>
      </c>
    </row>
    <row r="170" spans="1:12">
      <c r="A170" s="1256" t="s">
        <v>84</v>
      </c>
      <c r="B170" s="1259" t="s">
        <v>27</v>
      </c>
      <c r="C170" s="1020">
        <v>19526.531508603442</v>
      </c>
      <c r="D170" s="1020">
        <v>19283.453844299835</v>
      </c>
      <c r="E170" s="1021">
        <v>19917.062138775513</v>
      </c>
      <c r="F170" s="1021">
        <v>19669.12292118583</v>
      </c>
      <c r="G170" s="1022">
        <v>1.2605504504861511</v>
      </c>
      <c r="H170" s="1023">
        <v>216.1764705882353</v>
      </c>
      <c r="I170" s="1023">
        <v>-6.2141125430649442</v>
      </c>
      <c r="J170" s="1024">
        <v>41.666666666666671</v>
      </c>
      <c r="K170" s="1024">
        <v>0.11201159649469593</v>
      </c>
      <c r="L170" s="1025">
        <v>3.2803675702616719E-2</v>
      </c>
    </row>
    <row r="171" spans="1:12">
      <c r="A171" s="1249" t="s">
        <v>84</v>
      </c>
      <c r="B171" s="1258" t="s">
        <v>28</v>
      </c>
      <c r="C171" s="1002">
        <v>19277.566904642197</v>
      </c>
      <c r="D171" s="1002">
        <v>18503.774739673128</v>
      </c>
      <c r="E171" s="1003">
        <v>19663.118242735043</v>
      </c>
      <c r="F171" s="1003">
        <v>18873.85023446659</v>
      </c>
      <c r="G171" s="1004">
        <v>4.1818070953383248</v>
      </c>
      <c r="H171" s="1005">
        <v>208.92857142857142</v>
      </c>
      <c r="I171" s="1005">
        <v>-2.0264612292748341</v>
      </c>
      <c r="J171" s="1018">
        <v>75</v>
      </c>
      <c r="K171" s="1018">
        <v>9.2244844172102519E-2</v>
      </c>
      <c r="L171" s="1019">
        <v>3.943956364404972E-2</v>
      </c>
    </row>
    <row r="172" spans="1:12" ht="15" thickBot="1">
      <c r="A172" s="1260" t="s">
        <v>84</v>
      </c>
      <c r="B172" s="1261" t="s">
        <v>29</v>
      </c>
      <c r="C172" s="1026">
        <v>20497.493464052288</v>
      </c>
      <c r="D172" s="1026">
        <v>20538.29587495375</v>
      </c>
      <c r="E172" s="1027">
        <v>20907.443333333333</v>
      </c>
      <c r="F172" s="1027">
        <v>20949.061792452827</v>
      </c>
      <c r="G172" s="1028">
        <v>-0.19866502629959215</v>
      </c>
      <c r="H172" s="1018">
        <v>250</v>
      </c>
      <c r="I172" s="1018">
        <v>-5.6603773584905666</v>
      </c>
      <c r="J172" s="1018">
        <v>-25</v>
      </c>
      <c r="K172" s="1018">
        <v>1.9766752322593398E-2</v>
      </c>
      <c r="L172" s="1019">
        <v>-6.635887941433001E-3</v>
      </c>
    </row>
    <row r="173" spans="1:12" ht="15" thickBot="1">
      <c r="A173" s="1245"/>
      <c r="B173" s="1255"/>
      <c r="C173" s="989"/>
      <c r="D173" s="989"/>
      <c r="E173" s="989"/>
      <c r="F173" s="989"/>
      <c r="G173" s="990"/>
      <c r="H173" s="987"/>
      <c r="I173" s="987"/>
      <c r="J173" s="987"/>
      <c r="K173" s="987"/>
      <c r="L173" s="991"/>
    </row>
    <row r="174" spans="1:12">
      <c r="A174" s="1256" t="s">
        <v>85</v>
      </c>
      <c r="B174" s="1257" t="s">
        <v>21</v>
      </c>
      <c r="C174" s="1012">
        <v>21668.291594172846</v>
      </c>
      <c r="D174" s="1012">
        <v>21928.184701080532</v>
      </c>
      <c r="E174" s="1013">
        <v>22101.657426056303</v>
      </c>
      <c r="F174" s="1013">
        <v>22366.748395102142</v>
      </c>
      <c r="G174" s="1014">
        <v>-1.1852011940362721</v>
      </c>
      <c r="H174" s="1015">
        <v>399.81850533807841</v>
      </c>
      <c r="I174" s="1015">
        <v>-3.0267149716294326</v>
      </c>
      <c r="J174" s="1016">
        <v>-2.7681660899653981</v>
      </c>
      <c r="K174" s="1016">
        <v>1.8514858008829147</v>
      </c>
      <c r="L174" s="1017">
        <v>-5.6104958192992882E-2</v>
      </c>
    </row>
    <row r="175" spans="1:12">
      <c r="A175" s="1249" t="s">
        <v>85</v>
      </c>
      <c r="B175" s="1258" t="s">
        <v>22</v>
      </c>
      <c r="C175" s="1002">
        <v>21759.192205882919</v>
      </c>
      <c r="D175" s="1002">
        <v>22060.1031687879</v>
      </c>
      <c r="E175" s="1003">
        <v>22194.376050000577</v>
      </c>
      <c r="F175" s="1003">
        <v>22501.305232163657</v>
      </c>
      <c r="G175" s="1004">
        <v>-1.3640505694947465</v>
      </c>
      <c r="H175" s="1005">
        <v>395.04128440366981</v>
      </c>
      <c r="I175" s="1005">
        <v>-2.4848720710977537</v>
      </c>
      <c r="J175" s="1018">
        <v>11.794871794871794</v>
      </c>
      <c r="K175" s="1018">
        <v>1.4363840021084535</v>
      </c>
      <c r="L175" s="1019">
        <v>0.14925528923716636</v>
      </c>
    </row>
    <row r="176" spans="1:12">
      <c r="A176" s="1249" t="s">
        <v>85</v>
      </c>
      <c r="B176" s="1258" t="s">
        <v>23</v>
      </c>
      <c r="C176" s="1002">
        <v>21369.844404700496</v>
      </c>
      <c r="D176" s="1002">
        <v>21668.683947183134</v>
      </c>
      <c r="E176" s="1003">
        <v>21797.241292794508</v>
      </c>
      <c r="F176" s="1003">
        <v>22102.057626126796</v>
      </c>
      <c r="G176" s="1004">
        <v>-1.3791310224979481</v>
      </c>
      <c r="H176" s="1005">
        <v>416.34920634920644</v>
      </c>
      <c r="I176" s="1005">
        <v>-2.5428920842038871</v>
      </c>
      <c r="J176" s="1018">
        <v>-32.978723404255319</v>
      </c>
      <c r="K176" s="1018">
        <v>0.41510179877446135</v>
      </c>
      <c r="L176" s="1019">
        <v>-0.20536024743015907</v>
      </c>
    </row>
    <row r="177" spans="1:12">
      <c r="A177" s="1256" t="s">
        <v>85</v>
      </c>
      <c r="B177" s="1259" t="s">
        <v>24</v>
      </c>
      <c r="C177" s="1020">
        <v>20801.11306011644</v>
      </c>
      <c r="D177" s="1020">
        <v>20801.11306011644</v>
      </c>
      <c r="E177" s="1021">
        <v>21217.135321318769</v>
      </c>
      <c r="F177" s="1021">
        <v>21629.504127866461</v>
      </c>
      <c r="G177" s="1022">
        <v>-1.9065106814742721</v>
      </c>
      <c r="H177" s="1023">
        <v>378.21422708618326</v>
      </c>
      <c r="I177" s="1023">
        <v>5.1093893689107919</v>
      </c>
      <c r="J177" s="1024">
        <v>42.079689018464528</v>
      </c>
      <c r="K177" s="1024">
        <v>9.6911043351451678</v>
      </c>
      <c r="L177" s="1025">
        <v>-0.21074323991256882</v>
      </c>
    </row>
    <row r="178" spans="1:12">
      <c r="A178" s="1249" t="s">
        <v>85</v>
      </c>
      <c r="B178" s="1258" t="s">
        <v>25</v>
      </c>
      <c r="C178" s="1002">
        <v>21420.35221329251</v>
      </c>
      <c r="D178" s="1002">
        <v>21639.32871651743</v>
      </c>
      <c r="E178" s="1003">
        <v>21848.759257558362</v>
      </c>
      <c r="F178" s="1003">
        <v>22072.115290847774</v>
      </c>
      <c r="G178" s="1004">
        <v>-1.011937597942989</v>
      </c>
      <c r="H178" s="1005">
        <v>353.52352941176468</v>
      </c>
      <c r="I178" s="1005">
        <v>-1.2764262668026576</v>
      </c>
      <c r="J178" s="1018">
        <v>20.283018867924529</v>
      </c>
      <c r="K178" s="1018">
        <v>3.3603478948408774</v>
      </c>
      <c r="L178" s="1019">
        <v>0.56166802685407857</v>
      </c>
    </row>
    <row r="179" spans="1:12">
      <c r="A179" s="1249" t="s">
        <v>85</v>
      </c>
      <c r="B179" s="1258" t="s">
        <v>26</v>
      </c>
      <c r="C179" s="1002">
        <v>21674.958624921856</v>
      </c>
      <c r="D179" s="1002">
        <v>21479.628909454252</v>
      </c>
      <c r="E179" s="1003">
        <v>22108.457797420295</v>
      </c>
      <c r="F179" s="1003">
        <v>21909.221487643335</v>
      </c>
      <c r="G179" s="1004">
        <v>0.90937192765761854</v>
      </c>
      <c r="H179" s="1005">
        <v>388.85863874345546</v>
      </c>
      <c r="I179" s="1005">
        <v>1.0970956796448974</v>
      </c>
      <c r="J179" s="1018">
        <v>-27.376425855513308</v>
      </c>
      <c r="K179" s="1018">
        <v>1.2584832312051131</v>
      </c>
      <c r="L179" s="1019">
        <v>-0.47749036615462304</v>
      </c>
    </row>
    <row r="180" spans="1:12">
      <c r="A180" s="1256" t="s">
        <v>85</v>
      </c>
      <c r="B180" s="1259" t="s">
        <v>27</v>
      </c>
      <c r="C180" s="1020">
        <v>20615.724032506139</v>
      </c>
      <c r="D180" s="1020">
        <v>20694.962690710341</v>
      </c>
      <c r="E180" s="1021">
        <v>21028.038513156262</v>
      </c>
      <c r="F180" s="1021">
        <v>21108.861944524542</v>
      </c>
      <c r="G180" s="1022">
        <v>-0.38288862554831138</v>
      </c>
      <c r="H180" s="1023">
        <v>317.83316481294236</v>
      </c>
      <c r="I180" s="1023">
        <v>-1.0840618124721615</v>
      </c>
      <c r="J180" s="1024">
        <v>-13.54895104895105</v>
      </c>
      <c r="K180" s="1024">
        <v>6.5164393490149575</v>
      </c>
      <c r="L180" s="1025">
        <v>-1.0347157664965936</v>
      </c>
    </row>
    <row r="181" spans="1:12">
      <c r="A181" s="1249" t="s">
        <v>85</v>
      </c>
      <c r="B181" s="1258" t="s">
        <v>28</v>
      </c>
      <c r="C181" s="1002">
        <v>20568.807961415452</v>
      </c>
      <c r="D181" s="1002">
        <v>20570.07696940174</v>
      </c>
      <c r="E181" s="1003">
        <v>20980.18412064376</v>
      </c>
      <c r="F181" s="1003">
        <v>20981.478508789776</v>
      </c>
      <c r="G181" s="1004">
        <v>-6.1691941560444927E-3</v>
      </c>
      <c r="H181" s="1005">
        <v>308.30978260869563</v>
      </c>
      <c r="I181" s="1005">
        <v>-1.0872766809139744</v>
      </c>
      <c r="J181" s="1018">
        <v>-2.7741083223249667</v>
      </c>
      <c r="K181" s="1018">
        <v>4.8494432364762465</v>
      </c>
      <c r="L181" s="1019">
        <v>-0.14725643349075046</v>
      </c>
    </row>
    <row r="182" spans="1:12" ht="15" thickBot="1">
      <c r="A182" s="1260" t="s">
        <v>85</v>
      </c>
      <c r="B182" s="1261" t="s">
        <v>29</v>
      </c>
      <c r="C182" s="1026">
        <v>20737.502634759767</v>
      </c>
      <c r="D182" s="1026">
        <v>20918.829098498019</v>
      </c>
      <c r="E182" s="1027">
        <v>21152.252687454962</v>
      </c>
      <c r="F182" s="1027">
        <v>21337.205680467978</v>
      </c>
      <c r="G182" s="1028">
        <v>-0.86680981466247553</v>
      </c>
      <c r="H182" s="1018">
        <v>345.53754940711462</v>
      </c>
      <c r="I182" s="1018">
        <v>1.5900870778343628</v>
      </c>
      <c r="J182" s="1018">
        <v>-34.625322997416021</v>
      </c>
      <c r="K182" s="1018">
        <v>1.6669961125387101</v>
      </c>
      <c r="L182" s="1019">
        <v>-0.88745933300584445</v>
      </c>
    </row>
    <row r="183" spans="1:12" ht="15" thickBot="1">
      <c r="A183" s="1262"/>
      <c r="B183" s="1263"/>
      <c r="C183" s="1029"/>
      <c r="D183" s="1029"/>
      <c r="E183" s="1029"/>
      <c r="F183" s="1029"/>
      <c r="G183" s="1030"/>
      <c r="H183" s="1031"/>
      <c r="I183" s="1031"/>
      <c r="J183" s="1031"/>
      <c r="K183" s="1031"/>
      <c r="L183" s="1032"/>
    </row>
    <row r="184" spans="1:12">
      <c r="A184" s="1249" t="s">
        <v>86</v>
      </c>
      <c r="B184" s="1264" t="s">
        <v>26</v>
      </c>
      <c r="C184" s="1033">
        <v>21624.13568209502</v>
      </c>
      <c r="D184" s="1033">
        <v>21554.26999414487</v>
      </c>
      <c r="E184" s="1034">
        <v>22056.618395736921</v>
      </c>
      <c r="F184" s="1034">
        <v>21985.355394027771</v>
      </c>
      <c r="G184" s="1035">
        <v>0.32413850234374131</v>
      </c>
      <c r="H184" s="1036">
        <v>432.18181818181824</v>
      </c>
      <c r="I184" s="1036">
        <v>6.8604001083554991</v>
      </c>
      <c r="J184" s="1036">
        <v>-36.538461538461533</v>
      </c>
      <c r="K184" s="1036">
        <v>0.65230282664558215</v>
      </c>
      <c r="L184" s="1037">
        <v>-0.37740014365144758</v>
      </c>
    </row>
    <row r="185" spans="1:12" ht="15" thickBot="1">
      <c r="A185" s="1260" t="s">
        <v>86</v>
      </c>
      <c r="B185" s="1261" t="s">
        <v>29</v>
      </c>
      <c r="C185" s="1026">
        <v>20828.484835034302</v>
      </c>
      <c r="D185" s="1026">
        <v>20802.108026314691</v>
      </c>
      <c r="E185" s="1027">
        <v>21245.05453173499</v>
      </c>
      <c r="F185" s="1027">
        <v>21218.15018684098</v>
      </c>
      <c r="G185" s="1028">
        <v>0.12679872965879752</v>
      </c>
      <c r="H185" s="1018">
        <v>394.77464788732391</v>
      </c>
      <c r="I185" s="1018">
        <v>6.7840357949031329</v>
      </c>
      <c r="J185" s="1018">
        <v>-34.25925925925926</v>
      </c>
      <c r="K185" s="1018">
        <v>0.93562627660275421</v>
      </c>
      <c r="L185" s="1019">
        <v>-0.49011629765467168</v>
      </c>
    </row>
    <row r="186" spans="1:12" ht="15" thickBot="1">
      <c r="A186" s="1262"/>
      <c r="B186" s="1263"/>
      <c r="C186" s="1029"/>
      <c r="D186" s="1029"/>
      <c r="E186" s="1029"/>
      <c r="F186" s="1029"/>
      <c r="G186" s="1030"/>
      <c r="H186" s="1031"/>
      <c r="I186" s="1031"/>
      <c r="J186" s="1031"/>
      <c r="K186" s="1031"/>
      <c r="L186" s="1032"/>
    </row>
    <row r="187" spans="1:12">
      <c r="A187" s="1256" t="s">
        <v>87</v>
      </c>
      <c r="B187" s="1257" t="s">
        <v>21</v>
      </c>
      <c r="C187" s="1012" t="s">
        <v>72</v>
      </c>
      <c r="D187" s="1012" t="s">
        <v>469</v>
      </c>
      <c r="E187" s="1013" t="s">
        <v>72</v>
      </c>
      <c r="F187" s="1013" t="s">
        <v>469</v>
      </c>
      <c r="G187" s="1014" t="s">
        <v>72</v>
      </c>
      <c r="H187" s="1015" t="s">
        <v>72</v>
      </c>
      <c r="I187" s="1015" t="s">
        <v>72</v>
      </c>
      <c r="J187" s="1016" t="s">
        <v>72</v>
      </c>
      <c r="K187" s="1016" t="s">
        <v>72</v>
      </c>
      <c r="L187" s="1017" t="s">
        <v>72</v>
      </c>
    </row>
    <row r="188" spans="1:12">
      <c r="A188" s="1251" t="s">
        <v>87</v>
      </c>
      <c r="B188" s="1258" t="s">
        <v>22</v>
      </c>
      <c r="C188" s="1002" t="s">
        <v>72</v>
      </c>
      <c r="D188" s="1002" t="s">
        <v>469</v>
      </c>
      <c r="E188" s="1003" t="s">
        <v>72</v>
      </c>
      <c r="F188" s="1003" t="s">
        <v>469</v>
      </c>
      <c r="G188" s="1004" t="s">
        <v>72</v>
      </c>
      <c r="H188" s="1005" t="s">
        <v>72</v>
      </c>
      <c r="I188" s="1005" t="s">
        <v>72</v>
      </c>
      <c r="J188" s="1018" t="s">
        <v>72</v>
      </c>
      <c r="K188" s="1018" t="s">
        <v>72</v>
      </c>
      <c r="L188" s="1019" t="s">
        <v>72</v>
      </c>
    </row>
    <row r="189" spans="1:12">
      <c r="A189" s="1251" t="s">
        <v>87</v>
      </c>
      <c r="B189" s="1258" t="s">
        <v>23</v>
      </c>
      <c r="C189" s="1002" t="s">
        <v>72</v>
      </c>
      <c r="D189" s="1002" t="s">
        <v>469</v>
      </c>
      <c r="E189" s="1003" t="s">
        <v>72</v>
      </c>
      <c r="F189" s="1003" t="s">
        <v>469</v>
      </c>
      <c r="G189" s="1004" t="s">
        <v>72</v>
      </c>
      <c r="H189" s="1005" t="s">
        <v>72</v>
      </c>
      <c r="I189" s="1005" t="s">
        <v>72</v>
      </c>
      <c r="J189" s="1018" t="s">
        <v>72</v>
      </c>
      <c r="K189" s="1018" t="s">
        <v>72</v>
      </c>
      <c r="L189" s="1019" t="s">
        <v>72</v>
      </c>
    </row>
    <row r="190" spans="1:12">
      <c r="A190" s="1251" t="s">
        <v>87</v>
      </c>
      <c r="B190" s="1258" t="s">
        <v>30</v>
      </c>
      <c r="C190" s="1002" t="s">
        <v>72</v>
      </c>
      <c r="D190" s="1002" t="s">
        <v>72</v>
      </c>
      <c r="E190" s="1003" t="s">
        <v>72</v>
      </c>
      <c r="F190" s="1003" t="s">
        <v>72</v>
      </c>
      <c r="G190" s="1004" t="s">
        <v>72</v>
      </c>
      <c r="H190" s="1005" t="s">
        <v>72</v>
      </c>
      <c r="I190" s="1005" t="s">
        <v>72</v>
      </c>
      <c r="J190" s="1018" t="s">
        <v>72</v>
      </c>
      <c r="K190" s="1018" t="s">
        <v>72</v>
      </c>
      <c r="L190" s="1019" t="s">
        <v>72</v>
      </c>
    </row>
    <row r="191" spans="1:12">
      <c r="A191" s="1265" t="s">
        <v>87</v>
      </c>
      <c r="B191" s="1259" t="s">
        <v>24</v>
      </c>
      <c r="C191" s="1020" t="s">
        <v>469</v>
      </c>
      <c r="D191" s="1020" t="s">
        <v>469</v>
      </c>
      <c r="E191" s="1021" t="s">
        <v>469</v>
      </c>
      <c r="F191" s="1021" t="s">
        <v>469</v>
      </c>
      <c r="G191" s="1022" t="s">
        <v>72</v>
      </c>
      <c r="H191" s="1023" t="s">
        <v>469</v>
      </c>
      <c r="I191" s="1023" t="s">
        <v>72</v>
      </c>
      <c r="J191" s="1024" t="s">
        <v>72</v>
      </c>
      <c r="K191" s="1024">
        <v>7.2478091849509124E-2</v>
      </c>
      <c r="L191" s="1025" t="s">
        <v>72</v>
      </c>
    </row>
    <row r="192" spans="1:12">
      <c r="A192" s="1251" t="s">
        <v>87</v>
      </c>
      <c r="B192" s="1258" t="s">
        <v>26</v>
      </c>
      <c r="C192" s="1002" t="s">
        <v>469</v>
      </c>
      <c r="D192" s="1002" t="s">
        <v>469</v>
      </c>
      <c r="E192" s="1003" t="s">
        <v>469</v>
      </c>
      <c r="F192" s="1003" t="s">
        <v>469</v>
      </c>
      <c r="G192" s="1004" t="s">
        <v>72</v>
      </c>
      <c r="H192" s="1005" t="s">
        <v>469</v>
      </c>
      <c r="I192" s="1005" t="s">
        <v>72</v>
      </c>
      <c r="J192" s="1018" t="s">
        <v>72</v>
      </c>
      <c r="K192" s="1018">
        <v>1.3177834881728932E-2</v>
      </c>
      <c r="L192" s="1019" t="s">
        <v>72</v>
      </c>
    </row>
    <row r="193" spans="1:12">
      <c r="A193" s="1251" t="s">
        <v>87</v>
      </c>
      <c r="B193" s="1258" t="s">
        <v>31</v>
      </c>
      <c r="C193" s="1002" t="s">
        <v>469</v>
      </c>
      <c r="D193" s="1002" t="s">
        <v>469</v>
      </c>
      <c r="E193" s="1003" t="s">
        <v>469</v>
      </c>
      <c r="F193" s="1003" t="s">
        <v>469</v>
      </c>
      <c r="G193" s="1004" t="s">
        <v>72</v>
      </c>
      <c r="H193" s="1005" t="s">
        <v>469</v>
      </c>
      <c r="I193" s="1005" t="s">
        <v>72</v>
      </c>
      <c r="J193" s="1018" t="s">
        <v>72</v>
      </c>
      <c r="K193" s="1018">
        <v>5.9300256967780192E-2</v>
      </c>
      <c r="L193" s="1019" t="s">
        <v>72</v>
      </c>
    </row>
    <row r="194" spans="1:12">
      <c r="A194" s="1265" t="s">
        <v>87</v>
      </c>
      <c r="B194" s="1259" t="s">
        <v>27</v>
      </c>
      <c r="C194" s="1020" t="s">
        <v>469</v>
      </c>
      <c r="D194" s="1020" t="s">
        <v>469</v>
      </c>
      <c r="E194" s="1021" t="s">
        <v>469</v>
      </c>
      <c r="F194" s="1021" t="s">
        <v>469</v>
      </c>
      <c r="G194" s="1022" t="s">
        <v>72</v>
      </c>
      <c r="H194" s="1023" t="s">
        <v>469</v>
      </c>
      <c r="I194" s="1023" t="s">
        <v>72</v>
      </c>
      <c r="J194" s="1024" t="s">
        <v>72</v>
      </c>
      <c r="K194" s="1024">
        <v>0.23720102787112077</v>
      </c>
      <c r="L194" s="1025" t="s">
        <v>72</v>
      </c>
    </row>
    <row r="195" spans="1:12">
      <c r="A195" s="1251" t="s">
        <v>87</v>
      </c>
      <c r="B195" s="1258" t="s">
        <v>29</v>
      </c>
      <c r="C195" s="1002" t="s">
        <v>469</v>
      </c>
      <c r="D195" s="1002" t="s">
        <v>469</v>
      </c>
      <c r="E195" s="1003" t="s">
        <v>469</v>
      </c>
      <c r="F195" s="1003" t="s">
        <v>469</v>
      </c>
      <c r="G195" s="1004" t="s">
        <v>72</v>
      </c>
      <c r="H195" s="1005" t="s">
        <v>469</v>
      </c>
      <c r="I195" s="1005" t="s">
        <v>72</v>
      </c>
      <c r="J195" s="1018" t="s">
        <v>72</v>
      </c>
      <c r="K195" s="1018">
        <v>0.11860051393556038</v>
      </c>
      <c r="L195" s="1019" t="s">
        <v>72</v>
      </c>
    </row>
    <row r="196" spans="1:12" ht="15" thickBot="1">
      <c r="A196" s="1266" t="s">
        <v>87</v>
      </c>
      <c r="B196" s="1258" t="s">
        <v>32</v>
      </c>
      <c r="C196" s="1026" t="s">
        <v>469</v>
      </c>
      <c r="D196" s="1026" t="s">
        <v>469</v>
      </c>
      <c r="E196" s="1027" t="s">
        <v>469</v>
      </c>
      <c r="F196" s="1027" t="s">
        <v>469</v>
      </c>
      <c r="G196" s="1028" t="s">
        <v>72</v>
      </c>
      <c r="H196" s="1018" t="s">
        <v>469</v>
      </c>
      <c r="I196" s="1018" t="s">
        <v>72</v>
      </c>
      <c r="J196" s="1018" t="s">
        <v>72</v>
      </c>
      <c r="K196" s="1018">
        <v>0.11860051393556038</v>
      </c>
      <c r="L196" s="1019" t="s">
        <v>72</v>
      </c>
    </row>
    <row r="197" spans="1:12" ht="15" thickBot="1">
      <c r="A197" s="1262"/>
      <c r="B197" s="1263"/>
      <c r="C197" s="1029"/>
      <c r="D197" s="1029"/>
      <c r="E197" s="1029"/>
      <c r="F197" s="1029"/>
      <c r="G197" s="1030"/>
      <c r="H197" s="1031"/>
      <c r="I197" s="1031"/>
      <c r="J197" s="1031"/>
      <c r="K197" s="1031"/>
      <c r="L197" s="1032"/>
    </row>
    <row r="198" spans="1:12">
      <c r="A198" s="1256" t="s">
        <v>20</v>
      </c>
      <c r="B198" s="1257" t="s">
        <v>24</v>
      </c>
      <c r="C198" s="1012">
        <v>18706.482982774931</v>
      </c>
      <c r="D198" s="1012">
        <v>18799.417061178749</v>
      </c>
      <c r="E198" s="1013">
        <v>19080.612642430431</v>
      </c>
      <c r="F198" s="1013">
        <v>19175.405402402324</v>
      </c>
      <c r="G198" s="1014">
        <v>-0.49434553263743497</v>
      </c>
      <c r="H198" s="1015">
        <v>358.36619718309856</v>
      </c>
      <c r="I198" s="1015">
        <v>-5.5849762274927099E-2</v>
      </c>
      <c r="J198" s="1016">
        <v>12.341772151898734</v>
      </c>
      <c r="K198" s="1016">
        <v>2.3390656915068853</v>
      </c>
      <c r="L198" s="1017">
        <v>0.25325711064879952</v>
      </c>
    </row>
    <row r="199" spans="1:12">
      <c r="A199" s="1249" t="s">
        <v>20</v>
      </c>
      <c r="B199" s="1258" t="s">
        <v>25</v>
      </c>
      <c r="C199" s="1002">
        <v>18314.098091193537</v>
      </c>
      <c r="D199" s="1002">
        <v>17872.141418427884</v>
      </c>
      <c r="E199" s="1003">
        <v>18680.380053017408</v>
      </c>
      <c r="F199" s="1003">
        <v>18229.584246796443</v>
      </c>
      <c r="G199" s="1004">
        <v>2.4728803472310981</v>
      </c>
      <c r="H199" s="1005">
        <v>332.13043478260875</v>
      </c>
      <c r="I199" s="1005">
        <v>-2.534353482556349</v>
      </c>
      <c r="J199" s="1018">
        <v>53.333333333333336</v>
      </c>
      <c r="K199" s="1018">
        <v>0.60618040455953082</v>
      </c>
      <c r="L199" s="1019">
        <v>0.21014080059913476</v>
      </c>
    </row>
    <row r="200" spans="1:12">
      <c r="A200" s="1249" t="s">
        <v>20</v>
      </c>
      <c r="B200" s="1258" t="s">
        <v>26</v>
      </c>
      <c r="C200" s="1002">
        <v>18385.492440538041</v>
      </c>
      <c r="D200" s="1002">
        <v>18594.714791691913</v>
      </c>
      <c r="E200" s="1003">
        <v>18753.202289348803</v>
      </c>
      <c r="F200" s="1003">
        <v>18966.609087525747</v>
      </c>
      <c r="G200" s="1004">
        <v>-1.1251710687563055</v>
      </c>
      <c r="H200" s="1005">
        <v>358.24285714285713</v>
      </c>
      <c r="I200" s="1005">
        <v>3.9627263146901583</v>
      </c>
      <c r="J200" s="1018">
        <v>6.8702290076335881</v>
      </c>
      <c r="K200" s="1018">
        <v>0.92244844172102525</v>
      </c>
      <c r="L200" s="1019">
        <v>5.7761973074160644E-2</v>
      </c>
    </row>
    <row r="201" spans="1:12">
      <c r="A201" s="1249" t="s">
        <v>20</v>
      </c>
      <c r="B201" s="1258" t="s">
        <v>31</v>
      </c>
      <c r="C201" s="1002">
        <v>19310.410576894701</v>
      </c>
      <c r="D201" s="1002">
        <v>19390.354675147511</v>
      </c>
      <c r="E201" s="1003">
        <v>19696.618788432595</v>
      </c>
      <c r="F201" s="1003">
        <v>19778.161768650465</v>
      </c>
      <c r="G201" s="1004">
        <v>-0.41228796271208573</v>
      </c>
      <c r="H201" s="1005">
        <v>378.130081300813</v>
      </c>
      <c r="I201" s="1005">
        <v>-0.95083788222626442</v>
      </c>
      <c r="J201" s="1018">
        <v>-1.6</v>
      </c>
      <c r="K201" s="1018">
        <v>0.81043684522632931</v>
      </c>
      <c r="L201" s="1019">
        <v>-1.4645663024495659E-2</v>
      </c>
    </row>
    <row r="202" spans="1:12">
      <c r="A202" s="1256" t="s">
        <v>20</v>
      </c>
      <c r="B202" s="1259" t="s">
        <v>27</v>
      </c>
      <c r="C202" s="1020">
        <v>18197.820691011751</v>
      </c>
      <c r="D202" s="1020">
        <v>18156.329023368344</v>
      </c>
      <c r="E202" s="1021">
        <v>18561.777104831988</v>
      </c>
      <c r="F202" s="1021">
        <v>18519.455603835711</v>
      </c>
      <c r="G202" s="1022">
        <v>0.22852454144230536</v>
      </c>
      <c r="H202" s="1023">
        <v>307.18716931216932</v>
      </c>
      <c r="I202" s="1023">
        <v>-7.0817073834489137E-3</v>
      </c>
      <c r="J202" s="1024">
        <v>2.2312373225152129</v>
      </c>
      <c r="K202" s="1024">
        <v>9.962443170587072</v>
      </c>
      <c r="L202" s="1025">
        <v>0.2000669329633098</v>
      </c>
    </row>
    <row r="203" spans="1:12">
      <c r="A203" s="1249" t="s">
        <v>20</v>
      </c>
      <c r="B203" s="1258" t="s">
        <v>28</v>
      </c>
      <c r="C203" s="1002">
        <v>17571.41982501285</v>
      </c>
      <c r="D203" s="1002">
        <v>17409.902976329973</v>
      </c>
      <c r="E203" s="1003">
        <v>17922.848221513108</v>
      </c>
      <c r="F203" s="1003">
        <v>17758.101035856573</v>
      </c>
      <c r="G203" s="1004">
        <v>0.92772974612478665</v>
      </c>
      <c r="H203" s="1005">
        <v>280.01919720767887</v>
      </c>
      <c r="I203" s="1005">
        <v>-0.21338716415950634</v>
      </c>
      <c r="J203" s="1018">
        <v>14.6</v>
      </c>
      <c r="K203" s="1018">
        <v>3.775449693615339</v>
      </c>
      <c r="L203" s="1019">
        <v>0.47511966061203914</v>
      </c>
    </row>
    <row r="204" spans="1:12">
      <c r="A204" s="1249" t="s">
        <v>20</v>
      </c>
      <c r="B204" s="1258" t="s">
        <v>29</v>
      </c>
      <c r="C204" s="1002">
        <v>18239.168307806736</v>
      </c>
      <c r="D204" s="1002">
        <v>18253.955456003347</v>
      </c>
      <c r="E204" s="1003">
        <v>18603.951673962871</v>
      </c>
      <c r="F204" s="1003">
        <v>18619.034565123413</v>
      </c>
      <c r="G204" s="1004">
        <v>-8.1007912133075899E-2</v>
      </c>
      <c r="H204" s="1005">
        <v>312.93699515347339</v>
      </c>
      <c r="I204" s="1005">
        <v>1.3077086808610587</v>
      </c>
      <c r="J204" s="1018">
        <v>-3.8819875776397512</v>
      </c>
      <c r="K204" s="1018">
        <v>4.078539895895104</v>
      </c>
      <c r="L204" s="1019">
        <v>-0.17228518661314673</v>
      </c>
    </row>
    <row r="205" spans="1:12">
      <c r="A205" s="1249" t="s">
        <v>20</v>
      </c>
      <c r="B205" s="1258" t="s">
        <v>32</v>
      </c>
      <c r="C205" s="1002">
        <v>19036.357163400589</v>
      </c>
      <c r="D205" s="1002">
        <v>18897.357888059374</v>
      </c>
      <c r="E205" s="1003">
        <v>19417.084306668603</v>
      </c>
      <c r="F205" s="1003">
        <v>19275.305045820558</v>
      </c>
      <c r="G205" s="1004">
        <v>0.73554872678285721</v>
      </c>
      <c r="H205" s="1005">
        <v>344.71250000000003</v>
      </c>
      <c r="I205" s="1005">
        <v>0.30896302215892602</v>
      </c>
      <c r="J205" s="1018">
        <v>-4.4776119402985071</v>
      </c>
      <c r="K205" s="1018">
        <v>2.1084535810766294</v>
      </c>
      <c r="L205" s="1019">
        <v>-0.10276754103558172</v>
      </c>
    </row>
    <row r="206" spans="1:12">
      <c r="A206" s="1256" t="s">
        <v>20</v>
      </c>
      <c r="B206" s="1259" t="s">
        <v>33</v>
      </c>
      <c r="C206" s="1020">
        <v>15348.177761563284</v>
      </c>
      <c r="D206" s="1020">
        <v>15341.643845991181</v>
      </c>
      <c r="E206" s="1021">
        <v>15655.14131679455</v>
      </c>
      <c r="F206" s="1021">
        <v>15648.476722911006</v>
      </c>
      <c r="G206" s="1022">
        <v>4.2589409829180691E-2</v>
      </c>
      <c r="H206" s="1023">
        <v>235.39973082099596</v>
      </c>
      <c r="I206" s="1023">
        <v>-9.598994068516653E-2</v>
      </c>
      <c r="J206" s="1024">
        <v>-10.048426150121065</v>
      </c>
      <c r="K206" s="1024">
        <v>4.8955656585622984</v>
      </c>
      <c r="L206" s="1025">
        <v>-0.55657955595915354</v>
      </c>
    </row>
    <row r="207" spans="1:12">
      <c r="A207" s="1249" t="s">
        <v>20</v>
      </c>
      <c r="B207" s="1258" t="s">
        <v>73</v>
      </c>
      <c r="C207" s="1002">
        <v>14927.394307438917</v>
      </c>
      <c r="D207" s="1002">
        <v>14967.416460480918</v>
      </c>
      <c r="E207" s="1003">
        <v>15225.942193587696</v>
      </c>
      <c r="F207" s="1003">
        <v>15266.764789690538</v>
      </c>
      <c r="G207" s="1004">
        <v>-0.26739519908244741</v>
      </c>
      <c r="H207" s="1005">
        <v>225.75092936802977</v>
      </c>
      <c r="I207" s="1005">
        <v>-0.46107794790599232</v>
      </c>
      <c r="J207" s="1018">
        <v>-9.5798319327731107</v>
      </c>
      <c r="K207" s="1018">
        <v>3.5448375831850827</v>
      </c>
      <c r="L207" s="1019">
        <v>-0.38255515608884449</v>
      </c>
    </row>
    <row r="208" spans="1:12">
      <c r="A208" s="1249" t="s">
        <v>20</v>
      </c>
      <c r="B208" s="1258" t="s">
        <v>34</v>
      </c>
      <c r="C208" s="1002">
        <v>16299.130298456312</v>
      </c>
      <c r="D208" s="1002">
        <v>15978.849204444154</v>
      </c>
      <c r="E208" s="1003">
        <v>16625.112904425438</v>
      </c>
      <c r="F208" s="1003">
        <v>16298.426188533034</v>
      </c>
      <c r="G208" s="1004">
        <v>2.0044065120977628</v>
      </c>
      <c r="H208" s="1005">
        <v>258.83422459893046</v>
      </c>
      <c r="I208" s="1005">
        <v>2.4198737129439194</v>
      </c>
      <c r="J208" s="1018">
        <v>-2.604166666666667</v>
      </c>
      <c r="K208" s="1018">
        <v>1.2321275614416551</v>
      </c>
      <c r="L208" s="1019">
        <v>-3.5199171231612203E-2</v>
      </c>
    </row>
    <row r="209" spans="1:12" ht="15" thickBot="1">
      <c r="A209" s="1249" t="s">
        <v>20</v>
      </c>
      <c r="B209" s="1258" t="s">
        <v>35</v>
      </c>
      <c r="C209" s="1002">
        <v>16354.485519495152</v>
      </c>
      <c r="D209" s="1002">
        <v>17096.079999332407</v>
      </c>
      <c r="E209" s="1003">
        <v>16681.575229885057</v>
      </c>
      <c r="F209" s="1003">
        <v>17438.001599319057</v>
      </c>
      <c r="G209" s="1004">
        <v>-4.3378042210039629</v>
      </c>
      <c r="H209" s="1005">
        <v>280.33333333333331</v>
      </c>
      <c r="I209" s="1005">
        <v>-2.0428277036107954</v>
      </c>
      <c r="J209" s="1018">
        <v>-53.846153846153847</v>
      </c>
      <c r="K209" s="1018">
        <v>0.11860051393556038</v>
      </c>
      <c r="L209" s="1019">
        <v>-0.13882522863869706</v>
      </c>
    </row>
    <row r="210" spans="1:12" ht="15" thickBot="1">
      <c r="A210" s="1262"/>
      <c r="B210" s="1263"/>
      <c r="C210" s="1029"/>
      <c r="D210" s="1029"/>
      <c r="E210" s="1029"/>
      <c r="F210" s="1029"/>
      <c r="G210" s="1030"/>
      <c r="H210" s="1031"/>
      <c r="I210" s="1031"/>
      <c r="J210" s="1031"/>
      <c r="K210" s="1031"/>
      <c r="L210" s="1032"/>
    </row>
    <row r="211" spans="1:12">
      <c r="A211" s="1256" t="s">
        <v>88</v>
      </c>
      <c r="B211" s="1259" t="s">
        <v>21</v>
      </c>
      <c r="C211" s="1020">
        <v>21879.350393767105</v>
      </c>
      <c r="D211" s="1020">
        <v>21702.683589652195</v>
      </c>
      <c r="E211" s="1021">
        <v>22316.937401642448</v>
      </c>
      <c r="F211" s="1021">
        <v>22136.73726144524</v>
      </c>
      <c r="G211" s="1022">
        <v>0.8140320683620188</v>
      </c>
      <c r="H211" s="1023">
        <v>347.14912280701753</v>
      </c>
      <c r="I211" s="1023">
        <v>-2.6175037009039732</v>
      </c>
      <c r="J211" s="1024">
        <v>-8.7999999999999989</v>
      </c>
      <c r="K211" s="1024">
        <v>0.75113658825854912</v>
      </c>
      <c r="L211" s="1025">
        <v>-7.3945919992275844E-2</v>
      </c>
    </row>
    <row r="212" spans="1:12">
      <c r="A212" s="1249" t="s">
        <v>88</v>
      </c>
      <c r="B212" s="1258" t="s">
        <v>22</v>
      </c>
      <c r="C212" s="1002">
        <v>21621.297808919488</v>
      </c>
      <c r="D212" s="1002">
        <v>22122.071422810302</v>
      </c>
      <c r="E212" s="1003">
        <v>22053.723765097879</v>
      </c>
      <c r="F212" s="1003">
        <v>22564.512851266503</v>
      </c>
      <c r="G212" s="1004">
        <v>-2.2636831981947929</v>
      </c>
      <c r="H212" s="1005">
        <v>313.17391304347825</v>
      </c>
      <c r="I212" s="1005">
        <v>-8.4683302427591336</v>
      </c>
      <c r="J212" s="1018">
        <v>-14.814814814814813</v>
      </c>
      <c r="K212" s="1018">
        <v>0.1515451011398827</v>
      </c>
      <c r="L212" s="1019">
        <v>-2.6672720642295533E-2</v>
      </c>
    </row>
    <row r="213" spans="1:12">
      <c r="A213" s="1249" t="s">
        <v>88</v>
      </c>
      <c r="B213" s="1258" t="s">
        <v>23</v>
      </c>
      <c r="C213" s="1002">
        <v>21935.112659343966</v>
      </c>
      <c r="D213" s="1002">
        <v>21612.384594788939</v>
      </c>
      <c r="E213" s="1003">
        <v>22373.814912530845</v>
      </c>
      <c r="F213" s="1003">
        <v>22044.632286684726</v>
      </c>
      <c r="G213" s="1004">
        <v>1.4932552358559856</v>
      </c>
      <c r="H213" s="1005">
        <v>344.05660377358487</v>
      </c>
      <c r="I213" s="1005">
        <v>-5.2490190186115813</v>
      </c>
      <c r="J213" s="1018">
        <v>-11.666666666666666</v>
      </c>
      <c r="K213" s="1018">
        <v>0.34921262436581668</v>
      </c>
      <c r="L213" s="1019">
        <v>-4.6826979594579377E-2</v>
      </c>
    </row>
    <row r="214" spans="1:12">
      <c r="A214" s="1249" t="s">
        <v>88</v>
      </c>
      <c r="B214" s="1258" t="s">
        <v>30</v>
      </c>
      <c r="C214" s="1002">
        <v>21938.905310359271</v>
      </c>
      <c r="D214" s="1002">
        <v>21561.792521929347</v>
      </c>
      <c r="E214" s="1003">
        <v>22377.683416566455</v>
      </c>
      <c r="F214" s="1003">
        <v>21993.028372367935</v>
      </c>
      <c r="G214" s="1004">
        <v>1.7489862591265559</v>
      </c>
      <c r="H214" s="1005">
        <v>372.0263157894737</v>
      </c>
      <c r="I214" s="1005">
        <v>4.4477281123014478</v>
      </c>
      <c r="J214" s="1018">
        <v>0</v>
      </c>
      <c r="K214" s="1018">
        <v>0.25037886275284971</v>
      </c>
      <c r="L214" s="1019">
        <v>-4.4621975540115599E-4</v>
      </c>
    </row>
    <row r="215" spans="1:12">
      <c r="A215" s="1256" t="s">
        <v>88</v>
      </c>
      <c r="B215" s="1259" t="s">
        <v>24</v>
      </c>
      <c r="C215" s="1020">
        <v>21352.106677483214</v>
      </c>
      <c r="D215" s="1020">
        <v>21217.38487894804</v>
      </c>
      <c r="E215" s="1021">
        <v>21779.148811032879</v>
      </c>
      <c r="F215" s="1021">
        <v>21641.732576527</v>
      </c>
      <c r="G215" s="1022">
        <v>0.63495948866369156</v>
      </c>
      <c r="H215" s="1023">
        <v>309.5733113673806</v>
      </c>
      <c r="I215" s="1023">
        <v>2.0473300579526716</v>
      </c>
      <c r="J215" s="1024">
        <v>-3.4976152623211445</v>
      </c>
      <c r="K215" s="1024">
        <v>3.9994728866047309</v>
      </c>
      <c r="L215" s="1025">
        <v>-0.15234229491342077</v>
      </c>
    </row>
    <row r="216" spans="1:12">
      <c r="A216" s="1249" t="s">
        <v>88</v>
      </c>
      <c r="B216" s="1258" t="s">
        <v>25</v>
      </c>
      <c r="C216" s="1002">
        <v>20560.501710941193</v>
      </c>
      <c r="D216" s="1002">
        <v>20590.288484061566</v>
      </c>
      <c r="E216" s="1003">
        <v>20971.711745160017</v>
      </c>
      <c r="F216" s="1003">
        <v>21002.094253742798</v>
      </c>
      <c r="G216" s="1004">
        <v>-0.14466418546505982</v>
      </c>
      <c r="H216" s="1005">
        <v>275.10869565217394</v>
      </c>
      <c r="I216" s="1005">
        <v>5.6079445881665544</v>
      </c>
      <c r="J216" s="1018">
        <v>-8</v>
      </c>
      <c r="K216" s="1018">
        <v>0.60618040455953082</v>
      </c>
      <c r="L216" s="1019">
        <v>-5.3885602041129244E-2</v>
      </c>
    </row>
    <row r="217" spans="1:12">
      <c r="A217" s="1249" t="s">
        <v>88</v>
      </c>
      <c r="B217" s="1258" t="s">
        <v>26</v>
      </c>
      <c r="C217" s="1002">
        <v>21456.231155101061</v>
      </c>
      <c r="D217" s="1002">
        <v>21385.242010361915</v>
      </c>
      <c r="E217" s="1003">
        <v>21885.355778203084</v>
      </c>
      <c r="F217" s="1003">
        <v>21812.946850569155</v>
      </c>
      <c r="G217" s="1004">
        <v>0.33195389935147523</v>
      </c>
      <c r="H217" s="1005">
        <v>305.69850746268662</v>
      </c>
      <c r="I217" s="1005">
        <v>2.0197069761443647</v>
      </c>
      <c r="J217" s="1018">
        <v>1.2084592145015105</v>
      </c>
      <c r="K217" s="1018">
        <v>2.2072873426895958</v>
      </c>
      <c r="L217" s="1019">
        <v>2.2468860841410976E-2</v>
      </c>
    </row>
    <row r="218" spans="1:12">
      <c r="A218" s="1249" t="s">
        <v>88</v>
      </c>
      <c r="B218" s="1258" t="s">
        <v>31</v>
      </c>
      <c r="C218" s="1002">
        <v>21507.812387125905</v>
      </c>
      <c r="D218" s="1002">
        <v>21212.616607498112</v>
      </c>
      <c r="E218" s="1003">
        <v>21937.968634868423</v>
      </c>
      <c r="F218" s="1003">
        <v>21636.868939648077</v>
      </c>
      <c r="G218" s="1004">
        <v>1.3916047467875603</v>
      </c>
      <c r="H218" s="1005">
        <v>334.40000000000003</v>
      </c>
      <c r="I218" s="1005">
        <v>0.9594095940959666</v>
      </c>
      <c r="J218" s="1018">
        <v>-9.0909090909090917</v>
      </c>
      <c r="K218" s="1018">
        <v>1.1860051393556039</v>
      </c>
      <c r="L218" s="1019">
        <v>-0.12092555371370306</v>
      </c>
    </row>
    <row r="219" spans="1:12">
      <c r="A219" s="1256" t="s">
        <v>88</v>
      </c>
      <c r="B219" s="1259" t="s">
        <v>27</v>
      </c>
      <c r="C219" s="1020">
        <v>19849.122760904167</v>
      </c>
      <c r="D219" s="1020">
        <v>19774.768140547767</v>
      </c>
      <c r="E219" s="1021">
        <v>20246.105216122251</v>
      </c>
      <c r="F219" s="1021">
        <v>20170.263503358721</v>
      </c>
      <c r="G219" s="1022">
        <v>0.37600754571649653</v>
      </c>
      <c r="H219" s="1023">
        <v>272.60499432463109</v>
      </c>
      <c r="I219" s="1023">
        <v>1.7461113635840508</v>
      </c>
      <c r="J219" s="1024">
        <v>-3.6105032822757113</v>
      </c>
      <c r="K219" s="1024">
        <v>5.8048362654015948</v>
      </c>
      <c r="L219" s="1025">
        <v>-0.22816703492843793</v>
      </c>
    </row>
    <row r="220" spans="1:12">
      <c r="A220" s="1249" t="s">
        <v>88</v>
      </c>
      <c r="B220" s="1258" t="s">
        <v>28</v>
      </c>
      <c r="C220" s="1002">
        <v>19154.01743511267</v>
      </c>
      <c r="D220" s="1002">
        <v>19033.013371987257</v>
      </c>
      <c r="E220" s="1003">
        <v>19537.097783814923</v>
      </c>
      <c r="F220" s="1003">
        <v>19413.673639427005</v>
      </c>
      <c r="G220" s="1004">
        <v>0.63575882998907296</v>
      </c>
      <c r="H220" s="1005">
        <v>243.30303030303031</v>
      </c>
      <c r="I220" s="1005">
        <v>2.5726424791221025</v>
      </c>
      <c r="J220" s="1018">
        <v>-7.042253521126761</v>
      </c>
      <c r="K220" s="1018">
        <v>1.739474204388219</v>
      </c>
      <c r="L220" s="1019">
        <v>-0.13511325435765587</v>
      </c>
    </row>
    <row r="221" spans="1:12">
      <c r="A221" s="1249" t="s">
        <v>88</v>
      </c>
      <c r="B221" s="1258" t="s">
        <v>29</v>
      </c>
      <c r="C221" s="1002">
        <v>20047.60865861299</v>
      </c>
      <c r="D221" s="1002">
        <v>20090.941317611421</v>
      </c>
      <c r="E221" s="1003">
        <v>20448.560831785249</v>
      </c>
      <c r="F221" s="1003">
        <v>20492.760143963649</v>
      </c>
      <c r="G221" s="1004">
        <v>-0.21568257212740183</v>
      </c>
      <c r="H221" s="1005">
        <v>275.71396895787137</v>
      </c>
      <c r="I221" s="1005">
        <v>1.4446938604882016</v>
      </c>
      <c r="J221" s="1005">
        <v>0.89485458612975388</v>
      </c>
      <c r="K221" s="1005">
        <v>2.9716017658298743</v>
      </c>
      <c r="L221" s="1006">
        <v>2.1106716324923891E-2</v>
      </c>
    </row>
    <row r="222" spans="1:12" ht="15" thickBot="1">
      <c r="A222" s="1267" t="s">
        <v>88</v>
      </c>
      <c r="B222" s="1268" t="s">
        <v>32</v>
      </c>
      <c r="C222" s="1007">
        <v>20236.182803625848</v>
      </c>
      <c r="D222" s="1007">
        <v>19981.024442876685</v>
      </c>
      <c r="E222" s="1008">
        <v>20640.906459698366</v>
      </c>
      <c r="F222" s="1008">
        <v>20380.644931734219</v>
      </c>
      <c r="G222" s="1009">
        <v>1.2770033962904663</v>
      </c>
      <c r="H222" s="1010">
        <v>310.75903614457832</v>
      </c>
      <c r="I222" s="1010">
        <v>1.4954286278271625</v>
      </c>
      <c r="J222" s="1010">
        <v>-9.2896174863387984</v>
      </c>
      <c r="K222" s="1010">
        <v>1.0937602951835013</v>
      </c>
      <c r="L222" s="1011">
        <v>-0.11416049689570662</v>
      </c>
    </row>
    <row r="223" spans="1:12">
      <c r="A223" s="1214"/>
      <c r="B223" s="1214"/>
      <c r="C223" s="1038"/>
      <c r="D223" s="1038"/>
      <c r="E223" s="1038"/>
      <c r="F223" s="1038"/>
      <c r="G223" s="958"/>
      <c r="H223" s="958"/>
      <c r="I223" s="958"/>
      <c r="J223" s="958"/>
      <c r="K223" s="958"/>
      <c r="L223" s="958"/>
    </row>
    <row r="224" spans="1:12">
      <c r="A224" s="1214"/>
      <c r="B224" s="1214"/>
      <c r="C224" s="958"/>
      <c r="D224" s="958"/>
      <c r="E224" s="958"/>
      <c r="F224" s="958"/>
      <c r="G224" s="958"/>
      <c r="H224" s="958"/>
      <c r="I224" s="958"/>
      <c r="J224" s="958"/>
      <c r="K224" s="958"/>
      <c r="L224" s="958"/>
    </row>
    <row r="225" spans="1:12" ht="15" thickBot="1">
      <c r="A225" s="1214"/>
      <c r="B225" s="1214"/>
      <c r="C225" s="958"/>
      <c r="D225" s="958"/>
      <c r="E225" s="958"/>
      <c r="F225" s="958"/>
      <c r="G225" s="958"/>
      <c r="H225" s="958"/>
      <c r="I225" s="958"/>
      <c r="J225" s="958"/>
      <c r="K225" s="958"/>
      <c r="L225" s="1039"/>
    </row>
    <row r="226" spans="1:12" ht="21.5" thickBot="1">
      <c r="A226" s="1218" t="s">
        <v>223</v>
      </c>
      <c r="B226" s="1219"/>
      <c r="C226" s="959"/>
      <c r="D226" s="959"/>
      <c r="E226" s="959"/>
      <c r="F226" s="959"/>
      <c r="G226" s="959"/>
      <c r="H226" s="959"/>
      <c r="I226" s="959"/>
      <c r="J226" s="959"/>
      <c r="K226" s="959"/>
      <c r="L226" s="960"/>
    </row>
    <row r="227" spans="1:12">
      <c r="A227" s="1221"/>
      <c r="B227" s="1222"/>
      <c r="C227" s="961" t="s">
        <v>5</v>
      </c>
      <c r="D227" s="961" t="s">
        <v>5</v>
      </c>
      <c r="E227" s="961"/>
      <c r="F227" s="961"/>
      <c r="G227" s="962"/>
      <c r="H227" s="1078" t="s">
        <v>6</v>
      </c>
      <c r="I227" s="1079"/>
      <c r="J227" s="963" t="s">
        <v>7</v>
      </c>
      <c r="K227" s="964" t="s">
        <v>8</v>
      </c>
      <c r="L227" s="965"/>
    </row>
    <row r="228" spans="1:12" ht="15.5">
      <c r="A228" s="1230" t="s">
        <v>9</v>
      </c>
      <c r="B228" s="1231" t="s">
        <v>10</v>
      </c>
      <c r="C228" s="966" t="s">
        <v>36</v>
      </c>
      <c r="D228" s="966" t="s">
        <v>36</v>
      </c>
      <c r="E228" s="967" t="s">
        <v>37</v>
      </c>
      <c r="F228" s="968"/>
      <c r="G228" s="969"/>
      <c r="H228" s="1080" t="s">
        <v>11</v>
      </c>
      <c r="I228" s="1081"/>
      <c r="J228" s="970" t="s">
        <v>12</v>
      </c>
      <c r="K228" s="971" t="s">
        <v>13</v>
      </c>
      <c r="L228" s="972"/>
    </row>
    <row r="229" spans="1:12" ht="26.5" thickBot="1">
      <c r="A229" s="1241" t="s">
        <v>14</v>
      </c>
      <c r="B229" s="1242" t="s">
        <v>15</v>
      </c>
      <c r="C229" s="973" t="s">
        <v>529</v>
      </c>
      <c r="D229" s="974" t="s">
        <v>524</v>
      </c>
      <c r="E229" s="975" t="s">
        <v>529</v>
      </c>
      <c r="F229" s="976" t="s">
        <v>524</v>
      </c>
      <c r="G229" s="977" t="s">
        <v>16</v>
      </c>
      <c r="H229" s="978" t="s">
        <v>529</v>
      </c>
      <c r="I229" s="979" t="s">
        <v>16</v>
      </c>
      <c r="J229" s="980" t="s">
        <v>16</v>
      </c>
      <c r="K229" s="973" t="s">
        <v>529</v>
      </c>
      <c r="L229" s="981" t="s">
        <v>17</v>
      </c>
    </row>
    <row r="230" spans="1:12" ht="15" thickBot="1">
      <c r="A230" s="1243" t="s">
        <v>18</v>
      </c>
      <c r="B230" s="1244" t="s">
        <v>19</v>
      </c>
      <c r="C230" s="982">
        <v>19966.120472561292</v>
      </c>
      <c r="D230" s="982">
        <v>19961.530266499973</v>
      </c>
      <c r="E230" s="983">
        <v>20365.442882012518</v>
      </c>
      <c r="F230" s="984">
        <v>20357.572098488283</v>
      </c>
      <c r="G230" s="985">
        <v>3.8662682790249515E-2</v>
      </c>
      <c r="H230" s="986">
        <v>331.15157724454031</v>
      </c>
      <c r="I230" s="986">
        <v>4.0120371863494606</v>
      </c>
      <c r="J230" s="987">
        <v>-0.82887700534759368</v>
      </c>
      <c r="K230" s="986">
        <v>24.438294788166303</v>
      </c>
      <c r="L230" s="988" t="s">
        <v>19</v>
      </c>
    </row>
    <row r="231" spans="1:12" ht="15" thickBot="1">
      <c r="A231" s="1245"/>
      <c r="B231" s="1246"/>
      <c r="C231" s="989"/>
      <c r="D231" s="989"/>
      <c r="E231" s="989"/>
      <c r="F231" s="989"/>
      <c r="G231" s="990"/>
      <c r="H231" s="987"/>
      <c r="I231" s="987"/>
      <c r="J231" s="987"/>
      <c r="K231" s="987"/>
      <c r="L231" s="991"/>
    </row>
    <row r="232" spans="1:12">
      <c r="A232" s="1247" t="s">
        <v>79</v>
      </c>
      <c r="B232" s="1248" t="s">
        <v>19</v>
      </c>
      <c r="C232" s="992" t="s">
        <v>72</v>
      </c>
      <c r="D232" s="992" t="s">
        <v>72</v>
      </c>
      <c r="E232" s="993" t="s">
        <v>72</v>
      </c>
      <c r="F232" s="993" t="s">
        <v>72</v>
      </c>
      <c r="G232" s="994" t="s">
        <v>72</v>
      </c>
      <c r="H232" s="995" t="s">
        <v>72</v>
      </c>
      <c r="I232" s="995" t="s">
        <v>72</v>
      </c>
      <c r="J232" s="995" t="s">
        <v>72</v>
      </c>
      <c r="K232" s="995" t="s">
        <v>72</v>
      </c>
      <c r="L232" s="996" t="s">
        <v>72</v>
      </c>
    </row>
    <row r="233" spans="1:12">
      <c r="A233" s="1249" t="s">
        <v>80</v>
      </c>
      <c r="B233" s="1250" t="s">
        <v>19</v>
      </c>
      <c r="C233" s="997">
        <v>20804.141871883563</v>
      </c>
      <c r="D233" s="997">
        <v>20822.477843137531</v>
      </c>
      <c r="E233" s="998">
        <v>21220.224709321235</v>
      </c>
      <c r="F233" s="998">
        <v>21536.228367598687</v>
      </c>
      <c r="G233" s="999">
        <v>-1.4673119772117584</v>
      </c>
      <c r="H233" s="1000">
        <v>371.93016055045871</v>
      </c>
      <c r="I233" s="1000">
        <v>4.8841370088884304</v>
      </c>
      <c r="J233" s="1000">
        <v>17.362045760430686</v>
      </c>
      <c r="K233" s="1000">
        <v>11.491072016867628</v>
      </c>
      <c r="L233" s="1001">
        <v>1.6824911587818203</v>
      </c>
    </row>
    <row r="234" spans="1:12">
      <c r="A234" s="1251" t="s">
        <v>81</v>
      </c>
      <c r="B234" s="1252" t="s">
        <v>19</v>
      </c>
      <c r="C234" s="1002">
        <v>20882.630148002281</v>
      </c>
      <c r="D234" s="1002">
        <v>20628.783187698627</v>
      </c>
      <c r="E234" s="1003">
        <v>21300.282750962328</v>
      </c>
      <c r="F234" s="1003">
        <v>21041.358851452602</v>
      </c>
      <c r="G234" s="1004">
        <v>1.2305474248962338</v>
      </c>
      <c r="H234" s="1005">
        <v>409.22123893805309</v>
      </c>
      <c r="I234" s="1005">
        <v>1.8750606917858241</v>
      </c>
      <c r="J234" s="1005">
        <v>9.7087378640776691</v>
      </c>
      <c r="K234" s="1005">
        <v>0.74454767081768469</v>
      </c>
      <c r="L234" s="1006">
        <v>6.4679684019004813E-2</v>
      </c>
    </row>
    <row r="235" spans="1:12">
      <c r="A235" s="1251" t="s">
        <v>82</v>
      </c>
      <c r="B235" s="1252" t="s">
        <v>19</v>
      </c>
      <c r="C235" s="1002" t="s">
        <v>72</v>
      </c>
      <c r="D235" s="1002" t="s">
        <v>72</v>
      </c>
      <c r="E235" s="1003" t="s">
        <v>72</v>
      </c>
      <c r="F235" s="1003" t="s">
        <v>72</v>
      </c>
      <c r="G235" s="1004" t="s">
        <v>72</v>
      </c>
      <c r="H235" s="1005" t="s">
        <v>72</v>
      </c>
      <c r="I235" s="1005" t="s">
        <v>72</v>
      </c>
      <c r="J235" s="1005" t="s">
        <v>72</v>
      </c>
      <c r="K235" s="1005" t="s">
        <v>72</v>
      </c>
      <c r="L235" s="1006" t="s">
        <v>72</v>
      </c>
    </row>
    <row r="236" spans="1:12">
      <c r="A236" s="1251" t="s">
        <v>71</v>
      </c>
      <c r="B236" s="1252" t="s">
        <v>19</v>
      </c>
      <c r="C236" s="1002">
        <v>18191.833939099528</v>
      </c>
      <c r="D236" s="1002">
        <v>18371.524162751644</v>
      </c>
      <c r="E236" s="1003">
        <v>18555.670617881518</v>
      </c>
      <c r="F236" s="1003">
        <v>18738.954646006678</v>
      </c>
      <c r="G236" s="1004">
        <v>-0.97809099593619853</v>
      </c>
      <c r="H236" s="1005">
        <v>282.90990990990991</v>
      </c>
      <c r="I236" s="1005">
        <v>-1.2891066933981277</v>
      </c>
      <c r="J236" s="1005">
        <v>-15.855969677826911</v>
      </c>
      <c r="K236" s="1005">
        <v>8.7764380312314696</v>
      </c>
      <c r="L236" s="1006">
        <v>-1.6724068532569802</v>
      </c>
    </row>
    <row r="237" spans="1:12" ht="15" thickBot="1">
      <c r="A237" s="1253" t="s">
        <v>83</v>
      </c>
      <c r="B237" s="1254" t="s">
        <v>19</v>
      </c>
      <c r="C237" s="1007">
        <v>20494.255520636925</v>
      </c>
      <c r="D237" s="1007">
        <v>20452.415734877472</v>
      </c>
      <c r="E237" s="1008">
        <v>20904.140631049664</v>
      </c>
      <c r="F237" s="1008">
        <v>20861.464049575021</v>
      </c>
      <c r="G237" s="1009">
        <v>0.20457136360720837</v>
      </c>
      <c r="H237" s="1010">
        <v>300.9942307692308</v>
      </c>
      <c r="I237" s="1010">
        <v>1.3340464199314224</v>
      </c>
      <c r="J237" s="1010">
        <v>-8.4507042253521121</v>
      </c>
      <c r="K237" s="1010">
        <v>3.4262370692495221</v>
      </c>
      <c r="L237" s="1011">
        <v>-0.3229378482422276</v>
      </c>
    </row>
    <row r="238" spans="1:12" ht="15" thickBot="1">
      <c r="A238" s="1245"/>
      <c r="B238" s="1255"/>
      <c r="C238" s="989"/>
      <c r="D238" s="989"/>
      <c r="E238" s="989"/>
      <c r="F238" s="989"/>
      <c r="G238" s="990"/>
      <c r="H238" s="987"/>
      <c r="I238" s="987"/>
      <c r="J238" s="987"/>
      <c r="K238" s="987"/>
      <c r="L238" s="991"/>
    </row>
    <row r="239" spans="1:12">
      <c r="A239" s="1256" t="s">
        <v>84</v>
      </c>
      <c r="B239" s="1257" t="s">
        <v>21</v>
      </c>
      <c r="C239" s="1012" t="s">
        <v>72</v>
      </c>
      <c r="D239" s="1012" t="s">
        <v>72</v>
      </c>
      <c r="E239" s="1013" t="s">
        <v>72</v>
      </c>
      <c r="F239" s="1013" t="s">
        <v>72</v>
      </c>
      <c r="G239" s="1014" t="s">
        <v>72</v>
      </c>
      <c r="H239" s="1015" t="s">
        <v>72</v>
      </c>
      <c r="I239" s="1015" t="s">
        <v>72</v>
      </c>
      <c r="J239" s="1016" t="s">
        <v>72</v>
      </c>
      <c r="K239" s="1016" t="s">
        <v>72</v>
      </c>
      <c r="L239" s="1017" t="s">
        <v>72</v>
      </c>
    </row>
    <row r="240" spans="1:12">
      <c r="A240" s="1249" t="s">
        <v>84</v>
      </c>
      <c r="B240" s="1258" t="s">
        <v>22</v>
      </c>
      <c r="C240" s="1002" t="s">
        <v>72</v>
      </c>
      <c r="D240" s="1002" t="s">
        <v>72</v>
      </c>
      <c r="E240" s="1003" t="s">
        <v>72</v>
      </c>
      <c r="F240" s="1003" t="s">
        <v>72</v>
      </c>
      <c r="G240" s="1004" t="s">
        <v>72</v>
      </c>
      <c r="H240" s="1005" t="s">
        <v>72</v>
      </c>
      <c r="I240" s="1005" t="s">
        <v>72</v>
      </c>
      <c r="J240" s="1018" t="s">
        <v>72</v>
      </c>
      <c r="K240" s="1018" t="s">
        <v>72</v>
      </c>
      <c r="L240" s="1019" t="s">
        <v>72</v>
      </c>
    </row>
    <row r="241" spans="1:12">
      <c r="A241" s="1249" t="s">
        <v>84</v>
      </c>
      <c r="B241" s="1258" t="s">
        <v>23</v>
      </c>
      <c r="C241" s="1002" t="s">
        <v>72</v>
      </c>
      <c r="D241" s="1002" t="s">
        <v>72</v>
      </c>
      <c r="E241" s="1003" t="s">
        <v>72</v>
      </c>
      <c r="F241" s="1003" t="s">
        <v>72</v>
      </c>
      <c r="G241" s="1004" t="s">
        <v>72</v>
      </c>
      <c r="H241" s="1005" t="s">
        <v>72</v>
      </c>
      <c r="I241" s="1005" t="s">
        <v>72</v>
      </c>
      <c r="J241" s="1018" t="s">
        <v>72</v>
      </c>
      <c r="K241" s="1018" t="s">
        <v>72</v>
      </c>
      <c r="L241" s="1019" t="s">
        <v>72</v>
      </c>
    </row>
    <row r="242" spans="1:12">
      <c r="A242" s="1256" t="s">
        <v>84</v>
      </c>
      <c r="B242" s="1259" t="s">
        <v>24</v>
      </c>
      <c r="C242" s="1020" t="s">
        <v>72</v>
      </c>
      <c r="D242" s="1020" t="s">
        <v>72</v>
      </c>
      <c r="E242" s="1021" t="s">
        <v>72</v>
      </c>
      <c r="F242" s="1021" t="s">
        <v>72</v>
      </c>
      <c r="G242" s="1022" t="s">
        <v>72</v>
      </c>
      <c r="H242" s="1023" t="s">
        <v>72</v>
      </c>
      <c r="I242" s="1023" t="s">
        <v>72</v>
      </c>
      <c r="J242" s="1024" t="s">
        <v>72</v>
      </c>
      <c r="K242" s="1024" t="s">
        <v>72</v>
      </c>
      <c r="L242" s="1025" t="s">
        <v>72</v>
      </c>
    </row>
    <row r="243" spans="1:12">
      <c r="A243" s="1249" t="s">
        <v>84</v>
      </c>
      <c r="B243" s="1258" t="s">
        <v>25</v>
      </c>
      <c r="C243" s="1002" t="s">
        <v>72</v>
      </c>
      <c r="D243" s="1002" t="s">
        <v>72</v>
      </c>
      <c r="E243" s="1003" t="s">
        <v>72</v>
      </c>
      <c r="F243" s="1003" t="s">
        <v>72</v>
      </c>
      <c r="G243" s="1004" t="s">
        <v>72</v>
      </c>
      <c r="H243" s="1005" t="s">
        <v>72</v>
      </c>
      <c r="I243" s="1005" t="s">
        <v>72</v>
      </c>
      <c r="J243" s="1018" t="s">
        <v>72</v>
      </c>
      <c r="K243" s="1018" t="s">
        <v>72</v>
      </c>
      <c r="L243" s="1019" t="s">
        <v>72</v>
      </c>
    </row>
    <row r="244" spans="1:12">
      <c r="A244" s="1249" t="s">
        <v>84</v>
      </c>
      <c r="B244" s="1258" t="s">
        <v>26</v>
      </c>
      <c r="C244" s="1002" t="s">
        <v>72</v>
      </c>
      <c r="D244" s="1002" t="s">
        <v>72</v>
      </c>
      <c r="E244" s="1003" t="s">
        <v>72</v>
      </c>
      <c r="F244" s="1003" t="s">
        <v>72</v>
      </c>
      <c r="G244" s="1004" t="s">
        <v>72</v>
      </c>
      <c r="H244" s="1005" t="s">
        <v>72</v>
      </c>
      <c r="I244" s="1005" t="s">
        <v>72</v>
      </c>
      <c r="J244" s="1018" t="s">
        <v>72</v>
      </c>
      <c r="K244" s="1018" t="s">
        <v>72</v>
      </c>
      <c r="L244" s="1019" t="s">
        <v>72</v>
      </c>
    </row>
    <row r="245" spans="1:12">
      <c r="A245" s="1256" t="s">
        <v>84</v>
      </c>
      <c r="B245" s="1259" t="s">
        <v>27</v>
      </c>
      <c r="C245" s="1020" t="s">
        <v>72</v>
      </c>
      <c r="D245" s="1020" t="s">
        <v>72</v>
      </c>
      <c r="E245" s="1021" t="s">
        <v>72</v>
      </c>
      <c r="F245" s="1021" t="s">
        <v>72</v>
      </c>
      <c r="G245" s="1022" t="s">
        <v>72</v>
      </c>
      <c r="H245" s="1023" t="s">
        <v>72</v>
      </c>
      <c r="I245" s="1023" t="s">
        <v>72</v>
      </c>
      <c r="J245" s="1024" t="s">
        <v>72</v>
      </c>
      <c r="K245" s="1024" t="s">
        <v>72</v>
      </c>
      <c r="L245" s="1025" t="s">
        <v>72</v>
      </c>
    </row>
    <row r="246" spans="1:12">
      <c r="A246" s="1249" t="s">
        <v>84</v>
      </c>
      <c r="B246" s="1258" t="s">
        <v>28</v>
      </c>
      <c r="C246" s="1002" t="s">
        <v>72</v>
      </c>
      <c r="D246" s="1002" t="s">
        <v>72</v>
      </c>
      <c r="E246" s="1003" t="s">
        <v>72</v>
      </c>
      <c r="F246" s="1003" t="s">
        <v>72</v>
      </c>
      <c r="G246" s="1004" t="s">
        <v>72</v>
      </c>
      <c r="H246" s="1005" t="s">
        <v>72</v>
      </c>
      <c r="I246" s="1005" t="s">
        <v>72</v>
      </c>
      <c r="J246" s="1018" t="s">
        <v>72</v>
      </c>
      <c r="K246" s="1018" t="s">
        <v>72</v>
      </c>
      <c r="L246" s="1019" t="s">
        <v>72</v>
      </c>
    </row>
    <row r="247" spans="1:12" ht="15" thickBot="1">
      <c r="A247" s="1260" t="s">
        <v>84</v>
      </c>
      <c r="B247" s="1261" t="s">
        <v>29</v>
      </c>
      <c r="C247" s="1026" t="s">
        <v>72</v>
      </c>
      <c r="D247" s="1026" t="s">
        <v>72</v>
      </c>
      <c r="E247" s="1027" t="s">
        <v>72</v>
      </c>
      <c r="F247" s="1027" t="s">
        <v>72</v>
      </c>
      <c r="G247" s="1028" t="s">
        <v>72</v>
      </c>
      <c r="H247" s="1018" t="s">
        <v>72</v>
      </c>
      <c r="I247" s="1018" t="s">
        <v>72</v>
      </c>
      <c r="J247" s="1018" t="s">
        <v>72</v>
      </c>
      <c r="K247" s="1018" t="s">
        <v>72</v>
      </c>
      <c r="L247" s="1019" t="s">
        <v>72</v>
      </c>
    </row>
    <row r="248" spans="1:12" ht="15" thickBot="1">
      <c r="A248" s="1245"/>
      <c r="B248" s="1255"/>
      <c r="C248" s="989"/>
      <c r="D248" s="989"/>
      <c r="E248" s="989"/>
      <c r="F248" s="989"/>
      <c r="G248" s="990"/>
      <c r="H248" s="987"/>
      <c r="I248" s="987"/>
      <c r="J248" s="987"/>
      <c r="K248" s="987"/>
      <c r="L248" s="991"/>
    </row>
    <row r="249" spans="1:12">
      <c r="A249" s="1256" t="s">
        <v>85</v>
      </c>
      <c r="B249" s="1257" t="s">
        <v>21</v>
      </c>
      <c r="C249" s="1012">
        <v>21961.46496718522</v>
      </c>
      <c r="D249" s="1012">
        <v>22429.556819342684</v>
      </c>
      <c r="E249" s="1013">
        <v>22400.694266528924</v>
      </c>
      <c r="F249" s="1013">
        <v>22878.147955729539</v>
      </c>
      <c r="G249" s="1014">
        <v>-2.0869420467273545</v>
      </c>
      <c r="H249" s="1015">
        <v>397.12820512820514</v>
      </c>
      <c r="I249" s="1015">
        <v>-6.2648950216953452</v>
      </c>
      <c r="J249" s="1016">
        <v>-52.439024390243901</v>
      </c>
      <c r="K249" s="1016">
        <v>0.25696778019371419</v>
      </c>
      <c r="L249" s="1017">
        <v>-0.28428634521882706</v>
      </c>
    </row>
    <row r="250" spans="1:12">
      <c r="A250" s="1249" t="s">
        <v>85</v>
      </c>
      <c r="B250" s="1258" t="s">
        <v>22</v>
      </c>
      <c r="C250" s="1002">
        <v>21879.289581247482</v>
      </c>
      <c r="D250" s="1002">
        <v>22598.524853239418</v>
      </c>
      <c r="E250" s="1003">
        <v>22316.875372872433</v>
      </c>
      <c r="F250" s="1003">
        <v>23050.495350304205</v>
      </c>
      <c r="G250" s="1004">
        <v>-3.1826646945445805</v>
      </c>
      <c r="H250" s="1005">
        <v>393.0344827586207</v>
      </c>
      <c r="I250" s="1005">
        <v>-6.1094886471138645</v>
      </c>
      <c r="J250" s="1018">
        <v>-54.6875</v>
      </c>
      <c r="K250" s="1018">
        <v>0.19107860578506952</v>
      </c>
      <c r="L250" s="1019">
        <v>-0.23136363843935287</v>
      </c>
    </row>
    <row r="251" spans="1:12">
      <c r="A251" s="1249" t="s">
        <v>85</v>
      </c>
      <c r="B251" s="1258" t="s">
        <v>23</v>
      </c>
      <c r="C251" s="1002" t="s">
        <v>469</v>
      </c>
      <c r="D251" s="1002">
        <v>21860.145172031076</v>
      </c>
      <c r="E251" s="1003" t="s">
        <v>469</v>
      </c>
      <c r="F251" s="1003">
        <v>22297.348075471698</v>
      </c>
      <c r="G251" s="1004" t="s">
        <v>72</v>
      </c>
      <c r="H251" s="1005" t="s">
        <v>469</v>
      </c>
      <c r="I251" s="1005" t="s">
        <v>72</v>
      </c>
      <c r="J251" s="1018" t="s">
        <v>72</v>
      </c>
      <c r="K251" s="1018">
        <v>6.5889174408644668E-2</v>
      </c>
      <c r="L251" s="1019" t="s">
        <v>72</v>
      </c>
    </row>
    <row r="252" spans="1:12">
      <c r="A252" s="1256" t="s">
        <v>85</v>
      </c>
      <c r="B252" s="1259" t="s">
        <v>24</v>
      </c>
      <c r="C252" s="1020">
        <v>20801.11306011644</v>
      </c>
      <c r="D252" s="1020">
        <v>20801.11306011644</v>
      </c>
      <c r="E252" s="1021">
        <v>21217.135321318769</v>
      </c>
      <c r="F252" s="1021">
        <v>21629.504127866461</v>
      </c>
      <c r="G252" s="1022">
        <v>-1.9065106814742721</v>
      </c>
      <c r="H252" s="1023">
        <v>378.21422708618326</v>
      </c>
      <c r="I252" s="1023">
        <v>5.1093893689107919</v>
      </c>
      <c r="J252" s="1024">
        <v>42.079689018464528</v>
      </c>
      <c r="K252" s="1024">
        <v>9.6911043351451678</v>
      </c>
      <c r="L252" s="1025">
        <v>-0.21074323991256882</v>
      </c>
    </row>
    <row r="253" spans="1:12">
      <c r="A253" s="1249" t="s">
        <v>85</v>
      </c>
      <c r="B253" s="1258" t="s">
        <v>25</v>
      </c>
      <c r="C253" s="1002">
        <v>20968.279723039312</v>
      </c>
      <c r="D253" s="1002">
        <v>21386.749681937188</v>
      </c>
      <c r="E253" s="1003">
        <v>21387.645317500097</v>
      </c>
      <c r="F253" s="1003">
        <v>21814.484675575932</v>
      </c>
      <c r="G253" s="1004">
        <v>-1.9566786216762448</v>
      </c>
      <c r="H253" s="1005">
        <v>350.5</v>
      </c>
      <c r="I253" s="1005">
        <v>-3.3051485077568015</v>
      </c>
      <c r="J253" s="1018">
        <v>-3.8961038961038961</v>
      </c>
      <c r="K253" s="1018">
        <v>0.48757989062397045</v>
      </c>
      <c r="L253" s="1019">
        <v>-2.0670934458537737E-2</v>
      </c>
    </row>
    <row r="254" spans="1:12">
      <c r="A254" s="1249" t="s">
        <v>85</v>
      </c>
      <c r="B254" s="1258" t="s">
        <v>26</v>
      </c>
      <c r="C254" s="1002">
        <v>21206.688648633994</v>
      </c>
      <c r="D254" s="1002">
        <v>21226.051367041713</v>
      </c>
      <c r="E254" s="1003">
        <v>21630.822421606674</v>
      </c>
      <c r="F254" s="1003">
        <v>21650.572394382543</v>
      </c>
      <c r="G254" s="1004">
        <v>-9.1221480966451787E-2</v>
      </c>
      <c r="H254" s="1005">
        <v>393.31578947368422</v>
      </c>
      <c r="I254" s="1005">
        <v>-2.9948871133264849</v>
      </c>
      <c r="J254" s="1018">
        <v>-32.941176470588232</v>
      </c>
      <c r="K254" s="1018">
        <v>0.37556829412927456</v>
      </c>
      <c r="L254" s="1019">
        <v>-0.18548781148128651</v>
      </c>
    </row>
    <row r="255" spans="1:12">
      <c r="A255" s="1256" t="s">
        <v>85</v>
      </c>
      <c r="B255" s="1259" t="s">
        <v>27</v>
      </c>
      <c r="C255" s="1020">
        <v>20601.547787410291</v>
      </c>
      <c r="D255" s="1020">
        <v>20461.51407566126</v>
      </c>
      <c r="E255" s="1021">
        <v>21013.578743158498</v>
      </c>
      <c r="F255" s="1021">
        <v>20870.744357174492</v>
      </c>
      <c r="G255" s="1022">
        <v>0.68437609861722815</v>
      </c>
      <c r="H255" s="1023">
        <v>330.07818930041151</v>
      </c>
      <c r="I255" s="1023">
        <v>1.5033875548638593</v>
      </c>
      <c r="J255" s="1024">
        <v>-35.199999999999996</v>
      </c>
      <c r="K255" s="1024">
        <v>1.6011069381300653</v>
      </c>
      <c r="L255" s="1025">
        <v>-0.8741405866224099</v>
      </c>
    </row>
    <row r="256" spans="1:12">
      <c r="A256" s="1249" t="s">
        <v>85</v>
      </c>
      <c r="B256" s="1258" t="s">
        <v>28</v>
      </c>
      <c r="C256" s="1002">
        <v>20553.925776203567</v>
      </c>
      <c r="D256" s="1002">
        <v>20316.344859225741</v>
      </c>
      <c r="E256" s="1003">
        <v>20965.004291727637</v>
      </c>
      <c r="F256" s="1003">
        <v>20722.671756410258</v>
      </c>
      <c r="G256" s="1004">
        <v>1.1694077779445433</v>
      </c>
      <c r="H256" s="1005">
        <v>313.76729559748429</v>
      </c>
      <c r="I256" s="1005">
        <v>2.1755039509756418</v>
      </c>
      <c r="J256" s="1018">
        <v>-37.401574803149607</v>
      </c>
      <c r="K256" s="1018">
        <v>1.04763787309745</v>
      </c>
      <c r="L256" s="1019">
        <v>-0.62892978366822661</v>
      </c>
    </row>
    <row r="257" spans="1:12" ht="15" thickBot="1">
      <c r="A257" s="1260" t="s">
        <v>85</v>
      </c>
      <c r="B257" s="1261" t="s">
        <v>29</v>
      </c>
      <c r="C257" s="1026">
        <v>20679.905785995135</v>
      </c>
      <c r="D257" s="1026">
        <v>20719.17572591317</v>
      </c>
      <c r="E257" s="1027">
        <v>21093.503901715038</v>
      </c>
      <c r="F257" s="1027">
        <v>21133.559240431438</v>
      </c>
      <c r="G257" s="1028">
        <v>-0.18953427702688419</v>
      </c>
      <c r="H257" s="1018">
        <v>360.95238095238091</v>
      </c>
      <c r="I257" s="1018">
        <v>-0.61612411769425257</v>
      </c>
      <c r="J257" s="1018">
        <v>-30.578512396694212</v>
      </c>
      <c r="K257" s="1018">
        <v>0.55346906503261517</v>
      </c>
      <c r="L257" s="1019">
        <v>-0.24521080295418352</v>
      </c>
    </row>
    <row r="258" spans="1:12" ht="15" thickBot="1">
      <c r="A258" s="1262"/>
      <c r="B258" s="1263"/>
      <c r="C258" s="1029"/>
      <c r="D258" s="1029"/>
      <c r="E258" s="1029"/>
      <c r="F258" s="1029"/>
      <c r="G258" s="1030"/>
      <c r="H258" s="1031"/>
      <c r="I258" s="1031"/>
      <c r="J258" s="1031"/>
      <c r="K258" s="1031"/>
      <c r="L258" s="1032"/>
    </row>
    <row r="259" spans="1:12">
      <c r="A259" s="1249" t="s">
        <v>86</v>
      </c>
      <c r="B259" s="1264" t="s">
        <v>26</v>
      </c>
      <c r="C259" s="1033">
        <v>20942.383015079668</v>
      </c>
      <c r="D259" s="1033">
        <v>20681.856878359988</v>
      </c>
      <c r="E259" s="1034">
        <v>21361.230675381263</v>
      </c>
      <c r="F259" s="1034">
        <v>21095.494015927186</v>
      </c>
      <c r="G259" s="1035">
        <v>1.2596844579863546</v>
      </c>
      <c r="H259" s="1036">
        <v>421.98387096774201</v>
      </c>
      <c r="I259" s="1036">
        <v>0.81525927556975286</v>
      </c>
      <c r="J259" s="1036">
        <v>47.619047619047613</v>
      </c>
      <c r="K259" s="1036">
        <v>0.40851288133359692</v>
      </c>
      <c r="L259" s="1037">
        <v>0.13128515856131973</v>
      </c>
    </row>
    <row r="260" spans="1:12" ht="15" thickBot="1">
      <c r="A260" s="1260" t="s">
        <v>86</v>
      </c>
      <c r="B260" s="1261" t="s">
        <v>29</v>
      </c>
      <c r="C260" s="1026">
        <v>20804.771974719461</v>
      </c>
      <c r="D260" s="1026">
        <v>20589.570130548647</v>
      </c>
      <c r="E260" s="1027">
        <v>21220.867414213852</v>
      </c>
      <c r="F260" s="1027">
        <v>21001.361533159619</v>
      </c>
      <c r="G260" s="1028">
        <v>1.0451983349158029</v>
      </c>
      <c r="H260" s="1018">
        <v>393.70588235294116</v>
      </c>
      <c r="I260" s="1018">
        <v>0.93325554143653644</v>
      </c>
      <c r="J260" s="1018">
        <v>-16.393442622950818</v>
      </c>
      <c r="K260" s="1018">
        <v>0.33603478948408777</v>
      </c>
      <c r="L260" s="1019">
        <v>-6.6605474542314913E-2</v>
      </c>
    </row>
    <row r="261" spans="1:12" ht="15" thickBot="1">
      <c r="A261" s="1262"/>
      <c r="B261" s="1263"/>
      <c r="C261" s="1029"/>
      <c r="D261" s="1029"/>
      <c r="E261" s="1029"/>
      <c r="F261" s="1029"/>
      <c r="G261" s="1030"/>
      <c r="H261" s="1031"/>
      <c r="I261" s="1031"/>
      <c r="J261" s="1031"/>
      <c r="K261" s="1031"/>
      <c r="L261" s="1032"/>
    </row>
    <row r="262" spans="1:12">
      <c r="A262" s="1256" t="s">
        <v>87</v>
      </c>
      <c r="B262" s="1257" t="s">
        <v>21</v>
      </c>
      <c r="C262" s="1012" t="s">
        <v>72</v>
      </c>
      <c r="D262" s="1012" t="s">
        <v>72</v>
      </c>
      <c r="E262" s="1013" t="s">
        <v>72</v>
      </c>
      <c r="F262" s="1013" t="s">
        <v>72</v>
      </c>
      <c r="G262" s="1014" t="s">
        <v>72</v>
      </c>
      <c r="H262" s="1015" t="s">
        <v>72</v>
      </c>
      <c r="I262" s="1015" t="s">
        <v>72</v>
      </c>
      <c r="J262" s="1016" t="s">
        <v>72</v>
      </c>
      <c r="K262" s="1016" t="s">
        <v>72</v>
      </c>
      <c r="L262" s="1017" t="s">
        <v>72</v>
      </c>
    </row>
    <row r="263" spans="1:12">
      <c r="A263" s="1251" t="s">
        <v>87</v>
      </c>
      <c r="B263" s="1258" t="s">
        <v>22</v>
      </c>
      <c r="C263" s="1002" t="s">
        <v>72</v>
      </c>
      <c r="D263" s="1002" t="s">
        <v>72</v>
      </c>
      <c r="E263" s="1003" t="s">
        <v>72</v>
      </c>
      <c r="F263" s="1003" t="s">
        <v>72</v>
      </c>
      <c r="G263" s="1004" t="s">
        <v>72</v>
      </c>
      <c r="H263" s="1005" t="s">
        <v>72</v>
      </c>
      <c r="I263" s="1005" t="s">
        <v>72</v>
      </c>
      <c r="J263" s="1018" t="s">
        <v>72</v>
      </c>
      <c r="K263" s="1018" t="s">
        <v>72</v>
      </c>
      <c r="L263" s="1019" t="s">
        <v>72</v>
      </c>
    </row>
    <row r="264" spans="1:12">
      <c r="A264" s="1251" t="s">
        <v>87</v>
      </c>
      <c r="B264" s="1258" t="s">
        <v>23</v>
      </c>
      <c r="C264" s="1002" t="s">
        <v>72</v>
      </c>
      <c r="D264" s="1002" t="s">
        <v>72</v>
      </c>
      <c r="E264" s="1003" t="s">
        <v>72</v>
      </c>
      <c r="F264" s="1003" t="s">
        <v>72</v>
      </c>
      <c r="G264" s="1004" t="s">
        <v>72</v>
      </c>
      <c r="H264" s="1005" t="s">
        <v>72</v>
      </c>
      <c r="I264" s="1005" t="s">
        <v>72</v>
      </c>
      <c r="J264" s="1018" t="s">
        <v>72</v>
      </c>
      <c r="K264" s="1018" t="s">
        <v>72</v>
      </c>
      <c r="L264" s="1019" t="s">
        <v>72</v>
      </c>
    </row>
    <row r="265" spans="1:12">
      <c r="A265" s="1251" t="s">
        <v>87</v>
      </c>
      <c r="B265" s="1258" t="s">
        <v>30</v>
      </c>
      <c r="C265" s="1002" t="s">
        <v>72</v>
      </c>
      <c r="D265" s="1002" t="s">
        <v>72</v>
      </c>
      <c r="E265" s="1003" t="s">
        <v>72</v>
      </c>
      <c r="F265" s="1003" t="s">
        <v>72</v>
      </c>
      <c r="G265" s="1004" t="s">
        <v>72</v>
      </c>
      <c r="H265" s="1005" t="s">
        <v>72</v>
      </c>
      <c r="I265" s="1005" t="s">
        <v>72</v>
      </c>
      <c r="J265" s="1018" t="s">
        <v>72</v>
      </c>
      <c r="K265" s="1018" t="s">
        <v>72</v>
      </c>
      <c r="L265" s="1019" t="s">
        <v>72</v>
      </c>
    </row>
    <row r="266" spans="1:12">
      <c r="A266" s="1265" t="s">
        <v>87</v>
      </c>
      <c r="B266" s="1259" t="s">
        <v>24</v>
      </c>
      <c r="C266" s="1020" t="s">
        <v>72</v>
      </c>
      <c r="D266" s="1020" t="s">
        <v>72</v>
      </c>
      <c r="E266" s="1021" t="s">
        <v>72</v>
      </c>
      <c r="F266" s="1021" t="s">
        <v>72</v>
      </c>
      <c r="G266" s="1022" t="s">
        <v>72</v>
      </c>
      <c r="H266" s="1023" t="s">
        <v>72</v>
      </c>
      <c r="I266" s="1023" t="s">
        <v>72</v>
      </c>
      <c r="J266" s="1024" t="s">
        <v>72</v>
      </c>
      <c r="K266" s="1024" t="s">
        <v>72</v>
      </c>
      <c r="L266" s="1025" t="s">
        <v>72</v>
      </c>
    </row>
    <row r="267" spans="1:12">
      <c r="A267" s="1251" t="s">
        <v>87</v>
      </c>
      <c r="B267" s="1258" t="s">
        <v>26</v>
      </c>
      <c r="C267" s="1002" t="s">
        <v>72</v>
      </c>
      <c r="D267" s="1002" t="s">
        <v>72</v>
      </c>
      <c r="E267" s="1003" t="s">
        <v>72</v>
      </c>
      <c r="F267" s="1003" t="s">
        <v>72</v>
      </c>
      <c r="G267" s="1004" t="s">
        <v>72</v>
      </c>
      <c r="H267" s="1005" t="s">
        <v>72</v>
      </c>
      <c r="I267" s="1005" t="s">
        <v>72</v>
      </c>
      <c r="J267" s="1018" t="s">
        <v>72</v>
      </c>
      <c r="K267" s="1018" t="s">
        <v>72</v>
      </c>
      <c r="L267" s="1019" t="s">
        <v>72</v>
      </c>
    </row>
    <row r="268" spans="1:12">
      <c r="A268" s="1251" t="s">
        <v>87</v>
      </c>
      <c r="B268" s="1258" t="s">
        <v>31</v>
      </c>
      <c r="C268" s="1002" t="s">
        <v>72</v>
      </c>
      <c r="D268" s="1002" t="s">
        <v>72</v>
      </c>
      <c r="E268" s="1003" t="s">
        <v>72</v>
      </c>
      <c r="F268" s="1003" t="s">
        <v>72</v>
      </c>
      <c r="G268" s="1004" t="s">
        <v>72</v>
      </c>
      <c r="H268" s="1005" t="s">
        <v>72</v>
      </c>
      <c r="I268" s="1005" t="s">
        <v>72</v>
      </c>
      <c r="J268" s="1018" t="s">
        <v>72</v>
      </c>
      <c r="K268" s="1018" t="s">
        <v>72</v>
      </c>
      <c r="L268" s="1019" t="s">
        <v>72</v>
      </c>
    </row>
    <row r="269" spans="1:12">
      <c r="A269" s="1265" t="s">
        <v>87</v>
      </c>
      <c r="B269" s="1259" t="s">
        <v>27</v>
      </c>
      <c r="C269" s="1020" t="s">
        <v>72</v>
      </c>
      <c r="D269" s="1020" t="s">
        <v>72</v>
      </c>
      <c r="E269" s="1021" t="s">
        <v>72</v>
      </c>
      <c r="F269" s="1021" t="s">
        <v>72</v>
      </c>
      <c r="G269" s="1022" t="s">
        <v>72</v>
      </c>
      <c r="H269" s="1023" t="s">
        <v>72</v>
      </c>
      <c r="I269" s="1023" t="s">
        <v>72</v>
      </c>
      <c r="J269" s="1024" t="s">
        <v>72</v>
      </c>
      <c r="K269" s="1024" t="s">
        <v>72</v>
      </c>
      <c r="L269" s="1025" t="s">
        <v>72</v>
      </c>
    </row>
    <row r="270" spans="1:12">
      <c r="A270" s="1251" t="s">
        <v>87</v>
      </c>
      <c r="B270" s="1258" t="s">
        <v>29</v>
      </c>
      <c r="C270" s="1002" t="s">
        <v>72</v>
      </c>
      <c r="D270" s="1002" t="s">
        <v>72</v>
      </c>
      <c r="E270" s="1003" t="s">
        <v>72</v>
      </c>
      <c r="F270" s="1003" t="s">
        <v>72</v>
      </c>
      <c r="G270" s="1004" t="s">
        <v>72</v>
      </c>
      <c r="H270" s="1005" t="s">
        <v>72</v>
      </c>
      <c r="I270" s="1005" t="s">
        <v>72</v>
      </c>
      <c r="J270" s="1018" t="s">
        <v>72</v>
      </c>
      <c r="K270" s="1018" t="s">
        <v>72</v>
      </c>
      <c r="L270" s="1019" t="s">
        <v>72</v>
      </c>
    </row>
    <row r="271" spans="1:12" ht="15" thickBot="1">
      <c r="A271" s="1266" t="s">
        <v>87</v>
      </c>
      <c r="B271" s="1258" t="s">
        <v>32</v>
      </c>
      <c r="C271" s="1026" t="s">
        <v>72</v>
      </c>
      <c r="D271" s="1026" t="s">
        <v>72</v>
      </c>
      <c r="E271" s="1027" t="s">
        <v>72</v>
      </c>
      <c r="F271" s="1027" t="s">
        <v>72</v>
      </c>
      <c r="G271" s="1028" t="s">
        <v>72</v>
      </c>
      <c r="H271" s="1018" t="s">
        <v>72</v>
      </c>
      <c r="I271" s="1018" t="s">
        <v>72</v>
      </c>
      <c r="J271" s="1018" t="s">
        <v>72</v>
      </c>
      <c r="K271" s="1018" t="s">
        <v>72</v>
      </c>
      <c r="L271" s="1019" t="s">
        <v>72</v>
      </c>
    </row>
    <row r="272" spans="1:12" ht="15" thickBot="1">
      <c r="A272" s="1262"/>
      <c r="B272" s="1263"/>
      <c r="C272" s="1029"/>
      <c r="D272" s="1029"/>
      <c r="E272" s="1029"/>
      <c r="F272" s="1029"/>
      <c r="G272" s="1030"/>
      <c r="H272" s="1031"/>
      <c r="I272" s="1031"/>
      <c r="J272" s="1031"/>
      <c r="K272" s="1031"/>
      <c r="L272" s="1032"/>
    </row>
    <row r="273" spans="1:12">
      <c r="A273" s="1256" t="s">
        <v>20</v>
      </c>
      <c r="B273" s="1257" t="s">
        <v>24</v>
      </c>
      <c r="C273" s="1012">
        <v>19131.157048501209</v>
      </c>
      <c r="D273" s="1012">
        <v>19408.16217117622</v>
      </c>
      <c r="E273" s="1013">
        <v>19513.780189471232</v>
      </c>
      <c r="F273" s="1013">
        <v>19796.325414599745</v>
      </c>
      <c r="G273" s="1014">
        <v>-1.4272609649068346</v>
      </c>
      <c r="H273" s="1015">
        <v>339.66336633663366</v>
      </c>
      <c r="I273" s="1015">
        <v>-5.7710656454149047</v>
      </c>
      <c r="J273" s="1016">
        <v>-14.40677966101695</v>
      </c>
      <c r="K273" s="1016">
        <v>0.665480661527311</v>
      </c>
      <c r="L273" s="1017">
        <v>-0.11339722626146786</v>
      </c>
    </row>
    <row r="274" spans="1:12">
      <c r="A274" s="1249" t="s">
        <v>20</v>
      </c>
      <c r="B274" s="1258" t="s">
        <v>25</v>
      </c>
      <c r="C274" s="1002">
        <v>19332.999878963928</v>
      </c>
      <c r="D274" s="1002">
        <v>19443.635451505015</v>
      </c>
      <c r="E274" s="1003">
        <v>19719.659876543206</v>
      </c>
      <c r="F274" s="1003">
        <v>19832.508160535115</v>
      </c>
      <c r="G274" s="1004">
        <v>-0.56900661821718868</v>
      </c>
      <c r="H274" s="1005">
        <v>303.75</v>
      </c>
      <c r="I274" s="1005">
        <v>-6.8770903010033457</v>
      </c>
      <c r="J274" s="1018">
        <v>-27.27272727272727</v>
      </c>
      <c r="K274" s="1018">
        <v>0.10542267905383146</v>
      </c>
      <c r="L274" s="1019">
        <v>-3.9791842398313765E-2</v>
      </c>
    </row>
    <row r="275" spans="1:12">
      <c r="A275" s="1249" t="s">
        <v>20</v>
      </c>
      <c r="B275" s="1258" t="s">
        <v>26</v>
      </c>
      <c r="C275" s="1002">
        <v>19028.868553878787</v>
      </c>
      <c r="D275" s="1002">
        <v>19240.34189463891</v>
      </c>
      <c r="E275" s="1003">
        <v>19409.445924956362</v>
      </c>
      <c r="F275" s="1003">
        <v>19625.148732531688</v>
      </c>
      <c r="G275" s="1004">
        <v>-1.0991142564833947</v>
      </c>
      <c r="H275" s="1005">
        <v>333.38181818181823</v>
      </c>
      <c r="I275" s="1005">
        <v>-7.1316723575417003</v>
      </c>
      <c r="J275" s="1018">
        <v>-8.3333333333333321</v>
      </c>
      <c r="K275" s="1018">
        <v>0.36239045924754559</v>
      </c>
      <c r="L275" s="1019">
        <v>-3.3649144712850465E-2</v>
      </c>
    </row>
    <row r="276" spans="1:12">
      <c r="A276" s="1249" t="s">
        <v>20</v>
      </c>
      <c r="B276" s="1258" t="s">
        <v>31</v>
      </c>
      <c r="C276" s="1002">
        <v>19211.67961207886</v>
      </c>
      <c r="D276" s="1002" t="s">
        <v>469</v>
      </c>
      <c r="E276" s="1003">
        <v>19595.913204320437</v>
      </c>
      <c r="F276" s="1003" t="s">
        <v>469</v>
      </c>
      <c r="G276" s="1269" t="s">
        <v>72</v>
      </c>
      <c r="H276" s="1005">
        <v>370.33333333333331</v>
      </c>
      <c r="I276" s="1005" t="s">
        <v>72</v>
      </c>
      <c r="J276" s="1018" t="s">
        <v>72</v>
      </c>
      <c r="K276" s="1018">
        <v>0.19766752322593395</v>
      </c>
      <c r="L276" s="1019" t="s">
        <v>72</v>
      </c>
    </row>
    <row r="277" spans="1:12">
      <c r="A277" s="1256" t="s">
        <v>20</v>
      </c>
      <c r="B277" s="1259" t="s">
        <v>27</v>
      </c>
      <c r="C277" s="1020">
        <v>19001.676808734464</v>
      </c>
      <c r="D277" s="1020">
        <v>19025.856503492854</v>
      </c>
      <c r="E277" s="1021">
        <v>19381.710344909156</v>
      </c>
      <c r="F277" s="1021">
        <v>19406.373633562704</v>
      </c>
      <c r="G277" s="1022">
        <v>-0.12708860047347387</v>
      </c>
      <c r="H277" s="1023">
        <v>303.47858942065488</v>
      </c>
      <c r="I277" s="1023">
        <v>-1.0414509665720464</v>
      </c>
      <c r="J277" s="1024">
        <v>-14.162162162162161</v>
      </c>
      <c r="K277" s="1024">
        <v>5.231600448046386</v>
      </c>
      <c r="L277" s="1025">
        <v>-0.87401011300971998</v>
      </c>
    </row>
    <row r="278" spans="1:12">
      <c r="A278" s="1249" t="s">
        <v>20</v>
      </c>
      <c r="B278" s="1258" t="s">
        <v>28</v>
      </c>
      <c r="C278" s="1002">
        <v>18563.507120115439</v>
      </c>
      <c r="D278" s="1002">
        <v>18459.741390246614</v>
      </c>
      <c r="E278" s="1003">
        <v>18934.777262517749</v>
      </c>
      <c r="F278" s="1003">
        <v>18828.936218051545</v>
      </c>
      <c r="G278" s="1004">
        <v>0.56211908756020357</v>
      </c>
      <c r="H278" s="1005">
        <v>268.9475218658892</v>
      </c>
      <c r="I278" s="1005">
        <v>-1.2526476591217095</v>
      </c>
      <c r="J278" s="1018">
        <v>-16.747572815533982</v>
      </c>
      <c r="K278" s="1018">
        <v>2.2599986822165121</v>
      </c>
      <c r="L278" s="1019">
        <v>-0.4594732649782074</v>
      </c>
    </row>
    <row r="279" spans="1:12">
      <c r="A279" s="1249" t="s">
        <v>20</v>
      </c>
      <c r="B279" s="1258" t="s">
        <v>29</v>
      </c>
      <c r="C279" s="1002">
        <v>19117.94826287953</v>
      </c>
      <c r="D279" s="1002">
        <v>19397.377233168354</v>
      </c>
      <c r="E279" s="1003">
        <v>19500.307228137121</v>
      </c>
      <c r="F279" s="1003">
        <v>19785.324777831713</v>
      </c>
      <c r="G279" s="1004">
        <v>-1.4405502709459563</v>
      </c>
      <c r="H279" s="1005">
        <v>321.13583815028903</v>
      </c>
      <c r="I279" s="1005">
        <v>-2.5151185612709117</v>
      </c>
      <c r="J279" s="1018">
        <v>-22.072072072072071</v>
      </c>
      <c r="K279" s="1018">
        <v>2.2797654345391054</v>
      </c>
      <c r="L279" s="1019">
        <v>-0.65092763476782523</v>
      </c>
    </row>
    <row r="280" spans="1:12">
      <c r="A280" s="1249" t="s">
        <v>20</v>
      </c>
      <c r="B280" s="1258" t="s">
        <v>32</v>
      </c>
      <c r="C280" s="1002">
        <v>19733.098232165208</v>
      </c>
      <c r="D280" s="1002">
        <v>19390.390876753925</v>
      </c>
      <c r="E280" s="1003">
        <v>20127.760196808511</v>
      </c>
      <c r="F280" s="1003">
        <v>19778.198694289</v>
      </c>
      <c r="G280" s="1004">
        <v>1.7674081847526784</v>
      </c>
      <c r="H280" s="1005">
        <v>358.09523809523802</v>
      </c>
      <c r="I280" s="1005">
        <v>-1.938439383373338</v>
      </c>
      <c r="J280" s="1018">
        <v>52.173913043478258</v>
      </c>
      <c r="K280" s="1018">
        <v>0.69183633129076894</v>
      </c>
      <c r="L280" s="1019">
        <v>0.23639078673631353</v>
      </c>
    </row>
    <row r="281" spans="1:12">
      <c r="A281" s="1256" t="s">
        <v>20</v>
      </c>
      <c r="B281" s="1259" t="s">
        <v>33</v>
      </c>
      <c r="C281" s="1020">
        <v>15953.276754315853</v>
      </c>
      <c r="D281" s="1020">
        <v>16569.714098658726</v>
      </c>
      <c r="E281" s="1021">
        <v>16272.342289402171</v>
      </c>
      <c r="F281" s="1021">
        <v>16901.1083806319</v>
      </c>
      <c r="G281" s="1022">
        <v>-3.7202654232445105</v>
      </c>
      <c r="H281" s="1023">
        <v>232.42105263157896</v>
      </c>
      <c r="I281" s="1023">
        <v>-1.5535827520608758</v>
      </c>
      <c r="J281" s="1024">
        <v>-19.074074074074073</v>
      </c>
      <c r="K281" s="1024">
        <v>2.8793569216577715</v>
      </c>
      <c r="L281" s="1025">
        <v>-0.68499951398579251</v>
      </c>
    </row>
    <row r="282" spans="1:12">
      <c r="A282" s="1249" t="s">
        <v>20</v>
      </c>
      <c r="B282" s="1258" t="s">
        <v>73</v>
      </c>
      <c r="C282" s="1002">
        <v>15647.496769028698</v>
      </c>
      <c r="D282" s="1002">
        <v>16274.497625110669</v>
      </c>
      <c r="E282" s="1003">
        <v>15960.446704409273</v>
      </c>
      <c r="F282" s="1003">
        <v>16599.987577612883</v>
      </c>
      <c r="G282" s="1004">
        <v>-3.8526587457577954</v>
      </c>
      <c r="H282" s="1005">
        <v>219.9909090909091</v>
      </c>
      <c r="I282" s="1005">
        <v>-2.2766899689336899</v>
      </c>
      <c r="J282" s="1018">
        <v>-17.602996254681649</v>
      </c>
      <c r="K282" s="1018">
        <v>1.4495618369901824</v>
      </c>
      <c r="L282" s="1019">
        <v>-0.31281440063357979</v>
      </c>
    </row>
    <row r="283" spans="1:12">
      <c r="A283" s="1249" t="s">
        <v>20</v>
      </c>
      <c r="B283" s="1258" t="s">
        <v>34</v>
      </c>
      <c r="C283" s="1002">
        <v>16202.146614540374</v>
      </c>
      <c r="D283" s="1002">
        <v>16834.621079626406</v>
      </c>
      <c r="E283" s="1003">
        <v>16526.189546831181</v>
      </c>
      <c r="F283" s="1003">
        <v>17171.313501218934</v>
      </c>
      <c r="G283" s="1004">
        <v>-3.756986641365307</v>
      </c>
      <c r="H283" s="1005">
        <v>238.36898395721926</v>
      </c>
      <c r="I283" s="1005">
        <v>-1.9373212202812307</v>
      </c>
      <c r="J283" s="1018">
        <v>-23.045267489711936</v>
      </c>
      <c r="K283" s="1018">
        <v>1.2321275614416551</v>
      </c>
      <c r="L283" s="1019">
        <v>-0.37183283459794891</v>
      </c>
    </row>
    <row r="284" spans="1:12" ht="15" thickBot="1">
      <c r="A284" s="1249" t="s">
        <v>20</v>
      </c>
      <c r="B284" s="1258" t="s">
        <v>35</v>
      </c>
      <c r="C284" s="1002">
        <v>16384.430414399616</v>
      </c>
      <c r="D284" s="1002">
        <v>16821.90988976779</v>
      </c>
      <c r="E284" s="1003">
        <v>16712.11902268761</v>
      </c>
      <c r="F284" s="1003">
        <v>17158.348087563147</v>
      </c>
      <c r="G284" s="1004">
        <v>-2.6006528285725619</v>
      </c>
      <c r="H284" s="1005">
        <v>286.5</v>
      </c>
      <c r="I284" s="1005">
        <v>3.3798412316574482</v>
      </c>
      <c r="J284" s="1018">
        <v>0</v>
      </c>
      <c r="K284" s="1018">
        <v>0.19766752322593395</v>
      </c>
      <c r="L284" s="1019">
        <v>-3.5227875426407929E-4</v>
      </c>
    </row>
    <row r="285" spans="1:12" ht="15" thickBot="1">
      <c r="A285" s="1262"/>
      <c r="B285" s="1263"/>
      <c r="C285" s="1029"/>
      <c r="D285" s="1029"/>
      <c r="E285" s="1029"/>
      <c r="F285" s="1029"/>
      <c r="G285" s="1030"/>
      <c r="H285" s="1031"/>
      <c r="I285" s="1031"/>
      <c r="J285" s="1031"/>
      <c r="K285" s="1031"/>
      <c r="L285" s="1032"/>
    </row>
    <row r="286" spans="1:12">
      <c r="A286" s="1256" t="s">
        <v>88</v>
      </c>
      <c r="B286" s="1259" t="s">
        <v>21</v>
      </c>
      <c r="C286" s="1020">
        <v>21329.989851531667</v>
      </c>
      <c r="D286" s="1020">
        <v>21623.099128540307</v>
      </c>
      <c r="E286" s="1021">
        <v>21756.589648562302</v>
      </c>
      <c r="F286" s="1021">
        <v>22055.561111111114</v>
      </c>
      <c r="G286" s="1022">
        <v>-1.3555377759044946</v>
      </c>
      <c r="H286" s="1023">
        <v>323.79310344827587</v>
      </c>
      <c r="I286" s="1023">
        <v>-4.0613026819923341</v>
      </c>
      <c r="J286" s="1024">
        <v>3.5714285714285712</v>
      </c>
      <c r="K286" s="1024">
        <v>0.19107860578506952</v>
      </c>
      <c r="L286" s="1025">
        <v>6.260123936884715E-3</v>
      </c>
    </row>
    <row r="287" spans="1:12">
      <c r="A287" s="1249" t="s">
        <v>88</v>
      </c>
      <c r="B287" s="1258" t="s">
        <v>22</v>
      </c>
      <c r="C287" s="1002" t="s">
        <v>469</v>
      </c>
      <c r="D287" s="1002" t="s">
        <v>469</v>
      </c>
      <c r="E287" s="1003" t="s">
        <v>469</v>
      </c>
      <c r="F287" s="1003" t="s">
        <v>469</v>
      </c>
      <c r="G287" s="1004" t="s">
        <v>72</v>
      </c>
      <c r="H287" s="1005" t="s">
        <v>469</v>
      </c>
      <c r="I287" s="1005" t="s">
        <v>72</v>
      </c>
      <c r="J287" s="1018" t="s">
        <v>72</v>
      </c>
      <c r="K287" s="1018">
        <v>5.2711339526915729E-2</v>
      </c>
      <c r="L287" s="1019" t="s">
        <v>72</v>
      </c>
    </row>
    <row r="288" spans="1:12">
      <c r="A288" s="1249" t="s">
        <v>88</v>
      </c>
      <c r="B288" s="1258" t="s">
        <v>23</v>
      </c>
      <c r="C288" s="1002">
        <v>21210.655182072827</v>
      </c>
      <c r="D288" s="1002">
        <v>21699.992040984358</v>
      </c>
      <c r="E288" s="1003">
        <v>21634.868285714285</v>
      </c>
      <c r="F288" s="1003">
        <v>22133.991881804046</v>
      </c>
      <c r="G288" s="1004">
        <v>-2.2550093934934603</v>
      </c>
      <c r="H288" s="1005">
        <v>329.41176470588238</v>
      </c>
      <c r="I288" s="1005">
        <v>-2.6621535083706851</v>
      </c>
      <c r="J288" s="1018">
        <v>-10.526315789473683</v>
      </c>
      <c r="K288" s="1018">
        <v>0.11201159649469593</v>
      </c>
      <c r="L288" s="1019">
        <v>-1.3400944759429503E-2</v>
      </c>
    </row>
    <row r="289" spans="1:12">
      <c r="A289" s="1249" t="s">
        <v>88</v>
      </c>
      <c r="B289" s="1258" t="s">
        <v>30</v>
      </c>
      <c r="C289" s="1002" t="s">
        <v>469</v>
      </c>
      <c r="D289" s="1002" t="s">
        <v>469</v>
      </c>
      <c r="E289" s="1003" t="s">
        <v>469</v>
      </c>
      <c r="F289" s="1003" t="s">
        <v>469</v>
      </c>
      <c r="G289" s="1004" t="s">
        <v>72</v>
      </c>
      <c r="H289" s="1005" t="s">
        <v>469</v>
      </c>
      <c r="I289" s="1005" t="s">
        <v>72</v>
      </c>
      <c r="J289" s="1018" t="s">
        <v>72</v>
      </c>
      <c r="K289" s="1018">
        <v>2.6355669763457865E-2</v>
      </c>
      <c r="L289" s="1019" t="s">
        <v>72</v>
      </c>
    </row>
    <row r="290" spans="1:12">
      <c r="A290" s="1256" t="s">
        <v>88</v>
      </c>
      <c r="B290" s="1259" t="s">
        <v>24</v>
      </c>
      <c r="C290" s="1020">
        <v>21176.968364080203</v>
      </c>
      <c r="D290" s="1020">
        <v>21200.216190565949</v>
      </c>
      <c r="E290" s="1021">
        <v>21600.507731361806</v>
      </c>
      <c r="F290" s="1021">
        <v>21624.22051437727</v>
      </c>
      <c r="G290" s="1022">
        <v>-0.10965844063464943</v>
      </c>
      <c r="H290" s="1023">
        <v>310.29946524064172</v>
      </c>
      <c r="I290" s="1023">
        <v>-1.8784893623065666</v>
      </c>
      <c r="J290" s="1024">
        <v>24.666666666666668</v>
      </c>
      <c r="K290" s="1024">
        <v>1.2321275614416551</v>
      </c>
      <c r="L290" s="1025">
        <v>0.24202855154066505</v>
      </c>
    </row>
    <row r="291" spans="1:12">
      <c r="A291" s="1249" t="s">
        <v>88</v>
      </c>
      <c r="B291" s="1258" t="s">
        <v>25</v>
      </c>
      <c r="C291" s="1002">
        <v>20780.030580255359</v>
      </c>
      <c r="D291" s="1002">
        <v>20982.665367003021</v>
      </c>
      <c r="E291" s="1003">
        <v>21195.631191860466</v>
      </c>
      <c r="F291" s="1003">
        <v>21402.318674343082</v>
      </c>
      <c r="G291" s="1004">
        <v>-0.96572472182834401</v>
      </c>
      <c r="H291" s="1005">
        <v>264.61538461538458</v>
      </c>
      <c r="I291" s="1005">
        <v>-10.154209534191803</v>
      </c>
      <c r="J291" s="1018">
        <v>13.043478260869565</v>
      </c>
      <c r="K291" s="1018">
        <v>0.17131185346247613</v>
      </c>
      <c r="L291" s="1019">
        <v>1.9496671944324306E-2</v>
      </c>
    </row>
    <row r="292" spans="1:12">
      <c r="A292" s="1249" t="s">
        <v>88</v>
      </c>
      <c r="B292" s="1258" t="s">
        <v>26</v>
      </c>
      <c r="C292" s="1002">
        <v>21256.94150071036</v>
      </c>
      <c r="D292" s="1002">
        <v>21224.891009132083</v>
      </c>
      <c r="E292" s="1003">
        <v>21682.080330724566</v>
      </c>
      <c r="F292" s="1003">
        <v>21649.388829314721</v>
      </c>
      <c r="G292" s="1004">
        <v>0.15100426930102734</v>
      </c>
      <c r="H292" s="1005">
        <v>314.36507936507934</v>
      </c>
      <c r="I292" s="1005">
        <v>-1.2622371283538911</v>
      </c>
      <c r="J292" s="1018">
        <v>27.27272727272727</v>
      </c>
      <c r="K292" s="1018">
        <v>0.8302035975489227</v>
      </c>
      <c r="L292" s="1019">
        <v>0.17673825101426921</v>
      </c>
    </row>
    <row r="293" spans="1:12">
      <c r="A293" s="1249" t="s">
        <v>88</v>
      </c>
      <c r="B293" s="1258" t="s">
        <v>31</v>
      </c>
      <c r="C293" s="1002" t="s">
        <v>469</v>
      </c>
      <c r="D293" s="1002">
        <v>21276.341655191936</v>
      </c>
      <c r="E293" s="1003" t="s">
        <v>469</v>
      </c>
      <c r="F293" s="1003">
        <v>21701.868488295779</v>
      </c>
      <c r="G293" s="1004" t="s">
        <v>72</v>
      </c>
      <c r="H293" s="1005" t="s">
        <v>469</v>
      </c>
      <c r="I293" s="1005" t="s">
        <v>72</v>
      </c>
      <c r="J293" s="1018" t="s">
        <v>72</v>
      </c>
      <c r="K293" s="1018">
        <v>0.23061211043025631</v>
      </c>
      <c r="L293" s="1019" t="s">
        <v>72</v>
      </c>
    </row>
    <row r="294" spans="1:12">
      <c r="A294" s="1256" t="s">
        <v>88</v>
      </c>
      <c r="B294" s="1259" t="s">
        <v>27</v>
      </c>
      <c r="C294" s="1020">
        <v>19961.571927627399</v>
      </c>
      <c r="D294" s="1020">
        <v>20036.280057890028</v>
      </c>
      <c r="E294" s="1021">
        <v>20360.803366179949</v>
      </c>
      <c r="F294" s="1021">
        <v>20437.005659047823</v>
      </c>
      <c r="G294" s="1022">
        <v>-0.37286427444001929</v>
      </c>
      <c r="H294" s="1023">
        <v>293.09539473684214</v>
      </c>
      <c r="I294" s="1023">
        <v>2.2169796002507529</v>
      </c>
      <c r="J294" s="1024">
        <v>-22.051282051282051</v>
      </c>
      <c r="K294" s="1024">
        <v>2.0030309020227977</v>
      </c>
      <c r="L294" s="1025">
        <v>-0.57122652371977667</v>
      </c>
    </row>
    <row r="295" spans="1:12">
      <c r="A295" s="1249" t="s">
        <v>88</v>
      </c>
      <c r="B295" s="1258" t="s">
        <v>28</v>
      </c>
      <c r="C295" s="1002">
        <v>19495.779806189672</v>
      </c>
      <c r="D295" s="1002">
        <v>19163.061533443928</v>
      </c>
      <c r="E295" s="1003">
        <v>19885.695402313464</v>
      </c>
      <c r="F295" s="1003">
        <v>19546.322764112807</v>
      </c>
      <c r="G295" s="1004">
        <v>1.7362480006917096</v>
      </c>
      <c r="H295" s="1005">
        <v>249.74603174603175</v>
      </c>
      <c r="I295" s="1005">
        <v>3.3968764230319968</v>
      </c>
      <c r="J295" s="1018">
        <v>-25.882352941176475</v>
      </c>
      <c r="K295" s="1018">
        <v>0.41510179877446135</v>
      </c>
      <c r="L295" s="1019">
        <v>-0.14595430683609972</v>
      </c>
    </row>
    <row r="296" spans="1:12">
      <c r="A296" s="1249" t="s">
        <v>88</v>
      </c>
      <c r="B296" s="1258" t="s">
        <v>29</v>
      </c>
      <c r="C296" s="1002">
        <v>20122.133530981944</v>
      </c>
      <c r="D296" s="1002">
        <v>20232.58848241984</v>
      </c>
      <c r="E296" s="1003">
        <v>20524.576201601583</v>
      </c>
      <c r="F296" s="1003">
        <v>20637.240252068234</v>
      </c>
      <c r="G296" s="1004">
        <v>-0.54592595274631839</v>
      </c>
      <c r="H296" s="1005">
        <v>293.64848484848488</v>
      </c>
      <c r="I296" s="1005">
        <v>0.10327629495345378</v>
      </c>
      <c r="J296" s="1005">
        <v>-32.926829268292686</v>
      </c>
      <c r="K296" s="1005">
        <v>1.0871713777426371</v>
      </c>
      <c r="L296" s="1006">
        <v>-0.53659099849498682</v>
      </c>
    </row>
    <row r="297" spans="1:12" ht="15" thickBot="1">
      <c r="A297" s="1267" t="s">
        <v>88</v>
      </c>
      <c r="B297" s="1268" t="s">
        <v>32</v>
      </c>
      <c r="C297" s="1007">
        <v>19943.480112775593</v>
      </c>
      <c r="D297" s="1007">
        <v>20232.885299138994</v>
      </c>
      <c r="E297" s="1008">
        <v>20342.349715031105</v>
      </c>
      <c r="F297" s="1008">
        <v>20637.54300512177</v>
      </c>
      <c r="G297" s="1009">
        <v>-1.4303703208148599</v>
      </c>
      <c r="H297" s="1010">
        <v>327.8289473684211</v>
      </c>
      <c r="I297" s="1010">
        <v>1.086588767308672</v>
      </c>
      <c r="J297" s="1010">
        <v>28.8135593220339</v>
      </c>
      <c r="K297" s="1010">
        <v>0.50075772550569941</v>
      </c>
      <c r="L297" s="1011">
        <v>0.11131878161130998</v>
      </c>
    </row>
  </sheetData>
  <mergeCells count="8">
    <mergeCell ref="H227:I227"/>
    <mergeCell ref="H228:I228"/>
    <mergeCell ref="H4:I4"/>
    <mergeCell ref="H5:I5"/>
    <mergeCell ref="H78:I78"/>
    <mergeCell ref="H79:I79"/>
    <mergeCell ref="H152:I152"/>
    <mergeCell ref="H153:I153"/>
  </mergeCells>
  <phoneticPr fontId="7" type="noConversion"/>
  <pageMargins left="0.75" right="0.75" top="1" bottom="1" header="0.5" footer="0.5"/>
  <pageSetup paperSize="9" scale="90" orientation="landscape"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6">
    <tabColor theme="6" tint="0.59999389629810485"/>
  </sheetPr>
  <dimension ref="A1:R45"/>
  <sheetViews>
    <sheetView showGridLines="0" zoomScaleNormal="100" workbookViewId="0">
      <selection activeCell="K7" sqref="K7"/>
    </sheetView>
  </sheetViews>
  <sheetFormatPr defaultColWidth="9.1796875" defaultRowHeight="15.5"/>
  <cols>
    <col min="1" max="1" width="36" style="318" customWidth="1"/>
    <col min="2" max="2" width="12.81640625" style="318" customWidth="1"/>
    <col min="3" max="3" width="11.453125" style="318" customWidth="1"/>
    <col min="4" max="4" width="13.453125" style="318" customWidth="1"/>
    <col min="5" max="5" width="11.26953125" style="318" bestFit="1" customWidth="1"/>
    <col min="6" max="6" width="11.453125" style="318" customWidth="1"/>
    <col min="7" max="7" width="12.1796875" style="318" customWidth="1"/>
    <col min="8" max="8" width="10.81640625" style="318" bestFit="1" customWidth="1"/>
    <col min="9" max="9" width="13.26953125" style="318" customWidth="1"/>
    <col min="10" max="16384" width="9.1796875" style="318"/>
  </cols>
  <sheetData>
    <row r="1" spans="1:18" ht="40.5" customHeight="1" thickBot="1">
      <c r="A1" s="1083" t="s">
        <v>511</v>
      </c>
      <c r="B1" s="1083"/>
      <c r="C1" s="1083"/>
      <c r="D1" s="1083"/>
      <c r="E1" s="1083"/>
      <c r="F1" s="1083"/>
      <c r="G1" s="1083"/>
      <c r="H1" s="1083"/>
    </row>
    <row r="2" spans="1:18" ht="43.5">
      <c r="A2" s="677" t="s">
        <v>98</v>
      </c>
      <c r="B2" s="413" t="s">
        <v>5</v>
      </c>
      <c r="C2" s="626"/>
      <c r="D2" s="555" t="s">
        <v>102</v>
      </c>
      <c r="E2" s="1084" t="s">
        <v>100</v>
      </c>
      <c r="F2" s="1085"/>
      <c r="G2" s="1086"/>
      <c r="H2" s="627" t="s">
        <v>101</v>
      </c>
    </row>
    <row r="3" spans="1:18" ht="41" thickBot="1">
      <c r="A3" s="414"/>
      <c r="B3" s="880" t="s">
        <v>529</v>
      </c>
      <c r="C3" s="880" t="s">
        <v>524</v>
      </c>
      <c r="D3" s="957" t="s">
        <v>50</v>
      </c>
      <c r="E3" s="897" t="s">
        <v>529</v>
      </c>
      <c r="F3" s="898" t="s">
        <v>524</v>
      </c>
      <c r="G3" s="899" t="s">
        <v>102</v>
      </c>
      <c r="H3" s="881" t="s">
        <v>103</v>
      </c>
    </row>
    <row r="4" spans="1:18">
      <c r="A4" s="629" t="s">
        <v>4</v>
      </c>
      <c r="B4" s="882"/>
      <c r="C4" s="882"/>
      <c r="D4" s="883"/>
      <c r="E4" s="900"/>
      <c r="F4" s="900"/>
      <c r="G4" s="901"/>
      <c r="H4" s="884"/>
    </row>
    <row r="5" spans="1:18">
      <c r="A5" s="537" t="s">
        <v>216</v>
      </c>
      <c r="B5" s="902">
        <v>21712.576966154826</v>
      </c>
      <c r="C5" s="902">
        <v>21765.401685495817</v>
      </c>
      <c r="D5" s="903">
        <v>-0.24270041097471184</v>
      </c>
      <c r="E5" s="904">
        <v>100</v>
      </c>
      <c r="F5" s="905">
        <v>100</v>
      </c>
      <c r="G5" s="906" t="s">
        <v>72</v>
      </c>
      <c r="H5" s="885">
        <v>17.906116200440454</v>
      </c>
    </row>
    <row r="6" spans="1:18">
      <c r="A6" s="533" t="s">
        <v>104</v>
      </c>
      <c r="B6" s="907">
        <v>19270.331550802137</v>
      </c>
      <c r="C6" s="907">
        <v>18854.793329964628</v>
      </c>
      <c r="D6" s="908">
        <v>2.2038863728997877</v>
      </c>
      <c r="E6" s="909">
        <v>12.789232312782287</v>
      </c>
      <c r="F6" s="910">
        <v>14.176101710178388</v>
      </c>
      <c r="G6" s="911">
        <v>-9.7831507261289872</v>
      </c>
      <c r="H6" s="886">
        <v>6.3711831372265877</v>
      </c>
    </row>
    <row r="7" spans="1:18">
      <c r="A7" s="533" t="s">
        <v>105</v>
      </c>
      <c r="B7" s="907">
        <v>26467.764493376912</v>
      </c>
      <c r="C7" s="907">
        <v>26230.714724549376</v>
      </c>
      <c r="D7" s="908">
        <v>0.90371067398205551</v>
      </c>
      <c r="E7" s="909">
        <v>10.09036719701993</v>
      </c>
      <c r="F7" s="910">
        <v>16.123486504408479</v>
      </c>
      <c r="G7" s="911">
        <v>-37.418205459092086</v>
      </c>
      <c r="H7" s="886">
        <v>-26.212236608276218</v>
      </c>
    </row>
    <row r="8" spans="1:18" ht="16" thickBot="1">
      <c r="A8" s="630" t="s">
        <v>106</v>
      </c>
      <c r="B8" s="912">
        <v>21495.421140301514</v>
      </c>
      <c r="C8" s="912">
        <v>21324.438229910236</v>
      </c>
      <c r="D8" s="913">
        <v>0.80181671633184093</v>
      </c>
      <c r="E8" s="914">
        <v>77.120400490197781</v>
      </c>
      <c r="F8" s="915">
        <v>69.700411785413124</v>
      </c>
      <c r="G8" s="916">
        <v>10.645545004280031</v>
      </c>
      <c r="H8" s="887">
        <v>30.457864863357038</v>
      </c>
    </row>
    <row r="9" spans="1:18">
      <c r="A9" s="536" t="s">
        <v>217</v>
      </c>
      <c r="B9" s="917">
        <v>18210.496618721736</v>
      </c>
      <c r="C9" s="917">
        <v>18020.681793848693</v>
      </c>
      <c r="D9" s="918">
        <v>1.0533165561906535</v>
      </c>
      <c r="E9" s="919">
        <v>100</v>
      </c>
      <c r="F9" s="920">
        <v>100</v>
      </c>
      <c r="G9" s="921" t="s">
        <v>72</v>
      </c>
      <c r="H9" s="888">
        <v>19.938836653826534</v>
      </c>
    </row>
    <row r="10" spans="1:18">
      <c r="A10" s="533" t="s">
        <v>104</v>
      </c>
      <c r="B10" s="927" t="s">
        <v>469</v>
      </c>
      <c r="C10" s="927" t="s">
        <v>469</v>
      </c>
      <c r="D10" s="944" t="s">
        <v>72</v>
      </c>
      <c r="E10" s="909">
        <v>0.59283646347148899</v>
      </c>
      <c r="F10" s="910">
        <v>1.1206376819598045</v>
      </c>
      <c r="G10" s="911" t="s">
        <v>72</v>
      </c>
      <c r="H10" s="886" t="s">
        <v>72</v>
      </c>
    </row>
    <row r="11" spans="1:18">
      <c r="A11" s="533" t="s">
        <v>105</v>
      </c>
      <c r="B11" s="927" t="s">
        <v>469</v>
      </c>
      <c r="C11" s="927" t="s">
        <v>469</v>
      </c>
      <c r="D11" s="908" t="s">
        <v>72</v>
      </c>
      <c r="E11" s="909">
        <v>0.17075224999664249</v>
      </c>
      <c r="F11" s="910">
        <v>0.2024971581364739</v>
      </c>
      <c r="G11" s="911" t="s">
        <v>72</v>
      </c>
      <c r="H11" s="886" t="s">
        <v>72</v>
      </c>
    </row>
    <row r="12" spans="1:18" ht="16" thickBot="1">
      <c r="A12" s="631" t="s">
        <v>106</v>
      </c>
      <c r="B12" s="907">
        <v>18209.23818998034</v>
      </c>
      <c r="C12" s="907">
        <v>18030.663512023588</v>
      </c>
      <c r="D12" s="908">
        <v>0.99039437920670703</v>
      </c>
      <c r="E12" s="909">
        <v>99.236411286531862</v>
      </c>
      <c r="F12" s="910">
        <v>98.676865159903727</v>
      </c>
      <c r="G12" s="911">
        <v>0.56704894883051093</v>
      </c>
      <c r="H12" s="886">
        <v>20.618948566311612</v>
      </c>
      <c r="P12" s="279"/>
      <c r="Q12" s="279"/>
      <c r="R12" s="279"/>
    </row>
    <row r="13" spans="1:18" ht="18.5">
      <c r="A13" s="629" t="s">
        <v>107</v>
      </c>
      <c r="B13" s="922"/>
      <c r="C13" s="922"/>
      <c r="D13" s="923"/>
      <c r="E13" s="924"/>
      <c r="F13" s="924"/>
      <c r="G13" s="925"/>
      <c r="H13" s="889"/>
      <c r="J13" s="696"/>
      <c r="K13" s="696"/>
      <c r="L13" s="696"/>
      <c r="M13" s="696"/>
      <c r="N13" s="696"/>
      <c r="P13" s="279"/>
      <c r="Q13" s="279"/>
      <c r="R13" s="279"/>
    </row>
    <row r="14" spans="1:18">
      <c r="A14" s="537" t="s">
        <v>216</v>
      </c>
      <c r="B14" s="902">
        <v>20757.602123199384</v>
      </c>
      <c r="C14" s="902">
        <v>20502.303502348241</v>
      </c>
      <c r="D14" s="903">
        <v>1.245219205841442</v>
      </c>
      <c r="E14" s="904">
        <v>100</v>
      </c>
      <c r="F14" s="905">
        <v>100</v>
      </c>
      <c r="G14" s="906" t="s">
        <v>72</v>
      </c>
      <c r="H14" s="885">
        <v>56.034642686272775</v>
      </c>
      <c r="P14" s="279"/>
      <c r="Q14" s="279"/>
      <c r="R14" s="279"/>
    </row>
    <row r="15" spans="1:18">
      <c r="A15" s="533" t="s">
        <v>104</v>
      </c>
      <c r="B15" s="907">
        <v>18531.556298096395</v>
      </c>
      <c r="C15" s="927">
        <v>18689.184999999998</v>
      </c>
      <c r="D15" s="908">
        <v>-0.84342202136477673</v>
      </c>
      <c r="E15" s="909">
        <v>12.35998648361138</v>
      </c>
      <c r="F15" s="910">
        <v>11.716804827323589</v>
      </c>
      <c r="G15" s="911">
        <v>5.4893946410022201</v>
      </c>
      <c r="H15" s="886">
        <v>64.599999999999994</v>
      </c>
    </row>
    <row r="16" spans="1:18">
      <c r="A16" s="533" t="s">
        <v>105</v>
      </c>
      <c r="B16" s="927" t="s">
        <v>469</v>
      </c>
      <c r="C16" s="927" t="s">
        <v>469</v>
      </c>
      <c r="D16" s="908">
        <v>5.7004718631261762</v>
      </c>
      <c r="E16" s="909">
        <v>3.4917337271441626</v>
      </c>
      <c r="F16" s="910">
        <v>1.6120370641592701</v>
      </c>
      <c r="G16" s="911">
        <v>116.60381170982663</v>
      </c>
      <c r="H16" s="886">
        <v>237.97698364627502</v>
      </c>
    </row>
    <row r="17" spans="1:13" ht="16" thickBot="1">
      <c r="A17" s="630" t="s">
        <v>106</v>
      </c>
      <c r="B17" s="912">
        <v>20893.649068965005</v>
      </c>
      <c r="C17" s="912">
        <v>20682.523869499582</v>
      </c>
      <c r="D17" s="913">
        <v>1.0207903097202193</v>
      </c>
      <c r="E17" s="914">
        <v>84.148279789244469</v>
      </c>
      <c r="F17" s="915">
        <v>86.671158108517147</v>
      </c>
      <c r="G17" s="916">
        <v>-2.9108625918138684</v>
      </c>
      <c r="H17" s="887">
        <v>51.492688642047611</v>
      </c>
    </row>
    <row r="18" spans="1:13">
      <c r="A18" s="536" t="s">
        <v>217</v>
      </c>
      <c r="B18" s="917">
        <v>16730.543226456968</v>
      </c>
      <c r="C18" s="917">
        <v>16209.28284399553</v>
      </c>
      <c r="D18" s="918">
        <v>3.2158139720199319</v>
      </c>
      <c r="E18" s="919">
        <v>100</v>
      </c>
      <c r="F18" s="920">
        <v>100</v>
      </c>
      <c r="G18" s="921" t="s">
        <v>72</v>
      </c>
      <c r="H18" s="888">
        <v>47.468259764026861</v>
      </c>
    </row>
    <row r="19" spans="1:13">
      <c r="A19" s="533" t="s">
        <v>104</v>
      </c>
      <c r="B19" s="907" t="s">
        <v>72</v>
      </c>
      <c r="C19" s="907" t="s">
        <v>72</v>
      </c>
      <c r="D19" s="908" t="s">
        <v>72</v>
      </c>
      <c r="E19" s="909">
        <v>0</v>
      </c>
      <c r="F19" s="910">
        <v>0</v>
      </c>
      <c r="G19" s="911" t="s">
        <v>72</v>
      </c>
      <c r="H19" s="886" t="s">
        <v>72</v>
      </c>
    </row>
    <row r="20" spans="1:13">
      <c r="A20" s="533" t="s">
        <v>105</v>
      </c>
      <c r="B20" s="907" t="s">
        <v>72</v>
      </c>
      <c r="C20" s="907" t="s">
        <v>72</v>
      </c>
      <c r="D20" s="908" t="s">
        <v>72</v>
      </c>
      <c r="E20" s="909">
        <v>0</v>
      </c>
      <c r="F20" s="910">
        <v>0</v>
      </c>
      <c r="G20" s="911" t="s">
        <v>72</v>
      </c>
      <c r="H20" s="886" t="s">
        <v>72</v>
      </c>
    </row>
    <row r="21" spans="1:13" ht="16" thickBot="1">
      <c r="A21" s="631" t="s">
        <v>106</v>
      </c>
      <c r="B21" s="907">
        <v>16730.543226456968</v>
      </c>
      <c r="C21" s="907">
        <v>16209.28284399553</v>
      </c>
      <c r="D21" s="908">
        <v>3.2158139720199319</v>
      </c>
      <c r="E21" s="909">
        <v>100</v>
      </c>
      <c r="F21" s="910">
        <v>100</v>
      </c>
      <c r="G21" s="911">
        <v>0</v>
      </c>
      <c r="H21" s="886">
        <v>47.468259764026861</v>
      </c>
    </row>
    <row r="22" spans="1:13">
      <c r="A22" s="629" t="s">
        <v>108</v>
      </c>
      <c r="B22" s="922"/>
      <c r="C22" s="922"/>
      <c r="D22" s="923"/>
      <c r="E22" s="924"/>
      <c r="F22" s="924"/>
      <c r="G22" s="925"/>
      <c r="H22" s="889"/>
    </row>
    <row r="23" spans="1:13">
      <c r="A23" s="537" t="s">
        <v>216</v>
      </c>
      <c r="B23" s="902">
        <v>22453.00914932894</v>
      </c>
      <c r="C23" s="926">
        <v>22478.658098370175</v>
      </c>
      <c r="D23" s="903">
        <v>-0.11410355960299716</v>
      </c>
      <c r="E23" s="904">
        <v>100</v>
      </c>
      <c r="F23" s="905">
        <v>100</v>
      </c>
      <c r="G23" s="906" t="s">
        <v>72</v>
      </c>
      <c r="H23" s="885">
        <v>9.8156566877851237</v>
      </c>
    </row>
    <row r="24" spans="1:13">
      <c r="A24" s="533" t="s">
        <v>104</v>
      </c>
      <c r="B24" s="907">
        <v>19540.929941030303</v>
      </c>
      <c r="C24" s="907">
        <v>18889.496900375449</v>
      </c>
      <c r="D24" s="908">
        <v>3.4486521482840886</v>
      </c>
      <c r="E24" s="909">
        <v>19.790882967127743</v>
      </c>
      <c r="F24" s="910">
        <v>23.079186213344936</v>
      </c>
      <c r="G24" s="911">
        <v>-14.247916784500045</v>
      </c>
      <c r="H24" s="886">
        <v>-5.8307866934427643</v>
      </c>
    </row>
    <row r="25" spans="1:13">
      <c r="A25" s="533" t="s">
        <v>105</v>
      </c>
      <c r="B25" s="907">
        <v>26585.530922930539</v>
      </c>
      <c r="C25" s="907">
        <v>26278.655525159149</v>
      </c>
      <c r="D25" s="908">
        <v>1.1677743462848917</v>
      </c>
      <c r="E25" s="909">
        <v>19.285889921792137</v>
      </c>
      <c r="F25" s="910">
        <v>31.084860795408741</v>
      </c>
      <c r="G25" s="911">
        <v>-37.957290371264335</v>
      </c>
      <c r="H25" s="886">
        <v>-31.867390994308231</v>
      </c>
    </row>
    <row r="26" spans="1:13" ht="16" thickBot="1">
      <c r="A26" s="630" t="s">
        <v>106</v>
      </c>
      <c r="B26" s="912">
        <v>22090.803431263292</v>
      </c>
      <c r="C26" s="912">
        <v>21708.793634045549</v>
      </c>
      <c r="D26" s="913">
        <v>1.7597007169419601</v>
      </c>
      <c r="E26" s="914">
        <v>60.923227111080116</v>
      </c>
      <c r="F26" s="915">
        <v>45.835952991246309</v>
      </c>
      <c r="G26" s="916">
        <v>32.915807647143616</v>
      </c>
      <c r="H26" s="887">
        <v>45.962367009584085</v>
      </c>
      <c r="K26" s="279"/>
      <c r="L26" s="279"/>
      <c r="M26" s="279"/>
    </row>
    <row r="27" spans="1:13">
      <c r="A27" s="536" t="s">
        <v>217</v>
      </c>
      <c r="B27" s="917">
        <v>16771.800731184605</v>
      </c>
      <c r="C27" s="917">
        <v>17091.13824124341</v>
      </c>
      <c r="D27" s="918">
        <v>-1.8684391030680303</v>
      </c>
      <c r="E27" s="919">
        <v>100</v>
      </c>
      <c r="F27" s="920">
        <v>100</v>
      </c>
      <c r="G27" s="921" t="s">
        <v>72</v>
      </c>
      <c r="H27" s="888">
        <v>5.6763807937829744</v>
      </c>
      <c r="J27" s="1082"/>
      <c r="K27" s="1082"/>
      <c r="L27" s="1082"/>
      <c r="M27" s="1082"/>
    </row>
    <row r="28" spans="1:13">
      <c r="A28" s="533" t="s">
        <v>104</v>
      </c>
      <c r="B28" s="927" t="s">
        <v>469</v>
      </c>
      <c r="C28" s="927" t="s">
        <v>469</v>
      </c>
      <c r="D28" s="908" t="s">
        <v>72</v>
      </c>
      <c r="E28" s="909">
        <v>3.2462075051477073</v>
      </c>
      <c r="F28" s="910">
        <v>3.3305578684429649</v>
      </c>
      <c r="G28" s="911" t="s">
        <v>72</v>
      </c>
      <c r="H28" s="886" t="s">
        <v>72</v>
      </c>
    </row>
    <row r="29" spans="1:13">
      <c r="A29" s="533" t="s">
        <v>105</v>
      </c>
      <c r="B29" s="927" t="s">
        <v>469</v>
      </c>
      <c r="C29" s="907">
        <v>28079</v>
      </c>
      <c r="D29" s="908" t="s">
        <v>72</v>
      </c>
      <c r="E29" s="909">
        <v>0.93499180568979279</v>
      </c>
      <c r="F29" s="910">
        <v>0.97696364140993619</v>
      </c>
      <c r="G29" s="911" t="s">
        <v>72</v>
      </c>
      <c r="H29" s="886" t="s">
        <v>72</v>
      </c>
    </row>
    <row r="30" spans="1:13" ht="16" thickBot="1">
      <c r="A30" s="631" t="s">
        <v>106</v>
      </c>
      <c r="B30" s="907">
        <v>16701.884461889309</v>
      </c>
      <c r="C30" s="907">
        <v>17035.590893671328</v>
      </c>
      <c r="D30" s="908">
        <v>-1.9588779389271997</v>
      </c>
      <c r="E30" s="909">
        <v>95.818800689162501</v>
      </c>
      <c r="F30" s="910">
        <v>95.69247849014711</v>
      </c>
      <c r="G30" s="911">
        <v>0.13200849325728095</v>
      </c>
      <c r="H30" s="886">
        <v>5.8158825917976751</v>
      </c>
    </row>
    <row r="31" spans="1:13">
      <c r="A31" s="629" t="s">
        <v>109</v>
      </c>
      <c r="B31" s="922"/>
      <c r="C31" s="922"/>
      <c r="D31" s="923"/>
      <c r="E31" s="924"/>
      <c r="F31" s="924"/>
      <c r="G31" s="925"/>
      <c r="H31" s="889"/>
    </row>
    <row r="32" spans="1:13">
      <c r="A32" s="537" t="s">
        <v>216</v>
      </c>
      <c r="B32" s="902">
        <v>21370.863227197184</v>
      </c>
      <c r="C32" s="902">
        <v>21420.53515670382</v>
      </c>
      <c r="D32" s="903">
        <v>-0.23188930221983969</v>
      </c>
      <c r="E32" s="904">
        <v>100</v>
      </c>
      <c r="F32" s="905">
        <v>100</v>
      </c>
      <c r="G32" s="906" t="s">
        <v>72</v>
      </c>
      <c r="H32" s="885">
        <v>4.1618681326640594</v>
      </c>
    </row>
    <row r="33" spans="1:8">
      <c r="A33" s="533" t="s">
        <v>104</v>
      </c>
      <c r="B33" s="907" t="s">
        <v>72</v>
      </c>
      <c r="C33" s="907" t="s">
        <v>72</v>
      </c>
      <c r="D33" s="908" t="s">
        <v>72</v>
      </c>
      <c r="E33" s="909">
        <v>0</v>
      </c>
      <c r="F33" s="910">
        <v>0</v>
      </c>
      <c r="G33" s="911" t="s">
        <v>72</v>
      </c>
      <c r="H33" s="886" t="s">
        <v>72</v>
      </c>
    </row>
    <row r="34" spans="1:8">
      <c r="A34" s="533" t="s">
        <v>105</v>
      </c>
      <c r="B34" s="907" t="s">
        <v>72</v>
      </c>
      <c r="C34" s="907" t="s">
        <v>72</v>
      </c>
      <c r="D34" s="908" t="s">
        <v>72</v>
      </c>
      <c r="E34" s="909">
        <v>0</v>
      </c>
      <c r="F34" s="910">
        <v>0</v>
      </c>
      <c r="G34" s="911" t="s">
        <v>72</v>
      </c>
      <c r="H34" s="886" t="s">
        <v>72</v>
      </c>
    </row>
    <row r="35" spans="1:8" ht="16" thickBot="1">
      <c r="A35" s="630" t="s">
        <v>106</v>
      </c>
      <c r="B35" s="912">
        <v>21370.863227197184</v>
      </c>
      <c r="C35" s="912">
        <v>21420.53515670382</v>
      </c>
      <c r="D35" s="913">
        <v>-0.23188930221983969</v>
      </c>
      <c r="E35" s="914">
        <v>100</v>
      </c>
      <c r="F35" s="915">
        <v>100</v>
      </c>
      <c r="G35" s="916">
        <v>0</v>
      </c>
      <c r="H35" s="887">
        <v>4.1618681326640594</v>
      </c>
    </row>
    <row r="36" spans="1:8">
      <c r="A36" s="536" t="s">
        <v>217</v>
      </c>
      <c r="B36" s="917">
        <v>19700.273663355609</v>
      </c>
      <c r="C36" s="917">
        <v>19275.249012744647</v>
      </c>
      <c r="D36" s="918">
        <v>2.2050280664594188</v>
      </c>
      <c r="E36" s="919">
        <v>100</v>
      </c>
      <c r="F36" s="920">
        <v>100</v>
      </c>
      <c r="G36" s="921" t="s">
        <v>72</v>
      </c>
      <c r="H36" s="888">
        <v>11.949731851222916</v>
      </c>
    </row>
    <row r="37" spans="1:8">
      <c r="A37" s="533" t="s">
        <v>104</v>
      </c>
      <c r="B37" s="907" t="s">
        <v>72</v>
      </c>
      <c r="C37" s="927" t="s">
        <v>469</v>
      </c>
      <c r="D37" s="908" t="s">
        <v>72</v>
      </c>
      <c r="E37" s="909">
        <v>0</v>
      </c>
      <c r="F37" s="910">
        <v>0.81007788877240705</v>
      </c>
      <c r="G37" s="911" t="s">
        <v>72</v>
      </c>
      <c r="H37" s="886" t="s">
        <v>72</v>
      </c>
    </row>
    <row r="38" spans="1:8">
      <c r="A38" s="533" t="s">
        <v>105</v>
      </c>
      <c r="B38" s="907" t="s">
        <v>72</v>
      </c>
      <c r="C38" s="907" t="s">
        <v>72</v>
      </c>
      <c r="D38" s="908" t="s">
        <v>72</v>
      </c>
      <c r="E38" s="909">
        <v>0</v>
      </c>
      <c r="F38" s="910">
        <v>0</v>
      </c>
      <c r="G38" s="911" t="s">
        <v>72</v>
      </c>
      <c r="H38" s="886" t="s">
        <v>72</v>
      </c>
    </row>
    <row r="39" spans="1:8" ht="16" thickBot="1">
      <c r="A39" s="630" t="s">
        <v>106</v>
      </c>
      <c r="B39" s="912">
        <v>19700.273663355609</v>
      </c>
      <c r="C39" s="912">
        <v>19309.348010237059</v>
      </c>
      <c r="D39" s="913">
        <v>2.0245409265568974</v>
      </c>
      <c r="E39" s="914">
        <v>100</v>
      </c>
      <c r="F39" s="915">
        <v>99.189922111227588</v>
      </c>
      <c r="G39" s="916">
        <v>0.81669374421327101</v>
      </c>
      <c r="H39" s="887">
        <v>12.864018307915384</v>
      </c>
    </row>
    <row r="40" spans="1:8" ht="14.25" customHeight="1">
      <c r="A40" s="416" t="s">
        <v>504</v>
      </c>
      <c r="B40" s="411"/>
      <c r="C40" s="416"/>
      <c r="D40" s="411"/>
      <c r="E40" s="416"/>
      <c r="F40" s="416"/>
      <c r="G40" s="416"/>
      <c r="H40" s="416"/>
    </row>
    <row r="41" spans="1:8" ht="5.25" customHeight="1">
      <c r="A41" s="1087"/>
      <c r="B41" s="1087"/>
      <c r="C41" s="1087"/>
      <c r="D41" s="1087"/>
    </row>
    <row r="42" spans="1:8">
      <c r="A42" s="439" t="s">
        <v>41</v>
      </c>
    </row>
    <row r="43" spans="1:8">
      <c r="A43" s="440" t="s">
        <v>70</v>
      </c>
      <c r="B43" s="1088" t="s">
        <v>42</v>
      </c>
      <c r="C43" s="1089"/>
      <c r="D43" s="1089"/>
      <c r="E43" s="1089"/>
      <c r="F43" s="1089"/>
      <c r="G43" s="1089"/>
      <c r="H43" s="1090"/>
    </row>
    <row r="44" spans="1:8">
      <c r="A44" s="440" t="s">
        <v>43</v>
      </c>
      <c r="B44" s="1088" t="s">
        <v>44</v>
      </c>
      <c r="C44" s="1089"/>
      <c r="D44" s="1089"/>
      <c r="E44" s="1089"/>
      <c r="F44" s="1089"/>
      <c r="G44" s="1089"/>
      <c r="H44" s="1090"/>
    </row>
    <row r="45" spans="1:8">
      <c r="A45" s="440" t="s">
        <v>45</v>
      </c>
      <c r="B45" s="1088" t="s">
        <v>46</v>
      </c>
      <c r="C45" s="1089"/>
      <c r="D45" s="1089"/>
      <c r="E45" s="1089"/>
      <c r="F45" s="1089"/>
      <c r="G45" s="1089"/>
      <c r="H45" s="1090"/>
    </row>
  </sheetData>
  <mergeCells count="7">
    <mergeCell ref="J27:M27"/>
    <mergeCell ref="A1:H1"/>
    <mergeCell ref="E2:G2"/>
    <mergeCell ref="A41:D41"/>
    <mergeCell ref="B45:H45"/>
    <mergeCell ref="B44:H44"/>
    <mergeCell ref="B43:H43"/>
  </mergeCells>
  <conditionalFormatting sqref="C42">
    <cfRule type="expression" dxfId="76" priority="8" stopIfTrue="1">
      <formula>ISERROR(C42)</formula>
    </cfRule>
  </conditionalFormatting>
  <conditionalFormatting sqref="L26">
    <cfRule type="expression" dxfId="75"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7">
    <tabColor theme="6" tint="0.59999389629810485"/>
  </sheetPr>
  <dimension ref="A2:N41"/>
  <sheetViews>
    <sheetView showGridLines="0" zoomScale="90" workbookViewId="0">
      <selection activeCell="L11" sqref="L11"/>
    </sheetView>
  </sheetViews>
  <sheetFormatPr defaultColWidth="9.1796875" defaultRowHeight="12.5"/>
  <cols>
    <col min="1" max="1" width="23.81640625" style="2" customWidth="1"/>
    <col min="2" max="7" width="12.7265625" style="2" customWidth="1"/>
    <col min="8" max="8" width="11.7265625" style="2" customWidth="1"/>
    <col min="9" max="16384" width="9.1796875" style="2"/>
  </cols>
  <sheetData>
    <row r="2" spans="1:14" ht="26.25" customHeight="1">
      <c r="A2" s="315" t="s">
        <v>533</v>
      </c>
      <c r="B2" s="319"/>
      <c r="C2" s="319"/>
      <c r="D2" s="319"/>
      <c r="E2" s="319"/>
      <c r="F2" s="320"/>
      <c r="G2" s="320"/>
      <c r="H2" s="323"/>
      <c r="I2" s="895"/>
      <c r="J2" s="896"/>
      <c r="K2" s="896"/>
    </row>
    <row r="3" spans="1:14" ht="18" customHeight="1">
      <c r="A3" s="441"/>
      <c r="B3"/>
      <c r="C3"/>
      <c r="D3"/>
      <c r="E3"/>
      <c r="G3"/>
      <c r="H3"/>
    </row>
    <row r="4" spans="1:14" ht="18" customHeight="1" thickBot="1">
      <c r="A4" s="441"/>
      <c r="B4" s="441"/>
      <c r="C4"/>
      <c r="D4"/>
      <c r="E4"/>
      <c r="F4"/>
      <c r="G4"/>
      <c r="H4"/>
    </row>
    <row r="5" spans="1:14" s="195" customFormat="1" ht="18" customHeight="1">
      <c r="A5" s="1091" t="s">
        <v>110</v>
      </c>
      <c r="B5" s="632" t="s">
        <v>388</v>
      </c>
      <c r="C5" s="633"/>
      <c r="D5" s="633"/>
      <c r="E5" s="634" t="s">
        <v>219</v>
      </c>
      <c r="F5" s="635"/>
      <c r="G5" s="636"/>
      <c r="H5" s="194"/>
    </row>
    <row r="6" spans="1:14" s="195" customFormat="1" ht="30" customHeight="1" thickBot="1">
      <c r="A6" s="1092"/>
      <c r="B6" s="637" t="s">
        <v>111</v>
      </c>
      <c r="C6" s="638" t="s">
        <v>112</v>
      </c>
      <c r="D6" s="639" t="s">
        <v>387</v>
      </c>
      <c r="E6" s="640" t="s">
        <v>111</v>
      </c>
      <c r="F6" s="640" t="s">
        <v>112</v>
      </c>
      <c r="G6" s="641" t="s">
        <v>387</v>
      </c>
      <c r="H6" s="194"/>
      <c r="K6"/>
      <c r="L6"/>
      <c r="M6"/>
      <c r="N6"/>
    </row>
    <row r="7" spans="1:14" s="197" customFormat="1" ht="25" customHeight="1" thickBot="1">
      <c r="A7" s="642" t="s">
        <v>113</v>
      </c>
      <c r="B7" s="833">
        <v>46052.677299567935</v>
      </c>
      <c r="C7" s="833">
        <v>36206.63978161729</v>
      </c>
      <c r="D7" s="834">
        <v>24513.224581941697</v>
      </c>
      <c r="E7" s="868">
        <v>8.9638857241176559</v>
      </c>
      <c r="F7" s="835">
        <v>3.4131547213404683</v>
      </c>
      <c r="G7" s="836">
        <v>-0.36668607155138616</v>
      </c>
      <c r="H7" s="696"/>
      <c r="I7" s="696"/>
      <c r="J7" s="696"/>
      <c r="K7"/>
      <c r="L7"/>
      <c r="M7"/>
      <c r="N7"/>
    </row>
    <row r="8" spans="1:14" s="197" customFormat="1" ht="25" customHeight="1">
      <c r="A8" s="643" t="s">
        <v>229</v>
      </c>
      <c r="B8" s="935">
        <v>38830.624467084643</v>
      </c>
      <c r="C8" s="840">
        <v>35594.160530018125</v>
      </c>
      <c r="D8" s="837">
        <v>23633.13556591517</v>
      </c>
      <c r="E8" s="838">
        <v>0.52625366411092678</v>
      </c>
      <c r="F8" s="838">
        <v>9.1315612899168723</v>
      </c>
      <c r="G8" s="839">
        <v>-1.1236671903453885</v>
      </c>
      <c r="H8" s="196"/>
      <c r="K8"/>
      <c r="L8"/>
      <c r="M8"/>
      <c r="N8"/>
    </row>
    <row r="9" spans="1:14" s="197" customFormat="1" ht="25" customHeight="1">
      <c r="A9" s="644" t="s">
        <v>227</v>
      </c>
      <c r="B9" s="936">
        <v>52766.225115633672</v>
      </c>
      <c r="C9" s="840">
        <v>36239.23899017302</v>
      </c>
      <c r="D9" s="892" t="s">
        <v>531</v>
      </c>
      <c r="E9" s="841">
        <v>9.2597994976010813</v>
      </c>
      <c r="F9" s="841">
        <v>7.9836366236425038E-2</v>
      </c>
      <c r="G9" s="869" t="s">
        <v>72</v>
      </c>
      <c r="H9" s="196"/>
      <c r="K9"/>
      <c r="L9"/>
      <c r="M9"/>
      <c r="N9"/>
    </row>
    <row r="10" spans="1:14" s="197" customFormat="1" ht="25" customHeight="1" thickBot="1">
      <c r="A10" s="645" t="s">
        <v>230</v>
      </c>
      <c r="B10" s="938" t="s">
        <v>531</v>
      </c>
      <c r="C10" s="842">
        <v>38595.134203259113</v>
      </c>
      <c r="D10" s="843" t="s">
        <v>72</v>
      </c>
      <c r="E10" s="866" t="s">
        <v>72</v>
      </c>
      <c r="F10" s="945">
        <v>2.3649716950524797</v>
      </c>
      <c r="G10" s="867" t="s">
        <v>72</v>
      </c>
      <c r="H10" s="196"/>
      <c r="K10"/>
      <c r="L10"/>
      <c r="M10"/>
      <c r="N10"/>
    </row>
    <row r="11" spans="1:14" ht="14">
      <c r="A11" s="419" t="s">
        <v>504</v>
      </c>
      <c r="B11" s="417"/>
      <c r="C11" s="419"/>
      <c r="D11" s="417"/>
      <c r="E11" s="418"/>
      <c r="F11" s="418"/>
      <c r="G11" s="420"/>
      <c r="K11"/>
      <c r="L11"/>
      <c r="M11"/>
      <c r="N11"/>
    </row>
    <row r="17" spans="1:13" ht="14.5">
      <c r="A17" s="100"/>
      <c r="D17" s="100"/>
    </row>
    <row r="18" spans="1:13" ht="14.5">
      <c r="A18" s="100"/>
      <c r="D18" s="100"/>
    </row>
    <row r="19" spans="1:13" ht="14.5">
      <c r="A19" s="100"/>
      <c r="D19" s="100"/>
    </row>
    <row r="20" spans="1:13" ht="14.5">
      <c r="A20" s="100"/>
      <c r="D20" s="100"/>
    </row>
    <row r="21" spans="1:13" ht="14.5">
      <c r="A21" s="100"/>
      <c r="D21" s="100"/>
      <c r="M21" s="2" t="s">
        <v>94</v>
      </c>
    </row>
    <row r="22" spans="1:13" ht="14.5">
      <c r="A22" s="100"/>
      <c r="D22" s="100"/>
    </row>
    <row r="23" spans="1:13" ht="14.5">
      <c r="A23" s="100"/>
      <c r="D23" s="100"/>
    </row>
    <row r="24" spans="1:13" ht="14.5">
      <c r="A24" s="100"/>
      <c r="D24" s="100"/>
    </row>
    <row r="25" spans="1:13" ht="14.5">
      <c r="A25" s="100"/>
      <c r="D25" s="100"/>
    </row>
    <row r="26" spans="1:13" ht="14.5">
      <c r="A26" s="100"/>
      <c r="D26" s="100"/>
    </row>
    <row r="27" spans="1:13" ht="14.5">
      <c r="A27" s="100"/>
      <c r="D27" s="100"/>
    </row>
    <row r="28" spans="1:13" ht="14.5">
      <c r="A28" s="100"/>
      <c r="D28" s="100"/>
    </row>
    <row r="29" spans="1:13" ht="14.5">
      <c r="A29" s="100"/>
      <c r="D29" s="100"/>
    </row>
    <row r="30" spans="1:13" ht="14.5">
      <c r="A30" s="100"/>
      <c r="D30" s="100"/>
    </row>
    <row r="31" spans="1:13" ht="14.5">
      <c r="D31" s="100"/>
    </row>
    <row r="32" spans="1:13" ht="14.5">
      <c r="A32" s="100"/>
      <c r="D32" s="100"/>
    </row>
    <row r="33" spans="1:4" ht="14.5">
      <c r="A33" s="100"/>
      <c r="D33" s="100"/>
    </row>
    <row r="34" spans="1:4" ht="14.5">
      <c r="A34" s="100"/>
      <c r="D34" s="100"/>
    </row>
    <row r="35" spans="1:4" ht="14.5">
      <c r="A35" s="100"/>
      <c r="D35" s="100"/>
    </row>
    <row r="36" spans="1:4" ht="14.5">
      <c r="A36" s="100"/>
      <c r="D36" s="100"/>
    </row>
    <row r="37" spans="1:4" ht="14.5">
      <c r="A37" s="100"/>
      <c r="D37" s="100"/>
    </row>
    <row r="38" spans="1:4" ht="14.5">
      <c r="A38" s="100"/>
      <c r="D38" s="100"/>
    </row>
    <row r="39" spans="1:4" ht="14.5">
      <c r="A39" s="100"/>
      <c r="D39" s="100"/>
    </row>
    <row r="40" spans="1:4" ht="14.5">
      <c r="A40" s="100"/>
    </row>
    <row r="41" spans="1:4" ht="14.5">
      <c r="A41" s="100"/>
    </row>
  </sheetData>
  <mergeCells count="1">
    <mergeCell ref="A5:A6"/>
  </mergeCells>
  <pageMargins left="0.75" right="0.75" top="1" bottom="1" header="0.5" footer="0.5"/>
  <pageSetup paperSize="9" orientation="portrait" verticalDpi="4294967295"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10"/>
  <dimension ref="A2:N29"/>
  <sheetViews>
    <sheetView showGridLines="0" workbookViewId="0">
      <selection activeCell="H10" sqref="H10"/>
    </sheetView>
  </sheetViews>
  <sheetFormatPr defaultColWidth="9.1796875" defaultRowHeight="14.5"/>
  <cols>
    <col min="1" max="1" width="42.81640625" style="411" customWidth="1"/>
    <col min="2" max="2" width="13.81640625" style="411" customWidth="1"/>
    <col min="3" max="3" width="14.7265625" style="411" customWidth="1"/>
    <col min="4" max="4" width="20.453125" style="411" customWidth="1"/>
    <col min="5" max="16384" width="9.1796875" style="411"/>
  </cols>
  <sheetData>
    <row r="2" spans="1:14" ht="15.5">
      <c r="A2" s="1093" t="s">
        <v>530</v>
      </c>
      <c r="B2" s="1093"/>
      <c r="C2" s="1093"/>
      <c r="D2" s="1093"/>
      <c r="E2" s="1093"/>
      <c r="F2" s="1093"/>
      <c r="G2" s="1093"/>
      <c r="H2" s="1093"/>
    </row>
    <row r="3" spans="1:14" ht="4.5" customHeight="1" thickBot="1"/>
    <row r="4" spans="1:14" ht="45.75" customHeight="1">
      <c r="A4" s="412" t="s">
        <v>98</v>
      </c>
      <c r="B4" s="413" t="s">
        <v>5</v>
      </c>
      <c r="C4" s="413"/>
      <c r="D4" s="1094" t="s">
        <v>99</v>
      </c>
    </row>
    <row r="5" spans="1:14" ht="16.5" customHeight="1" thickBot="1">
      <c r="A5" s="414"/>
      <c r="B5" s="691">
        <v>45592</v>
      </c>
      <c r="C5" s="628">
        <v>45585</v>
      </c>
      <c r="D5" s="1095"/>
    </row>
    <row r="6" spans="1:14" ht="15" thickBot="1">
      <c r="A6" s="415"/>
      <c r="C6" s="646"/>
      <c r="D6" s="647"/>
      <c r="J6"/>
      <c r="K6"/>
      <c r="L6"/>
      <c r="M6"/>
      <c r="N6"/>
    </row>
    <row r="7" spans="1:14" ht="15" thickBot="1">
      <c r="A7" s="687" t="s">
        <v>216</v>
      </c>
      <c r="B7" s="688">
        <v>23231.3</v>
      </c>
      <c r="C7" s="689">
        <v>21563.97</v>
      </c>
      <c r="D7" s="678">
        <v>7.7320178056266915</v>
      </c>
      <c r="J7"/>
      <c r="K7"/>
      <c r="L7"/>
      <c r="M7"/>
      <c r="N7"/>
    </row>
    <row r="8" spans="1:14">
      <c r="A8" s="532" t="s">
        <v>106</v>
      </c>
      <c r="B8" s="679">
        <v>22456.243813877591</v>
      </c>
      <c r="C8" s="680">
        <v>21413.830853673535</v>
      </c>
      <c r="D8" s="694">
        <v>4.867942440225403</v>
      </c>
      <c r="J8"/>
      <c r="K8"/>
      <c r="L8"/>
      <c r="M8"/>
      <c r="N8"/>
    </row>
    <row r="9" spans="1:14" ht="15" customHeight="1">
      <c r="A9" s="533" t="s">
        <v>104</v>
      </c>
      <c r="B9" s="681">
        <v>19054.395621734904</v>
      </c>
      <c r="C9" s="682">
        <v>18900.162583236772</v>
      </c>
      <c r="D9" s="683">
        <v>0.81604080292371228</v>
      </c>
      <c r="F9" s="696"/>
      <c r="G9" s="696"/>
      <c r="H9" s="696"/>
      <c r="I9" s="696"/>
      <c r="J9" s="696"/>
      <c r="K9" s="318"/>
      <c r="L9"/>
      <c r="M9"/>
      <c r="N9"/>
    </row>
    <row r="10" spans="1:14" ht="15" thickBot="1">
      <c r="A10" s="648" t="s">
        <v>105</v>
      </c>
      <c r="B10" s="684">
        <v>26213.186701251463</v>
      </c>
      <c r="C10" s="685">
        <v>25039.186290056161</v>
      </c>
      <c r="D10" s="686">
        <v>4.6886524090502659</v>
      </c>
      <c r="J10"/>
      <c r="K10"/>
      <c r="L10"/>
      <c r="M10"/>
      <c r="N10"/>
    </row>
    <row r="11" spans="1:14" ht="15" thickBot="1">
      <c r="A11" s="687" t="s">
        <v>217</v>
      </c>
      <c r="B11" s="688">
        <v>18916.099999999999</v>
      </c>
      <c r="C11" s="689">
        <v>18147.2</v>
      </c>
      <c r="D11" s="678">
        <v>4.2370172809028261</v>
      </c>
      <c r="J11"/>
      <c r="K11"/>
      <c r="L11"/>
      <c r="M11"/>
      <c r="N11"/>
    </row>
    <row r="12" spans="1:14" ht="13.5" customHeight="1">
      <c r="A12" s="532" t="s">
        <v>106</v>
      </c>
      <c r="B12" s="947" t="s">
        <v>469</v>
      </c>
      <c r="C12" s="948" t="s">
        <v>469</v>
      </c>
      <c r="D12" s="694" t="s">
        <v>72</v>
      </c>
      <c r="J12"/>
      <c r="K12"/>
      <c r="L12"/>
      <c r="M12"/>
      <c r="N12"/>
    </row>
    <row r="13" spans="1:14" ht="14.25" customHeight="1">
      <c r="A13" s="533" t="s">
        <v>104</v>
      </c>
      <c r="B13" s="949" t="s">
        <v>469</v>
      </c>
      <c r="C13" s="950" t="s">
        <v>469</v>
      </c>
      <c r="D13" s="956" t="s">
        <v>72</v>
      </c>
      <c r="F13" s="435"/>
      <c r="J13"/>
      <c r="K13"/>
      <c r="L13"/>
      <c r="M13"/>
      <c r="N13"/>
    </row>
    <row r="14" spans="1:14" ht="16.5" customHeight="1" thickBot="1">
      <c r="A14" s="630" t="s">
        <v>105</v>
      </c>
      <c r="B14" s="937">
        <v>23653.830889787663</v>
      </c>
      <c r="C14" s="946">
        <v>25993.79</v>
      </c>
      <c r="D14" s="877">
        <v>-9.0019928229486261</v>
      </c>
      <c r="G14"/>
      <c r="H14"/>
      <c r="I14"/>
      <c r="J14"/>
      <c r="K14"/>
      <c r="L14"/>
      <c r="M14"/>
      <c r="N14"/>
    </row>
    <row r="15" spans="1:14">
      <c r="A15" s="416" t="s">
        <v>504</v>
      </c>
      <c r="G15"/>
      <c r="H15"/>
      <c r="I15"/>
      <c r="J15"/>
      <c r="K15"/>
      <c r="L15"/>
      <c r="M15"/>
      <c r="N15"/>
    </row>
    <row r="16" spans="1:14">
      <c r="G16"/>
      <c r="H16"/>
      <c r="I16"/>
      <c r="J16"/>
      <c r="K16"/>
      <c r="L16"/>
      <c r="M16"/>
      <c r="N16"/>
    </row>
    <row r="17" spans="1:14">
      <c r="G17"/>
      <c r="H17"/>
      <c r="I17"/>
      <c r="J17"/>
      <c r="K17"/>
      <c r="L17"/>
      <c r="M17"/>
      <c r="N17"/>
    </row>
    <row r="18" spans="1:14">
      <c r="G18"/>
      <c r="H18"/>
      <c r="I18"/>
      <c r="J18"/>
      <c r="K18"/>
      <c r="L18"/>
      <c r="M18"/>
      <c r="N18"/>
    </row>
    <row r="19" spans="1:14">
      <c r="G19"/>
      <c r="H19"/>
      <c r="I19"/>
      <c r="J19"/>
      <c r="K19"/>
      <c r="L19"/>
      <c r="M19"/>
      <c r="N19"/>
    </row>
    <row r="20" spans="1:14">
      <c r="A20"/>
      <c r="B20"/>
      <c r="C20"/>
      <c r="D20"/>
      <c r="G20"/>
      <c r="H20"/>
      <c r="I20"/>
      <c r="J20"/>
      <c r="K20"/>
      <c r="L20"/>
      <c r="M20"/>
      <c r="N20"/>
    </row>
    <row r="21" spans="1:14">
      <c r="A21"/>
      <c r="B21"/>
      <c r="C21"/>
      <c r="D21"/>
      <c r="G21"/>
      <c r="H21"/>
      <c r="I21"/>
      <c r="J21"/>
      <c r="K21"/>
      <c r="L21"/>
      <c r="M21"/>
      <c r="N21"/>
    </row>
    <row r="22" spans="1:14">
      <c r="A22"/>
      <c r="B22" s="150"/>
      <c r="C22"/>
      <c r="D22"/>
      <c r="G22"/>
      <c r="H22"/>
      <c r="I22"/>
      <c r="J22"/>
      <c r="K22"/>
      <c r="L22"/>
      <c r="M22"/>
      <c r="N22"/>
    </row>
    <row r="23" spans="1:14">
      <c r="A23"/>
      <c r="B23"/>
      <c r="C23"/>
      <c r="D23"/>
      <c r="G23"/>
      <c r="H23"/>
      <c r="I23"/>
      <c r="J23"/>
      <c r="K23"/>
      <c r="L23"/>
      <c r="M23"/>
      <c r="N23"/>
    </row>
    <row r="24" spans="1:14">
      <c r="A24"/>
      <c r="B24"/>
      <c r="C24"/>
      <c r="D24"/>
      <c r="J24"/>
      <c r="K24"/>
      <c r="L24"/>
      <c r="M24"/>
      <c r="N24"/>
    </row>
    <row r="25" spans="1:14">
      <c r="A25"/>
      <c r="B25"/>
      <c r="C25"/>
      <c r="D25"/>
      <c r="J25"/>
      <c r="K25"/>
      <c r="L25"/>
      <c r="M25"/>
      <c r="N25"/>
    </row>
    <row r="26" spans="1:14">
      <c r="A26"/>
      <c r="B26"/>
      <c r="C26"/>
      <c r="D26"/>
      <c r="J26"/>
      <c r="K26"/>
      <c r="L26"/>
      <c r="M26"/>
      <c r="N26"/>
    </row>
    <row r="27" spans="1:14">
      <c r="A27"/>
      <c r="B27"/>
      <c r="C27"/>
      <c r="D27"/>
      <c r="J27"/>
      <c r="K27"/>
      <c r="L27"/>
      <c r="M27"/>
      <c r="N27"/>
    </row>
    <row r="28" spans="1:14">
      <c r="A28"/>
      <c r="B28"/>
      <c r="C28"/>
      <c r="D28"/>
    </row>
    <row r="29" spans="1:14">
      <c r="A29"/>
      <c r="B29"/>
      <c r="C29"/>
      <c r="D29"/>
    </row>
  </sheetData>
  <mergeCells count="2">
    <mergeCell ref="A2:H2"/>
    <mergeCell ref="D4: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36</vt:i4>
      </vt:variant>
    </vt:vector>
  </HeadingPairs>
  <TitlesOfParts>
    <vt:vector size="36" baseType="lpstr">
      <vt:lpstr>Info</vt:lpstr>
      <vt:lpstr>Dodatkowe inf.</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Handel_zagr. I-VIII_2024</vt:lpstr>
      <vt:lpstr>Eksport_I-VIII_2024</vt:lpstr>
      <vt:lpstr>Import_I-VIII_2024</vt:lpstr>
      <vt:lpstr>Handel _ zagr. I-XII_ 2023</vt:lpstr>
      <vt:lpstr>Eksport_I-XII_ 2023</vt:lpstr>
      <vt:lpstr>Import_I-XII_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Baza_cen_zakupu_2019_2024</vt:lpstr>
      <vt:lpstr>Baza_cen sprzedaży_2019-2024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2024-10-31T11:38:45Z</dcterms:modified>
</cp:coreProperties>
</file>