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<sst xmlns="http://schemas.openxmlformats.org/spreadsheetml/2006/main" count="98" uniqueCount="79">
  <si>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</si>
  <si>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</si>
  <si>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</si>
  <si>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</si>
  <si>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</si>
  <si>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</si>
  <si>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</si>
  <si>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</si>
  <si>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</si>
  <si>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</si>
  <si>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</si>
  <si>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</si>
  <si>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</si>
  <si>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</si>
  <si>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</si>
  <si>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</si>
  <si>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</si>
  <si>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</si>
  <si>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</si>
  <si>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</si>
  <si>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</si>
  <si>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</si>
  <si>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</si>
  <si>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</si>
  <si>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</si>
  <si>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</si>
  <si>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</si>
  <si>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</si>
  <si>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</si>
  <si>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</si>
  <si>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</si>
  <si>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</si>
  <si>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</si>
  <si>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</si>
  <si>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</si>
  <si>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</si>
  <si>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</si>
  <si>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</si>
  <si>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</si>
  <si>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</si>
  <si>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</si>
  <si>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</si>
  <si>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</si>
  <si>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</si>
  <si>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</si>
  <si>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</si>
  <si>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</si>
  <si>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</si>
  <si>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</si>
  <si>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</si>
  <si>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</si>
  <si>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</si>
  <si>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</si>
  <si>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</si>
  <si>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</si>
  <si>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</si>
  <si>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</si>
  <si>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</si>
  <si>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</si>
  <si>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</si>
  <si>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</si>
  <si>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</si>
  <si>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</si>
  <si>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</si>
  <si>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</si>
  <si>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</si>
  <si>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</si>
  <si>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</si>
  <si>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</si>
  <si>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</si>
  <si>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</si>
  <si>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</si>
  <si>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</si>
  <si>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</si>
  <si>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</si>
  <si>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</si>
  <si>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E4  wymagalne zobowiązania (E4.1+E4.2)</t>
  </si>
  <si>
    <t>N5.2 z tytułu podatków i składek na ubezpieczenia społ.</t>
  </si>
  <si>
    <t xml:space="preserve">Informacja z wykonania budżetów związków jednostek samorządu terytorialnego za III Kwartały 2019 roku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</si>
</sst>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2" fillId="42" borderId="3" applyNumberFormat="0" applyAlignment="0" applyProtection="0"/>
    <xf numFmtId="0" fontId="33" fillId="43" borderId="4" applyNumberFormat="0" applyAlignment="0" applyProtection="0"/>
    <xf numFmtId="0" fontId="34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5" fillId="0" borderId="8" applyNumberFormat="0" applyFill="0" applyAlignment="0" applyProtection="0"/>
    <xf numFmtId="0" fontId="36" fillId="46" borderId="9" applyNumberFormat="0" applyAlignment="0" applyProtection="0"/>
    <xf numFmtId="0" fontId="20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0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1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8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0" fontId="29" fillId="40" borderId="20" xfId="0" applyFont="1" applyFill="1" applyBorder="1" applyAlignment="1">
      <alignment vertical="center" wrapText="1"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4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1.75390625" style="2" customWidth="1"/>
    <col min="10" max="10" width="12.00390625" style="2" customWidth="1"/>
    <col min="11" max="11" width="12.125" style="2" customWidth="1"/>
    <col min="12" max="12" width="11.375" style="2" customWidth="1"/>
    <col min="13" max="13" width="11.75390625" style="2" bestFit="1" customWidth="1"/>
    <col min="14" max="14" width="10.25390625" style="2" customWidth="1"/>
    <col min="15" max="16384" width="9.125" style="2" customWidth="1"/>
  </cols>
  <sheetData>
    <row r="1" spans="1:13" ht="61.5" customHeigh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5" spans="2:17" ht="13.5" customHeight="1">
      <c r="B5" s="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"/>
      <c r="O5" s="8"/>
      <c r="P5" s="8"/>
      <c r="Q5" s="8"/>
    </row>
    <row r="6" spans="1:17" ht="13.5" customHeight="1">
      <c r="A6" s="68" t="s">
        <v>0</v>
      </c>
      <c r="B6" s="35" t="s">
        <v>60</v>
      </c>
      <c r="C6" s="30" t="s">
        <v>64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0" t="s">
        <v>63</v>
      </c>
      <c r="P6" s="31"/>
      <c r="Q6" s="32"/>
    </row>
    <row r="7" spans="1:17" ht="13.5" customHeight="1">
      <c r="A7" s="69"/>
      <c r="B7" s="36"/>
      <c r="C7" s="37" t="s">
        <v>61</v>
      </c>
      <c r="D7" s="37" t="s">
        <v>72</v>
      </c>
      <c r="E7" s="37" t="s">
        <v>65</v>
      </c>
      <c r="F7" s="37" t="s">
        <v>66</v>
      </c>
      <c r="G7" s="37" t="s">
        <v>24</v>
      </c>
      <c r="H7" s="37" t="s">
        <v>25</v>
      </c>
      <c r="I7" s="75" t="s">
        <v>62</v>
      </c>
      <c r="J7" s="37" t="s">
        <v>13</v>
      </c>
      <c r="K7" s="37" t="s">
        <v>14</v>
      </c>
      <c r="L7" s="37" t="s">
        <v>15</v>
      </c>
      <c r="M7" s="37" t="s">
        <v>16</v>
      </c>
      <c r="N7" s="36" t="s">
        <v>17</v>
      </c>
      <c r="O7" s="33" t="s">
        <v>18</v>
      </c>
      <c r="P7" s="33" t="s">
        <v>19</v>
      </c>
      <c r="Q7" s="33" t="s">
        <v>20</v>
      </c>
    </row>
    <row r="8" spans="1:17" ht="13.5" customHeight="1">
      <c r="A8" s="69"/>
      <c r="B8" s="36"/>
      <c r="C8" s="33"/>
      <c r="D8" s="33"/>
      <c r="E8" s="33"/>
      <c r="F8" s="33"/>
      <c r="G8" s="33"/>
      <c r="H8" s="33"/>
      <c r="I8" s="75"/>
      <c r="J8" s="33"/>
      <c r="K8" s="33"/>
      <c r="L8" s="33"/>
      <c r="M8" s="33"/>
      <c r="N8" s="36"/>
      <c r="O8" s="33"/>
      <c r="P8" s="33"/>
      <c r="Q8" s="33"/>
    </row>
    <row r="9" spans="1:17" ht="11.25" customHeight="1">
      <c r="A9" s="69"/>
      <c r="B9" s="36"/>
      <c r="C9" s="33"/>
      <c r="D9" s="33"/>
      <c r="E9" s="33"/>
      <c r="F9" s="33"/>
      <c r="G9" s="33"/>
      <c r="H9" s="33"/>
      <c r="I9" s="75"/>
      <c r="J9" s="33"/>
      <c r="K9" s="33"/>
      <c r="L9" s="33"/>
      <c r="M9" s="33"/>
      <c r="N9" s="36"/>
      <c r="O9" s="33"/>
      <c r="P9" s="33"/>
      <c r="Q9" s="33"/>
    </row>
    <row r="10" spans="1:17" ht="11.25" customHeight="1">
      <c r="A10" s="70"/>
      <c r="B10" s="37"/>
      <c r="C10" s="33"/>
      <c r="D10" s="33"/>
      <c r="E10" s="33"/>
      <c r="F10" s="33"/>
      <c r="G10" s="33"/>
      <c r="H10" s="33"/>
      <c r="I10" s="76"/>
      <c r="J10" s="33"/>
      <c r="K10" s="33"/>
      <c r="L10" s="33"/>
      <c r="M10" s="33"/>
      <c r="N10" s="37"/>
      <c r="O10" s="33"/>
      <c r="P10" s="33"/>
      <c r="Q10" s="33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0"/>
      <c r="B12" s="26" t="s">
        <v>74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45.75" customHeight="1">
      <c r="A13" s="18" t="s">
        <v>75</v>
      </c>
      <c r="B13" s="20">
        <f>313248308.07</f>
        <v>313248308.07</v>
      </c>
      <c r="C13" s="20">
        <f>313248308.07</f>
        <v>313248308.07</v>
      </c>
      <c r="D13" s="20">
        <f>197675450.46</f>
        <v>197675450.46</v>
      </c>
      <c r="E13" s="20">
        <f>4331459.95</f>
        <v>4331459.95</v>
      </c>
      <c r="F13" s="20">
        <f>153273341.72</f>
        <v>153273341.72</v>
      </c>
      <c r="G13" s="20">
        <f>40070229.6</f>
        <v>40070229.6</v>
      </c>
      <c r="H13" s="20">
        <f>419.19</f>
        <v>419.19</v>
      </c>
      <c r="I13" s="20">
        <f>0</f>
        <v>0</v>
      </c>
      <c r="J13" s="20">
        <f>111265818.1</f>
        <v>111265818.1</v>
      </c>
      <c r="K13" s="20">
        <f>0</f>
        <v>0</v>
      </c>
      <c r="L13" s="20">
        <f>4307039.51</f>
        <v>4307039.51</v>
      </c>
      <c r="M13" s="20">
        <f>0</f>
        <v>0</v>
      </c>
      <c r="N13" s="20">
        <f>0</f>
        <v>0</v>
      </c>
      <c r="O13" s="20">
        <f>0</f>
        <v>0</v>
      </c>
      <c r="P13" s="20">
        <f>0</f>
        <v>0</v>
      </c>
      <c r="Q13" s="20">
        <f>0</f>
        <v>0</v>
      </c>
    </row>
    <row r="14" spans="1:17" ht="30.75" customHeight="1">
      <c r="A14" s="18" t="s">
        <v>43</v>
      </c>
      <c r="B14" s="20">
        <f>0</f>
        <v>0</v>
      </c>
      <c r="C14" s="20">
        <f>0</f>
        <v>0</v>
      </c>
      <c r="D14" s="20">
        <f>0</f>
        <v>0</v>
      </c>
      <c r="E14" s="20">
        <f>0</f>
        <v>0</v>
      </c>
      <c r="F14" s="20">
        <f>0</f>
        <v>0</v>
      </c>
      <c r="G14" s="20">
        <f>0</f>
        <v>0</v>
      </c>
      <c r="H14" s="20">
        <f>0</f>
        <v>0</v>
      </c>
      <c r="I14" s="20">
        <f>0</f>
        <v>0</v>
      </c>
      <c r="J14" s="20">
        <f>0</f>
        <v>0</v>
      </c>
      <c r="K14" s="20">
        <f>0</f>
        <v>0</v>
      </c>
      <c r="L14" s="20">
        <f>0</f>
        <v>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4.75" customHeight="1">
      <c r="A15" s="16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4.75" customHeight="1">
      <c r="A16" s="16" t="s">
        <v>45</v>
      </c>
      <c r="B16" s="21">
        <f>0</f>
        <v>0</v>
      </c>
      <c r="C16" s="21">
        <f>0</f>
        <v>0</v>
      </c>
      <c r="D16" s="21">
        <f>0</f>
        <v>0</v>
      </c>
      <c r="E16" s="21">
        <f>0</f>
        <v>0</v>
      </c>
      <c r="F16" s="21">
        <f>0</f>
        <v>0</v>
      </c>
      <c r="G16" s="21">
        <f>0</f>
        <v>0</v>
      </c>
      <c r="H16" s="21">
        <f>0</f>
        <v>0</v>
      </c>
      <c r="I16" s="21">
        <f>0</f>
        <v>0</v>
      </c>
      <c r="J16" s="21">
        <f>0</f>
        <v>0</v>
      </c>
      <c r="K16" s="21">
        <f>0</f>
        <v>0</v>
      </c>
      <c r="L16" s="21">
        <f>0</f>
        <v>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2.25" customHeight="1">
      <c r="A17" s="18" t="s">
        <v>46</v>
      </c>
      <c r="B17" s="20">
        <f>308947740.99</f>
        <v>308947740.99</v>
      </c>
      <c r="C17" s="20">
        <f>308947740.99</f>
        <v>308947740.99</v>
      </c>
      <c r="D17" s="20">
        <f>197675005.27</f>
        <v>197675005.27</v>
      </c>
      <c r="E17" s="20">
        <f>4331433.95</f>
        <v>4331433.95</v>
      </c>
      <c r="F17" s="20">
        <f>153273341.72</f>
        <v>153273341.72</v>
      </c>
      <c r="G17" s="20">
        <f>40070229.6</f>
        <v>40070229.6</v>
      </c>
      <c r="H17" s="20">
        <f>0</f>
        <v>0</v>
      </c>
      <c r="I17" s="20">
        <f>0</f>
        <v>0</v>
      </c>
      <c r="J17" s="20">
        <f>111265818.1</f>
        <v>111265818.1</v>
      </c>
      <c r="K17" s="20">
        <f>0</f>
        <v>0</v>
      </c>
      <c r="L17" s="20">
        <f>6917.62</f>
        <v>6917.62</v>
      </c>
      <c r="M17" s="20">
        <f>0</f>
        <v>0</v>
      </c>
      <c r="N17" s="20">
        <f>0</f>
        <v>0</v>
      </c>
      <c r="O17" s="20">
        <f>0</f>
        <v>0</v>
      </c>
      <c r="P17" s="20">
        <f>0</f>
        <v>0</v>
      </c>
      <c r="Q17" s="20">
        <f>0</f>
        <v>0</v>
      </c>
    </row>
    <row r="18" spans="1:17" ht="24.75" customHeight="1">
      <c r="A18" s="16" t="s">
        <v>47</v>
      </c>
      <c r="B18" s="21">
        <f>6567050.12</f>
        <v>6567050.12</v>
      </c>
      <c r="C18" s="21">
        <f>6567050.12</f>
        <v>6567050.12</v>
      </c>
      <c r="D18" s="21">
        <f>61878.67</f>
        <v>61878.67</v>
      </c>
      <c r="E18" s="21">
        <f>0</f>
        <v>0</v>
      </c>
      <c r="F18" s="21">
        <f>37738.67</f>
        <v>37738.67</v>
      </c>
      <c r="G18" s="21">
        <f>24140</f>
        <v>24140</v>
      </c>
      <c r="H18" s="21">
        <f>0</f>
        <v>0</v>
      </c>
      <c r="I18" s="21">
        <f>0</f>
        <v>0</v>
      </c>
      <c r="J18" s="21">
        <f>6498452.53</f>
        <v>6498452.53</v>
      </c>
      <c r="K18" s="21">
        <f>0</f>
        <v>0</v>
      </c>
      <c r="L18" s="21">
        <f>6718.92</f>
        <v>6718.92</v>
      </c>
      <c r="M18" s="21">
        <f>0</f>
        <v>0</v>
      </c>
      <c r="N18" s="21">
        <f>0</f>
        <v>0</v>
      </c>
      <c r="O18" s="21">
        <f>0</f>
        <v>0</v>
      </c>
      <c r="P18" s="21">
        <f>0</f>
        <v>0</v>
      </c>
      <c r="Q18" s="21">
        <f>0</f>
        <v>0</v>
      </c>
    </row>
    <row r="19" spans="1:17" ht="24.75" customHeight="1">
      <c r="A19" s="16" t="s">
        <v>48</v>
      </c>
      <c r="B19" s="21">
        <f>302380690.87</f>
        <v>302380690.87</v>
      </c>
      <c r="C19" s="21">
        <f>302380690.87</f>
        <v>302380690.87</v>
      </c>
      <c r="D19" s="21">
        <f>197613126.6</f>
        <v>197613126.6</v>
      </c>
      <c r="E19" s="21">
        <f>4331433.95</f>
        <v>4331433.95</v>
      </c>
      <c r="F19" s="21">
        <f>153235603.05</f>
        <v>153235603.05</v>
      </c>
      <c r="G19" s="21">
        <f>40046089.6</f>
        <v>40046089.6</v>
      </c>
      <c r="H19" s="21">
        <f>0</f>
        <v>0</v>
      </c>
      <c r="I19" s="21">
        <f>0</f>
        <v>0</v>
      </c>
      <c r="J19" s="21">
        <f>104767365.57</f>
        <v>104767365.57</v>
      </c>
      <c r="K19" s="21">
        <f>0</f>
        <v>0</v>
      </c>
      <c r="L19" s="21">
        <f>198.7</f>
        <v>198.7</v>
      </c>
      <c r="M19" s="21">
        <f>0</f>
        <v>0</v>
      </c>
      <c r="N19" s="21">
        <f>0</f>
        <v>0</v>
      </c>
      <c r="O19" s="21">
        <f>0</f>
        <v>0</v>
      </c>
      <c r="P19" s="21">
        <f>0</f>
        <v>0</v>
      </c>
      <c r="Q19" s="21">
        <f>0</f>
        <v>0</v>
      </c>
    </row>
    <row r="20" spans="1:17" ht="24.75" customHeight="1">
      <c r="A20" s="18" t="s">
        <v>49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9.25" customHeight="1">
      <c r="A21" s="18" t="s">
        <v>76</v>
      </c>
      <c r="B21" s="20">
        <f>4300567.08</f>
        <v>4300567.08</v>
      </c>
      <c r="C21" s="20">
        <f>4300567.08</f>
        <v>4300567.08</v>
      </c>
      <c r="D21" s="20">
        <f>445.19</f>
        <v>445.19</v>
      </c>
      <c r="E21" s="20">
        <f>26</f>
        <v>26</v>
      </c>
      <c r="F21" s="20">
        <f>0</f>
        <v>0</v>
      </c>
      <c r="G21" s="20">
        <f>0</f>
        <v>0</v>
      </c>
      <c r="H21" s="20">
        <f>419.19</f>
        <v>419.19</v>
      </c>
      <c r="I21" s="20">
        <f>0</f>
        <v>0</v>
      </c>
      <c r="J21" s="20">
        <f>0</f>
        <v>0</v>
      </c>
      <c r="K21" s="20">
        <f>0</f>
        <v>0</v>
      </c>
      <c r="L21" s="20">
        <f>4300121.89</f>
        <v>4300121.89</v>
      </c>
      <c r="M21" s="20">
        <f>0</f>
        <v>0</v>
      </c>
      <c r="N21" s="20">
        <f>0</f>
        <v>0</v>
      </c>
      <c r="O21" s="20">
        <f>0</f>
        <v>0</v>
      </c>
      <c r="P21" s="20">
        <f>0</f>
        <v>0</v>
      </c>
      <c r="Q21" s="20">
        <f>0</f>
        <v>0</v>
      </c>
    </row>
    <row r="22" spans="1:17" ht="24.75" customHeight="1">
      <c r="A22" s="16" t="s">
        <v>50</v>
      </c>
      <c r="B22" s="21">
        <f>4300121.89</f>
        <v>4300121.89</v>
      </c>
      <c r="C22" s="21">
        <f>4300121.89</f>
        <v>4300121.89</v>
      </c>
      <c r="D22" s="21">
        <f>0</f>
        <v>0</v>
      </c>
      <c r="E22" s="21">
        <f>0</f>
        <v>0</v>
      </c>
      <c r="F22" s="21">
        <f>0</f>
        <v>0</v>
      </c>
      <c r="G22" s="21">
        <f>0</f>
        <v>0</v>
      </c>
      <c r="H22" s="21">
        <f>0</f>
        <v>0</v>
      </c>
      <c r="I22" s="21">
        <f>0</f>
        <v>0</v>
      </c>
      <c r="J22" s="21">
        <f>0</f>
        <v>0</v>
      </c>
      <c r="K22" s="21">
        <f>0</f>
        <v>0</v>
      </c>
      <c r="L22" s="21">
        <f>4300121.89</f>
        <v>4300121.89</v>
      </c>
      <c r="M22" s="21">
        <f>0</f>
        <v>0</v>
      </c>
      <c r="N22" s="21">
        <f>0</f>
        <v>0</v>
      </c>
      <c r="O22" s="21">
        <f>0</f>
        <v>0</v>
      </c>
      <c r="P22" s="21">
        <f>0</f>
        <v>0</v>
      </c>
      <c r="Q22" s="21">
        <f>0</f>
        <v>0</v>
      </c>
    </row>
    <row r="23" spans="1:17" ht="24.75" customHeight="1">
      <c r="A23" s="16" t="s">
        <v>51</v>
      </c>
      <c r="B23" s="21">
        <f>445.19</f>
        <v>445.19</v>
      </c>
      <c r="C23" s="21">
        <f>445.19</f>
        <v>445.19</v>
      </c>
      <c r="D23" s="21">
        <f>445.19</f>
        <v>445.19</v>
      </c>
      <c r="E23" s="21">
        <f>26</f>
        <v>26</v>
      </c>
      <c r="F23" s="21">
        <f>0</f>
        <v>0</v>
      </c>
      <c r="G23" s="21">
        <f>0</f>
        <v>0</v>
      </c>
      <c r="H23" s="21">
        <f>419.19</f>
        <v>419.19</v>
      </c>
      <c r="I23" s="21">
        <f>0</f>
        <v>0</v>
      </c>
      <c r="J23" s="21">
        <f>0</f>
        <v>0</v>
      </c>
      <c r="K23" s="21">
        <f>0</f>
        <v>0</v>
      </c>
      <c r="L23" s="21">
        <f>0</f>
        <v>0</v>
      </c>
      <c r="M23" s="21">
        <f>0</f>
        <v>0</v>
      </c>
      <c r="N23" s="21">
        <f>0</f>
        <v>0</v>
      </c>
      <c r="O23" s="21">
        <f>0</f>
        <v>0</v>
      </c>
      <c r="P23" s="21">
        <f>0</f>
        <v>0</v>
      </c>
      <c r="Q23" s="21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3" ht="45.75" customHeight="1">
      <c r="A29" s="34" t="s">
        <v>78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1" spans="1:13" ht="13.5" customHeight="1">
      <c r="A31" s="46" t="s">
        <v>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3" spans="1:17" ht="13.5" customHeight="1">
      <c r="A33" s="68" t="s">
        <v>0</v>
      </c>
      <c r="B33" s="35" t="s">
        <v>9</v>
      </c>
      <c r="C33" s="81" t="s">
        <v>11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1" t="s">
        <v>21</v>
      </c>
      <c r="P33" s="82"/>
      <c r="Q33" s="83"/>
    </row>
    <row r="34" spans="1:17" ht="13.5" customHeight="1">
      <c r="A34" s="69"/>
      <c r="B34" s="36"/>
      <c r="C34" s="36" t="s">
        <v>10</v>
      </c>
      <c r="D34" s="33" t="s">
        <v>12</v>
      </c>
      <c r="E34" s="33" t="s">
        <v>22</v>
      </c>
      <c r="F34" s="33" t="s">
        <v>23</v>
      </c>
      <c r="G34" s="33" t="s">
        <v>69</v>
      </c>
      <c r="H34" s="33" t="s">
        <v>25</v>
      </c>
      <c r="I34" s="33" t="s">
        <v>1</v>
      </c>
      <c r="J34" s="33" t="s">
        <v>13</v>
      </c>
      <c r="K34" s="33" t="s">
        <v>14</v>
      </c>
      <c r="L34" s="33" t="s">
        <v>15</v>
      </c>
      <c r="M34" s="33" t="s">
        <v>16</v>
      </c>
      <c r="N34" s="38" t="s">
        <v>17</v>
      </c>
      <c r="O34" s="33" t="s">
        <v>18</v>
      </c>
      <c r="P34" s="33" t="s">
        <v>19</v>
      </c>
      <c r="Q34" s="35" t="s">
        <v>20</v>
      </c>
    </row>
    <row r="35" spans="1:17" ht="13.5" customHeight="1">
      <c r="A35" s="69"/>
      <c r="B35" s="36"/>
      <c r="C35" s="36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3"/>
      <c r="P35" s="33"/>
      <c r="Q35" s="36"/>
    </row>
    <row r="36" spans="1:17" ht="11.25" customHeight="1">
      <c r="A36" s="69"/>
      <c r="B36" s="36"/>
      <c r="C36" s="36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3"/>
      <c r="P36" s="33"/>
      <c r="Q36" s="36"/>
    </row>
    <row r="37" spans="1:17" ht="11.25" customHeight="1">
      <c r="A37" s="70"/>
      <c r="B37" s="37"/>
      <c r="C37" s="37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8"/>
      <c r="O37" s="33"/>
      <c r="P37" s="33"/>
      <c r="Q37" s="37"/>
    </row>
    <row r="38" spans="1:17" ht="11.2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3.5" customHeight="1">
      <c r="A39" s="11"/>
      <c r="B39" s="77" t="s">
        <v>74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</row>
    <row r="40" spans="1:17" ht="27.75" customHeight="1" hidden="1">
      <c r="A40" s="12" t="s">
        <v>26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33.75" customHeight="1">
      <c r="A41" s="19" t="s">
        <v>38</v>
      </c>
      <c r="B41" s="22">
        <f>0</f>
        <v>0</v>
      </c>
      <c r="C41" s="22">
        <f>0</f>
        <v>0</v>
      </c>
      <c r="D41" s="22">
        <f>0</f>
        <v>0</v>
      </c>
      <c r="E41" s="22">
        <f>0</f>
        <v>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21.75" customHeight="1">
      <c r="A42" s="17" t="s">
        <v>27</v>
      </c>
      <c r="B42" s="23">
        <f>0</f>
        <v>0</v>
      </c>
      <c r="C42" s="23">
        <f>0</f>
        <v>0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0</f>
        <v>0</v>
      </c>
      <c r="K42" s="23">
        <f>0</f>
        <v>0</v>
      </c>
      <c r="L42" s="23">
        <f>0</f>
        <v>0</v>
      </c>
      <c r="M42" s="23">
        <f>0</f>
        <v>0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1.75" customHeight="1">
      <c r="A43" s="17" t="s">
        <v>28</v>
      </c>
      <c r="B43" s="23">
        <f>0</f>
        <v>0</v>
      </c>
      <c r="C43" s="23">
        <f>0</f>
        <v>0</v>
      </c>
      <c r="D43" s="23">
        <f>0</f>
        <v>0</v>
      </c>
      <c r="E43" s="23">
        <f>0</f>
        <v>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0</f>
        <v>0</v>
      </c>
      <c r="K43" s="23">
        <f>0</f>
        <v>0</v>
      </c>
      <c r="L43" s="23">
        <f>0</f>
        <v>0</v>
      </c>
      <c r="M43" s="23">
        <f>0</f>
        <v>0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33.75" customHeight="1">
      <c r="A44" s="19" t="s">
        <v>39</v>
      </c>
      <c r="B44" s="22">
        <f>750000</f>
        <v>750000</v>
      </c>
      <c r="C44" s="22">
        <f>750000</f>
        <v>750000</v>
      </c>
      <c r="D44" s="22">
        <f>0</f>
        <v>0</v>
      </c>
      <c r="E44" s="22">
        <f>0</f>
        <v>0</v>
      </c>
      <c r="F44" s="22">
        <f>0</f>
        <v>0</v>
      </c>
      <c r="G44" s="22">
        <f>0</f>
        <v>0</v>
      </c>
      <c r="H44" s="22">
        <f>0</f>
        <v>0</v>
      </c>
      <c r="I44" s="22">
        <f>0</f>
        <v>0</v>
      </c>
      <c r="J44" s="22">
        <f>0</f>
        <v>0</v>
      </c>
      <c r="K44" s="22">
        <f>0</f>
        <v>0</v>
      </c>
      <c r="L44" s="22">
        <f>750000</f>
        <v>750000</v>
      </c>
      <c r="M44" s="22">
        <f>0</f>
        <v>0</v>
      </c>
      <c r="N44" s="22">
        <f>0</f>
        <v>0</v>
      </c>
      <c r="O44" s="22">
        <f>0</f>
        <v>0</v>
      </c>
      <c r="P44" s="22">
        <f>0</f>
        <v>0</v>
      </c>
      <c r="Q44" s="22">
        <f>0</f>
        <v>0</v>
      </c>
    </row>
    <row r="45" spans="1:17" ht="21.75" customHeight="1">
      <c r="A45" s="17" t="s">
        <v>29</v>
      </c>
      <c r="B45" s="23">
        <f>750000</f>
        <v>750000</v>
      </c>
      <c r="C45" s="23">
        <f>750000</f>
        <v>750000</v>
      </c>
      <c r="D45" s="23">
        <f>0</f>
        <v>0</v>
      </c>
      <c r="E45" s="23">
        <f>0</f>
        <v>0</v>
      </c>
      <c r="F45" s="23">
        <f>0</f>
        <v>0</v>
      </c>
      <c r="G45" s="23">
        <f>0</f>
        <v>0</v>
      </c>
      <c r="H45" s="23">
        <f>0</f>
        <v>0</v>
      </c>
      <c r="I45" s="23">
        <f>0</f>
        <v>0</v>
      </c>
      <c r="J45" s="23">
        <f>0</f>
        <v>0</v>
      </c>
      <c r="K45" s="23">
        <f>0</f>
        <v>0</v>
      </c>
      <c r="L45" s="23">
        <f>750000</f>
        <v>750000</v>
      </c>
      <c r="M45" s="23">
        <f>0</f>
        <v>0</v>
      </c>
      <c r="N45" s="23">
        <f>0</f>
        <v>0</v>
      </c>
      <c r="O45" s="23">
        <f>0</f>
        <v>0</v>
      </c>
      <c r="P45" s="23">
        <f>0</f>
        <v>0</v>
      </c>
      <c r="Q45" s="23">
        <f>0</f>
        <v>0</v>
      </c>
    </row>
    <row r="46" spans="1:17" ht="21.75" customHeight="1">
      <c r="A46" s="17" t="s">
        <v>30</v>
      </c>
      <c r="B46" s="23">
        <f>0</f>
        <v>0</v>
      </c>
      <c r="C46" s="23">
        <f>0</f>
        <v>0</v>
      </c>
      <c r="D46" s="23">
        <f>0</f>
        <v>0</v>
      </c>
      <c r="E46" s="23">
        <f>0</f>
        <v>0</v>
      </c>
      <c r="F46" s="23">
        <f>0</f>
        <v>0</v>
      </c>
      <c r="G46" s="23">
        <f>0</f>
        <v>0</v>
      </c>
      <c r="H46" s="23">
        <f>0</f>
        <v>0</v>
      </c>
      <c r="I46" s="23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0</f>
        <v>0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</row>
    <row r="47" spans="1:17" ht="38.25" customHeight="1">
      <c r="A47" s="19" t="s">
        <v>40</v>
      </c>
      <c r="B47" s="22">
        <f>746769431.57</f>
        <v>746769431.57</v>
      </c>
      <c r="C47" s="22">
        <f>746769431.57</f>
        <v>746769431.57</v>
      </c>
      <c r="D47" s="22">
        <f>984815.13</f>
        <v>984815.13</v>
      </c>
      <c r="E47" s="22">
        <f>0</f>
        <v>0</v>
      </c>
      <c r="F47" s="22">
        <f>0</f>
        <v>0</v>
      </c>
      <c r="G47" s="22">
        <f>984815.13</f>
        <v>984815.13</v>
      </c>
      <c r="H47" s="22">
        <f>0</f>
        <v>0</v>
      </c>
      <c r="I47" s="22">
        <f>0</f>
        <v>0</v>
      </c>
      <c r="J47" s="22">
        <f>745599846.42</f>
        <v>745599846.42</v>
      </c>
      <c r="K47" s="22">
        <f>0</f>
        <v>0</v>
      </c>
      <c r="L47" s="22">
        <f>184770.02</f>
        <v>184770.02</v>
      </c>
      <c r="M47" s="22">
        <f>0</f>
        <v>0</v>
      </c>
      <c r="N47" s="22">
        <f>0</f>
        <v>0</v>
      </c>
      <c r="O47" s="22">
        <f>0</f>
        <v>0</v>
      </c>
      <c r="P47" s="22">
        <f>0</f>
        <v>0</v>
      </c>
      <c r="Q47" s="22">
        <f>0</f>
        <v>0</v>
      </c>
    </row>
    <row r="48" spans="1:17" ht="21.75" customHeight="1">
      <c r="A48" s="17" t="s">
        <v>31</v>
      </c>
      <c r="B48" s="23">
        <f>984815.13</f>
        <v>984815.13</v>
      </c>
      <c r="C48" s="23">
        <f>984815.13</f>
        <v>984815.13</v>
      </c>
      <c r="D48" s="23">
        <f>984815.13</f>
        <v>984815.13</v>
      </c>
      <c r="E48" s="23">
        <f>0</f>
        <v>0</v>
      </c>
      <c r="F48" s="23">
        <f>0</f>
        <v>0</v>
      </c>
      <c r="G48" s="23">
        <f>984815.13</f>
        <v>984815.13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1.75" customHeight="1">
      <c r="A49" s="17" t="s">
        <v>32</v>
      </c>
      <c r="B49" s="23">
        <f>537019516.37</f>
        <v>537019516.37</v>
      </c>
      <c r="C49" s="23">
        <f>537019516.37</f>
        <v>537019516.37</v>
      </c>
      <c r="D49" s="23">
        <f>0</f>
        <v>0</v>
      </c>
      <c r="E49" s="23">
        <f>0</f>
        <v>0</v>
      </c>
      <c r="F49" s="23">
        <f>0</f>
        <v>0</v>
      </c>
      <c r="G49" s="23">
        <f>0</f>
        <v>0</v>
      </c>
      <c r="H49" s="23">
        <f>0</f>
        <v>0</v>
      </c>
      <c r="I49" s="23">
        <f>0</f>
        <v>0</v>
      </c>
      <c r="J49" s="23">
        <f>537019416.37</f>
        <v>537019416.37</v>
      </c>
      <c r="K49" s="23">
        <f>0</f>
        <v>0</v>
      </c>
      <c r="L49" s="23">
        <f>100</f>
        <v>100</v>
      </c>
      <c r="M49" s="23">
        <f>0</f>
        <v>0</v>
      </c>
      <c r="N49" s="23">
        <f>0</f>
        <v>0</v>
      </c>
      <c r="O49" s="23">
        <f>0</f>
        <v>0</v>
      </c>
      <c r="P49" s="23">
        <f>0</f>
        <v>0</v>
      </c>
      <c r="Q49" s="23">
        <f>0</f>
        <v>0</v>
      </c>
    </row>
    <row r="50" spans="1:17" ht="21.75" customHeight="1">
      <c r="A50" s="17" t="s">
        <v>33</v>
      </c>
      <c r="B50" s="23">
        <f>208765100.07</f>
        <v>208765100.07</v>
      </c>
      <c r="C50" s="23">
        <f>208765100.07</f>
        <v>208765100.07</v>
      </c>
      <c r="D50" s="23">
        <f>0</f>
        <v>0</v>
      </c>
      <c r="E50" s="23">
        <f>0</f>
        <v>0</v>
      </c>
      <c r="F50" s="23">
        <f>0</f>
        <v>0</v>
      </c>
      <c r="G50" s="23">
        <f>0</f>
        <v>0</v>
      </c>
      <c r="H50" s="23">
        <f>0</f>
        <v>0</v>
      </c>
      <c r="I50" s="23">
        <f>0</f>
        <v>0</v>
      </c>
      <c r="J50" s="23">
        <f>208580430.05</f>
        <v>208580430.05</v>
      </c>
      <c r="K50" s="23">
        <f>0</f>
        <v>0</v>
      </c>
      <c r="L50" s="23">
        <f>184670.02</f>
        <v>184670.02</v>
      </c>
      <c r="M50" s="23">
        <f>0</f>
        <v>0</v>
      </c>
      <c r="N50" s="23">
        <f>0</f>
        <v>0</v>
      </c>
      <c r="O50" s="23">
        <f>0</f>
        <v>0</v>
      </c>
      <c r="P50" s="23">
        <f>0</f>
        <v>0</v>
      </c>
      <c r="Q50" s="23">
        <f>0</f>
        <v>0</v>
      </c>
    </row>
    <row r="51" spans="1:17" ht="38.25" customHeight="1">
      <c r="A51" s="19" t="s">
        <v>41</v>
      </c>
      <c r="B51" s="22">
        <f>417629473.98</f>
        <v>417629473.98</v>
      </c>
      <c r="C51" s="22">
        <f>417629473.98</f>
        <v>417629473.98</v>
      </c>
      <c r="D51" s="22">
        <f>5696556.76</f>
        <v>5696556.76</v>
      </c>
      <c r="E51" s="22">
        <f>101085.74</f>
        <v>101085.74</v>
      </c>
      <c r="F51" s="22">
        <f>99337.9</f>
        <v>99337.9</v>
      </c>
      <c r="G51" s="22">
        <f>5489878.72</f>
        <v>5489878.72</v>
      </c>
      <c r="H51" s="22">
        <f>6254.4</f>
        <v>6254.4</v>
      </c>
      <c r="I51" s="22">
        <f>0</f>
        <v>0</v>
      </c>
      <c r="J51" s="22">
        <f>26857.35</f>
        <v>26857.35</v>
      </c>
      <c r="K51" s="22">
        <f>7242.06</f>
        <v>7242.06</v>
      </c>
      <c r="L51" s="22">
        <f>36688686.14</f>
        <v>36688686.14</v>
      </c>
      <c r="M51" s="22">
        <f>373970502.23</f>
        <v>373970502.23</v>
      </c>
      <c r="N51" s="22">
        <f>1239629.44</f>
        <v>1239629.44</v>
      </c>
      <c r="O51" s="22">
        <f>0</f>
        <v>0</v>
      </c>
      <c r="P51" s="22">
        <f>0</f>
        <v>0</v>
      </c>
      <c r="Q51" s="22">
        <f>0</f>
        <v>0</v>
      </c>
    </row>
    <row r="52" spans="1:17" ht="32.25" customHeight="1">
      <c r="A52" s="17" t="s">
        <v>34</v>
      </c>
      <c r="B52" s="23">
        <f>23492209.59</f>
        <v>23492209.59</v>
      </c>
      <c r="C52" s="23">
        <f>23492209.59</f>
        <v>23492209.59</v>
      </c>
      <c r="D52" s="23">
        <f>2577492.99</f>
        <v>2577492.99</v>
      </c>
      <c r="E52" s="23">
        <f>1636.43</f>
        <v>1636.43</v>
      </c>
      <c r="F52" s="23">
        <f>3624.23</f>
        <v>3624.23</v>
      </c>
      <c r="G52" s="23">
        <f>2572232.33</f>
        <v>2572232.33</v>
      </c>
      <c r="H52" s="23">
        <f>0</f>
        <v>0</v>
      </c>
      <c r="I52" s="23">
        <f>0</f>
        <v>0</v>
      </c>
      <c r="J52" s="23">
        <f>0</f>
        <v>0</v>
      </c>
      <c r="K52" s="23">
        <f>0</f>
        <v>0</v>
      </c>
      <c r="L52" s="23">
        <f>14673973.04</f>
        <v>14673973.04</v>
      </c>
      <c r="M52" s="23">
        <f>6226427.9</f>
        <v>6226427.9</v>
      </c>
      <c r="N52" s="23">
        <f>14315.66</f>
        <v>14315.66</v>
      </c>
      <c r="O52" s="23">
        <f>0</f>
        <v>0</v>
      </c>
      <c r="P52" s="23">
        <f>0</f>
        <v>0</v>
      </c>
      <c r="Q52" s="23">
        <f>0</f>
        <v>0</v>
      </c>
    </row>
    <row r="53" spans="1:17" ht="21.75" customHeight="1">
      <c r="A53" s="17" t="s">
        <v>35</v>
      </c>
      <c r="B53" s="23">
        <f>394137264.39</f>
        <v>394137264.39</v>
      </c>
      <c r="C53" s="23">
        <f>394137264.39</f>
        <v>394137264.39</v>
      </c>
      <c r="D53" s="23">
        <f>3119063.77</f>
        <v>3119063.77</v>
      </c>
      <c r="E53" s="23">
        <f>99449.31</f>
        <v>99449.31</v>
      </c>
      <c r="F53" s="23">
        <f>95713.67</f>
        <v>95713.67</v>
      </c>
      <c r="G53" s="23">
        <f>2917646.39</f>
        <v>2917646.39</v>
      </c>
      <c r="H53" s="23">
        <f>6254.4</f>
        <v>6254.4</v>
      </c>
      <c r="I53" s="23">
        <f>0</f>
        <v>0</v>
      </c>
      <c r="J53" s="23">
        <f>26857.35</f>
        <v>26857.35</v>
      </c>
      <c r="K53" s="23">
        <f>7242.06</f>
        <v>7242.06</v>
      </c>
      <c r="L53" s="23">
        <f>22014713.1</f>
        <v>22014713.1</v>
      </c>
      <c r="M53" s="23">
        <f>367744074.33</f>
        <v>367744074.33</v>
      </c>
      <c r="N53" s="23">
        <f>1225313.78</f>
        <v>1225313.78</v>
      </c>
      <c r="O53" s="23">
        <f>0</f>
        <v>0</v>
      </c>
      <c r="P53" s="23">
        <f>0</f>
        <v>0</v>
      </c>
      <c r="Q53" s="23">
        <f>0</f>
        <v>0</v>
      </c>
    </row>
    <row r="54" spans="1:17" ht="38.25" customHeight="1">
      <c r="A54" s="19" t="s">
        <v>42</v>
      </c>
      <c r="B54" s="22">
        <f>315455831.4</f>
        <v>315455831.4</v>
      </c>
      <c r="C54" s="22">
        <f>315455831.4</f>
        <v>315455831.4</v>
      </c>
      <c r="D54" s="22">
        <f>226580676.82</f>
        <v>226580676.82</v>
      </c>
      <c r="E54" s="22">
        <f>14617668.23</f>
        <v>14617668.23</v>
      </c>
      <c r="F54" s="22">
        <f>62065.53</f>
        <v>62065.53</v>
      </c>
      <c r="G54" s="22">
        <f>211856516.58</f>
        <v>211856516.58</v>
      </c>
      <c r="H54" s="22">
        <f>44426.48</f>
        <v>44426.48</v>
      </c>
      <c r="I54" s="22">
        <f>0</f>
        <v>0</v>
      </c>
      <c r="J54" s="22">
        <f>41109.15</f>
        <v>41109.15</v>
      </c>
      <c r="K54" s="22">
        <f>416487.14</f>
        <v>416487.14</v>
      </c>
      <c r="L54" s="22">
        <f>27257476.39</f>
        <v>27257476.39</v>
      </c>
      <c r="M54" s="22">
        <f>60235972.94</f>
        <v>60235972.94</v>
      </c>
      <c r="N54" s="22">
        <f>924108.96</f>
        <v>924108.96</v>
      </c>
      <c r="O54" s="22">
        <f>0</f>
        <v>0</v>
      </c>
      <c r="P54" s="22">
        <f>0</f>
        <v>0</v>
      </c>
      <c r="Q54" s="22">
        <f>0</f>
        <v>0</v>
      </c>
    </row>
    <row r="55" spans="1:17" ht="26.25" customHeight="1">
      <c r="A55" s="17" t="s">
        <v>36</v>
      </c>
      <c r="B55" s="23">
        <f>28675226.38</f>
        <v>28675226.38</v>
      </c>
      <c r="C55" s="23">
        <f>28675226.38</f>
        <v>28675226.38</v>
      </c>
      <c r="D55" s="23">
        <f>8975385.19</f>
        <v>8975385.19</v>
      </c>
      <c r="E55" s="23">
        <f>1273984.23</f>
        <v>1273984.23</v>
      </c>
      <c r="F55" s="23">
        <f>1389.42</f>
        <v>1389.42</v>
      </c>
      <c r="G55" s="23">
        <f>7699881.38</f>
        <v>7699881.38</v>
      </c>
      <c r="H55" s="23">
        <f>130.16</f>
        <v>130.16</v>
      </c>
      <c r="I55" s="23">
        <f>0</f>
        <v>0</v>
      </c>
      <c r="J55" s="23">
        <f>4679.79</f>
        <v>4679.79</v>
      </c>
      <c r="K55" s="23">
        <f>0</f>
        <v>0</v>
      </c>
      <c r="L55" s="23">
        <f>16632228.12</f>
        <v>16632228.12</v>
      </c>
      <c r="M55" s="23">
        <f>2828350.66</f>
        <v>2828350.66</v>
      </c>
      <c r="N55" s="23">
        <f>234582.62</f>
        <v>234582.62</v>
      </c>
      <c r="O55" s="23">
        <f>0</f>
        <v>0</v>
      </c>
      <c r="P55" s="23">
        <f>0</f>
        <v>0</v>
      </c>
      <c r="Q55" s="23">
        <f>0</f>
        <v>0</v>
      </c>
    </row>
    <row r="56" spans="1:17" ht="29.25" customHeight="1">
      <c r="A56" s="17" t="s">
        <v>77</v>
      </c>
      <c r="B56" s="23">
        <f>15731983.36</f>
        <v>15731983.36</v>
      </c>
      <c r="C56" s="23">
        <f>15731983.36</f>
        <v>15731983.36</v>
      </c>
      <c r="D56" s="23">
        <f>2699863.67</f>
        <v>2699863.67</v>
      </c>
      <c r="E56" s="23">
        <f>2026162.87</f>
        <v>2026162.87</v>
      </c>
      <c r="F56" s="23">
        <f>33120.26</f>
        <v>33120.26</v>
      </c>
      <c r="G56" s="23">
        <f>636947.71</f>
        <v>636947.71</v>
      </c>
      <c r="H56" s="23">
        <f>3632.83</f>
        <v>3632.83</v>
      </c>
      <c r="I56" s="23">
        <f>0</f>
        <v>0</v>
      </c>
      <c r="J56" s="23">
        <f>8443</f>
        <v>8443</v>
      </c>
      <c r="K56" s="23">
        <f>0</f>
        <v>0</v>
      </c>
      <c r="L56" s="23">
        <f>868955.74</f>
        <v>868955.74</v>
      </c>
      <c r="M56" s="23">
        <f>11959575.8</f>
        <v>11959575.8</v>
      </c>
      <c r="N56" s="23">
        <f>195145.15</f>
        <v>195145.15</v>
      </c>
      <c r="O56" s="23">
        <f>0</f>
        <v>0</v>
      </c>
      <c r="P56" s="23">
        <f>0</f>
        <v>0</v>
      </c>
      <c r="Q56" s="23">
        <f>0</f>
        <v>0</v>
      </c>
    </row>
    <row r="57" spans="1:17" ht="33.75" customHeight="1">
      <c r="A57" s="17" t="s">
        <v>37</v>
      </c>
      <c r="B57" s="23">
        <f>271048621.66</f>
        <v>271048621.66</v>
      </c>
      <c r="C57" s="23">
        <f>271048621.66</f>
        <v>271048621.66</v>
      </c>
      <c r="D57" s="23">
        <f>214905427.96</f>
        <v>214905427.96</v>
      </c>
      <c r="E57" s="23">
        <f>11317521.13</f>
        <v>11317521.13</v>
      </c>
      <c r="F57" s="23">
        <f>27555.85</f>
        <v>27555.85</v>
      </c>
      <c r="G57" s="23">
        <f>203519687.49</f>
        <v>203519687.49</v>
      </c>
      <c r="H57" s="23">
        <f>40663.49</f>
        <v>40663.49</v>
      </c>
      <c r="I57" s="23">
        <f>0</f>
        <v>0</v>
      </c>
      <c r="J57" s="23">
        <f>27986.36</f>
        <v>27986.36</v>
      </c>
      <c r="K57" s="23">
        <f>416487.14</f>
        <v>416487.14</v>
      </c>
      <c r="L57" s="23">
        <f>9756292.53</f>
        <v>9756292.53</v>
      </c>
      <c r="M57" s="23">
        <f>45448046.48</f>
        <v>45448046.48</v>
      </c>
      <c r="N57" s="23">
        <f>494381.19</f>
        <v>494381.19</v>
      </c>
      <c r="O57" s="23">
        <f>0</f>
        <v>0</v>
      </c>
      <c r="P57" s="23">
        <f>0</f>
        <v>0</v>
      </c>
      <c r="Q57" s="23">
        <f>0</f>
        <v>0</v>
      </c>
    </row>
    <row r="67" spans="1:13" ht="64.5" customHeight="1">
      <c r="A67" s="34" t="s">
        <v>78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3.5" customHeight="1">
      <c r="B69" s="46" t="s">
        <v>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1" spans="2:12" ht="16.5" customHeight="1">
      <c r="B71" s="47" t="s">
        <v>0</v>
      </c>
      <c r="C71" s="48"/>
      <c r="D71" s="48"/>
      <c r="E71" s="49"/>
      <c r="F71" s="71" t="s">
        <v>67</v>
      </c>
      <c r="G71" s="26" t="s">
        <v>73</v>
      </c>
      <c r="H71" s="42"/>
      <c r="I71" s="42"/>
      <c r="J71" s="42"/>
      <c r="K71" s="42"/>
      <c r="L71" s="43"/>
    </row>
    <row r="72" spans="2:12" ht="13.5" customHeight="1">
      <c r="B72" s="50"/>
      <c r="C72" s="51"/>
      <c r="D72" s="51"/>
      <c r="E72" s="52"/>
      <c r="F72" s="72"/>
      <c r="G72" s="74" t="s">
        <v>68</v>
      </c>
      <c r="H72" s="25" t="s">
        <v>65</v>
      </c>
      <c r="I72" s="25" t="s">
        <v>66</v>
      </c>
      <c r="J72" s="25" t="s">
        <v>69</v>
      </c>
      <c r="K72" s="25" t="s">
        <v>70</v>
      </c>
      <c r="L72" s="29" t="s">
        <v>71</v>
      </c>
    </row>
    <row r="73" spans="2:12" ht="13.5" customHeight="1">
      <c r="B73" s="50"/>
      <c r="C73" s="51"/>
      <c r="D73" s="51"/>
      <c r="E73" s="52"/>
      <c r="F73" s="72"/>
      <c r="G73" s="74"/>
      <c r="H73" s="25"/>
      <c r="I73" s="25"/>
      <c r="J73" s="25"/>
      <c r="K73" s="25"/>
      <c r="L73" s="29"/>
    </row>
    <row r="74" spans="2:12" ht="11.25" customHeight="1">
      <c r="B74" s="50"/>
      <c r="C74" s="51"/>
      <c r="D74" s="51"/>
      <c r="E74" s="52"/>
      <c r="F74" s="72"/>
      <c r="G74" s="74"/>
      <c r="H74" s="25"/>
      <c r="I74" s="25"/>
      <c r="J74" s="25"/>
      <c r="K74" s="25"/>
      <c r="L74" s="29"/>
    </row>
    <row r="75" spans="2:12" ht="11.25" customHeight="1">
      <c r="B75" s="53"/>
      <c r="C75" s="54"/>
      <c r="D75" s="54"/>
      <c r="E75" s="55"/>
      <c r="F75" s="73"/>
      <c r="G75" s="74"/>
      <c r="H75" s="25"/>
      <c r="I75" s="25"/>
      <c r="J75" s="25"/>
      <c r="K75" s="25"/>
      <c r="L75" s="29"/>
    </row>
    <row r="76" spans="2:12" ht="11.25" customHeight="1">
      <c r="B76" s="25">
        <v>1</v>
      </c>
      <c r="C76" s="25"/>
      <c r="D76" s="25"/>
      <c r="E76" s="25"/>
      <c r="F76" s="3">
        <v>2</v>
      </c>
      <c r="G76" s="3">
        <v>3</v>
      </c>
      <c r="H76" s="3">
        <v>4</v>
      </c>
      <c r="I76" s="3">
        <v>5</v>
      </c>
      <c r="J76" s="3">
        <v>6</v>
      </c>
      <c r="K76" s="3">
        <v>7</v>
      </c>
      <c r="L76" s="3">
        <v>8</v>
      </c>
    </row>
    <row r="77" spans="2:12" ht="13.5" customHeight="1">
      <c r="B77" s="25"/>
      <c r="C77" s="25"/>
      <c r="D77" s="25"/>
      <c r="E77" s="25"/>
      <c r="F77" s="26" t="s">
        <v>74</v>
      </c>
      <c r="G77" s="27"/>
      <c r="H77" s="27"/>
      <c r="I77" s="27"/>
      <c r="J77" s="27"/>
      <c r="K77" s="27"/>
      <c r="L77" s="28"/>
    </row>
    <row r="78" spans="2:12" ht="33.75" customHeight="1">
      <c r="B78" s="39" t="s">
        <v>52</v>
      </c>
      <c r="C78" s="40"/>
      <c r="D78" s="40"/>
      <c r="E78" s="41"/>
      <c r="F78" s="24">
        <f>0</f>
        <v>0</v>
      </c>
      <c r="G78" s="24">
        <f>0</f>
        <v>0</v>
      </c>
      <c r="H78" s="24">
        <f>0</f>
        <v>0</v>
      </c>
      <c r="I78" s="24">
        <f>0</f>
        <v>0</v>
      </c>
      <c r="J78" s="24">
        <f>0</f>
        <v>0</v>
      </c>
      <c r="K78" s="24">
        <f>0</f>
        <v>0</v>
      </c>
      <c r="L78" s="24">
        <f>0</f>
        <v>0</v>
      </c>
    </row>
    <row r="79" spans="2:12" ht="33.75" customHeight="1">
      <c r="B79" s="39" t="s">
        <v>53</v>
      </c>
      <c r="C79" s="40"/>
      <c r="D79" s="40"/>
      <c r="E79" s="41"/>
      <c r="F79" s="24">
        <f>0</f>
        <v>0</v>
      </c>
      <c r="G79" s="24">
        <f>0</f>
        <v>0</v>
      </c>
      <c r="H79" s="24">
        <f>0</f>
        <v>0</v>
      </c>
      <c r="I79" s="24">
        <f>0</f>
        <v>0</v>
      </c>
      <c r="J79" s="24">
        <f>0</f>
        <v>0</v>
      </c>
      <c r="K79" s="24">
        <f>0</f>
        <v>0</v>
      </c>
      <c r="L79" s="24">
        <f>0</f>
        <v>0</v>
      </c>
    </row>
    <row r="80" spans="2:12" ht="33.75" customHeight="1">
      <c r="B80" s="39" t="s">
        <v>54</v>
      </c>
      <c r="C80" s="40"/>
      <c r="D80" s="40"/>
      <c r="E80" s="41"/>
      <c r="F80" s="24">
        <f>0</f>
        <v>0</v>
      </c>
      <c r="G80" s="24">
        <f>0</f>
        <v>0</v>
      </c>
      <c r="H80" s="24">
        <f>0</f>
        <v>0</v>
      </c>
      <c r="I80" s="24">
        <f>0</f>
        <v>0</v>
      </c>
      <c r="J80" s="24">
        <f>0</f>
        <v>0</v>
      </c>
      <c r="K80" s="24">
        <f>0</f>
        <v>0</v>
      </c>
      <c r="L80" s="24">
        <f>0</f>
        <v>0</v>
      </c>
    </row>
    <row r="81" spans="2:12" ht="30" customHeight="1">
      <c r="B81" s="39" t="s">
        <v>55</v>
      </c>
      <c r="C81" s="40"/>
      <c r="D81" s="40"/>
      <c r="E81" s="41"/>
      <c r="F81" s="24">
        <f>0</f>
        <v>0</v>
      </c>
      <c r="G81" s="24">
        <f>0</f>
        <v>0</v>
      </c>
      <c r="H81" s="24">
        <f>0</f>
        <v>0</v>
      </c>
      <c r="I81" s="24">
        <f>0</f>
        <v>0</v>
      </c>
      <c r="J81" s="24">
        <f>0</f>
        <v>0</v>
      </c>
      <c r="K81" s="24">
        <f>0</f>
        <v>0</v>
      </c>
      <c r="L81" s="24">
        <f>0</f>
        <v>0</v>
      </c>
    </row>
    <row r="82" spans="2:12" ht="33.75" customHeight="1">
      <c r="B82" s="39" t="s">
        <v>56</v>
      </c>
      <c r="C82" s="40"/>
      <c r="D82" s="40"/>
      <c r="E82" s="41"/>
      <c r="F82" s="24">
        <f>0</f>
        <v>0</v>
      </c>
      <c r="G82" s="24">
        <f>0</f>
        <v>0</v>
      </c>
      <c r="H82" s="24">
        <f>0</f>
        <v>0</v>
      </c>
      <c r="I82" s="24">
        <f>0</f>
        <v>0</v>
      </c>
      <c r="J82" s="24">
        <f>0</f>
        <v>0</v>
      </c>
      <c r="K82" s="24">
        <f>0</f>
        <v>0</v>
      </c>
      <c r="L82" s="24">
        <f>0</f>
        <v>0</v>
      </c>
    </row>
    <row r="83" spans="2:12" ht="33.75" customHeight="1">
      <c r="B83" s="39" t="s">
        <v>57</v>
      </c>
      <c r="C83" s="40"/>
      <c r="D83" s="40"/>
      <c r="E83" s="41"/>
      <c r="F83" s="24">
        <f>0</f>
        <v>0</v>
      </c>
      <c r="G83" s="24">
        <f>0</f>
        <v>0</v>
      </c>
      <c r="H83" s="24">
        <f>0</f>
        <v>0</v>
      </c>
      <c r="I83" s="24">
        <f>0</f>
        <v>0</v>
      </c>
      <c r="J83" s="24">
        <f>0</f>
        <v>0</v>
      </c>
      <c r="K83" s="24">
        <f>0</f>
        <v>0</v>
      </c>
      <c r="L83" s="24">
        <f>0</f>
        <v>0</v>
      </c>
    </row>
    <row r="84" spans="2:12" ht="39" customHeight="1">
      <c r="B84" s="39" t="s">
        <v>58</v>
      </c>
      <c r="C84" s="40"/>
      <c r="D84" s="40"/>
      <c r="E84" s="41"/>
      <c r="F84" s="24">
        <f>0</f>
        <v>0</v>
      </c>
      <c r="G84" s="24">
        <f>0</f>
        <v>0</v>
      </c>
      <c r="H84" s="24">
        <f>0</f>
        <v>0</v>
      </c>
      <c r="I84" s="24">
        <f>0</f>
        <v>0</v>
      </c>
      <c r="J84" s="24">
        <f>0</f>
        <v>0</v>
      </c>
      <c r="K84" s="24">
        <f>0</f>
        <v>0</v>
      </c>
      <c r="L84" s="24">
        <f>0</f>
        <v>0</v>
      </c>
    </row>
    <row r="87" spans="1:13" ht="75" customHeight="1">
      <c r="A87" s="34" t="s">
        <v>78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ht="13.5" customHeight="1">
      <c r="B88" s="4"/>
    </row>
    <row r="89" spans="2:11" ht="13.5" customHeight="1">
      <c r="B89" s="5"/>
      <c r="C89" s="26"/>
      <c r="D89" s="42"/>
      <c r="E89" s="42"/>
      <c r="F89" s="43"/>
      <c r="G89" s="26" t="s">
        <v>3</v>
      </c>
      <c r="H89" s="43"/>
      <c r="I89" s="26" t="s">
        <v>4</v>
      </c>
      <c r="J89" s="43"/>
      <c r="K89" s="5"/>
    </row>
    <row r="90" spans="2:11" ht="13.5" customHeight="1">
      <c r="B90" s="6"/>
      <c r="C90" s="56" t="s">
        <v>5</v>
      </c>
      <c r="D90" s="57"/>
      <c r="E90" s="57"/>
      <c r="F90" s="58"/>
      <c r="G90" s="62">
        <f>101</f>
        <v>101</v>
      </c>
      <c r="H90" s="63"/>
      <c r="I90" s="44">
        <f>298398588.2</f>
        <v>298398588.2</v>
      </c>
      <c r="J90" s="45"/>
      <c r="K90" s="7"/>
    </row>
    <row r="91" spans="2:11" ht="13.5" customHeight="1">
      <c r="B91" s="6"/>
      <c r="C91" s="59" t="s">
        <v>6</v>
      </c>
      <c r="D91" s="60"/>
      <c r="E91" s="60"/>
      <c r="F91" s="61"/>
      <c r="G91" s="64">
        <f>49</f>
        <v>49</v>
      </c>
      <c r="H91" s="65"/>
      <c r="I91" s="66">
        <f>-22424147.07</f>
        <v>-22424147.07</v>
      </c>
      <c r="J91" s="67"/>
      <c r="K91" s="7"/>
    </row>
    <row r="92" spans="2:11" ht="13.5" customHeight="1">
      <c r="B92" s="6"/>
      <c r="C92" s="56" t="s">
        <v>7</v>
      </c>
      <c r="D92" s="57"/>
      <c r="E92" s="57"/>
      <c r="F92" s="58"/>
      <c r="G92" s="62">
        <f>1</f>
        <v>1</v>
      </c>
      <c r="H92" s="63"/>
      <c r="I92" s="44">
        <f>0</f>
        <v>0</v>
      </c>
      <c r="J92" s="45"/>
      <c r="K92" s="7"/>
    </row>
  </sheetData>
  <sheetProtection/>
  <mergeCells count="79">
    <mergeCell ref="K72:K75"/>
    <mergeCell ref="F34:F37"/>
    <mergeCell ref="G34:G37"/>
    <mergeCell ref="H34:H37"/>
    <mergeCell ref="K34:K37"/>
    <mergeCell ref="I34:I37"/>
    <mergeCell ref="J34:J37"/>
    <mergeCell ref="A29:M29"/>
    <mergeCell ref="O33:Q33"/>
    <mergeCell ref="A31:M31"/>
    <mergeCell ref="B33:B37"/>
    <mergeCell ref="A33:A37"/>
    <mergeCell ref="C34:C37"/>
    <mergeCell ref="E34:E37"/>
    <mergeCell ref="A1:M1"/>
    <mergeCell ref="C5:M5"/>
    <mergeCell ref="A3:M3"/>
    <mergeCell ref="K7:K10"/>
    <mergeCell ref="C7:C10"/>
    <mergeCell ref="B6:B10"/>
    <mergeCell ref="L7:L10"/>
    <mergeCell ref="M7:M10"/>
    <mergeCell ref="G7:G10"/>
    <mergeCell ref="F7:F10"/>
    <mergeCell ref="I7:I10"/>
    <mergeCell ref="J7:J10"/>
    <mergeCell ref="B12:Q12"/>
    <mergeCell ref="B39:Q39"/>
    <mergeCell ref="Q7:Q10"/>
    <mergeCell ref="C33:N33"/>
    <mergeCell ref="N7:N10"/>
    <mergeCell ref="P7:P10"/>
    <mergeCell ref="I92:J92"/>
    <mergeCell ref="I91:J91"/>
    <mergeCell ref="A6:A10"/>
    <mergeCell ref="C6:N6"/>
    <mergeCell ref="D7:D10"/>
    <mergeCell ref="E7:E10"/>
    <mergeCell ref="B82:E82"/>
    <mergeCell ref="B79:E79"/>
    <mergeCell ref="M34:M37"/>
    <mergeCell ref="B78:E78"/>
    <mergeCell ref="C90:F90"/>
    <mergeCell ref="C91:F91"/>
    <mergeCell ref="C92:F92"/>
    <mergeCell ref="G90:H90"/>
    <mergeCell ref="G89:H89"/>
    <mergeCell ref="G91:H91"/>
    <mergeCell ref="G92:H92"/>
    <mergeCell ref="I90:J90"/>
    <mergeCell ref="B69:M69"/>
    <mergeCell ref="I89:J89"/>
    <mergeCell ref="B77:E77"/>
    <mergeCell ref="B71:E75"/>
    <mergeCell ref="B84:E84"/>
    <mergeCell ref="A87:M87"/>
    <mergeCell ref="B80:E80"/>
    <mergeCell ref="B81:E81"/>
    <mergeCell ref="C89:F89"/>
    <mergeCell ref="O34:O37"/>
    <mergeCell ref="D34:D37"/>
    <mergeCell ref="H7:H10"/>
    <mergeCell ref="B83:E83"/>
    <mergeCell ref="G71:L71"/>
    <mergeCell ref="H72:H75"/>
    <mergeCell ref="I72:I75"/>
    <mergeCell ref="J72:J75"/>
    <mergeCell ref="F71:F75"/>
    <mergeCell ref="G72:G75"/>
    <mergeCell ref="B76:E76"/>
    <mergeCell ref="F77:L77"/>
    <mergeCell ref="L72:L75"/>
    <mergeCell ref="O6:Q6"/>
    <mergeCell ref="O7:O10"/>
    <mergeCell ref="A67:M67"/>
    <mergeCell ref="L34:L37"/>
    <mergeCell ref="P34:P37"/>
    <mergeCell ref="Q34:Q37"/>
    <mergeCell ref="N34:N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2016-08-26T11:07:04Z</cp:lastPrinted>
  <dcterms:created xsi:type="dcterms:W3CDTF">2001-05-17T08:58:03Z</dcterms:created>
  <dcterms:modified xsi:type="dcterms:W3CDTF">2019-11-21T09:52:34Z</dcterms:modified>
  <cp:category/>
  <cp:version/>
  <cp:contentType/>
  <cp:contentStatus/>
</cp:coreProperties>
</file>