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35" yWindow="60" windowWidth="12390" windowHeight="1231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474" i="1" l="1"/>
  <c r="H474" i="1"/>
  <c r="T427" i="1" l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S427" i="1"/>
  <c r="T428" i="1" l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U427" i="1" l="1"/>
  <c r="V427" i="1" s="1"/>
  <c r="U419" i="1"/>
  <c r="V419" i="1" s="1"/>
  <c r="U415" i="1"/>
  <c r="V415" i="1" s="1"/>
  <c r="U423" i="1"/>
  <c r="V423" i="1" s="1"/>
  <c r="U426" i="1"/>
  <c r="V426" i="1" s="1"/>
  <c r="U422" i="1"/>
  <c r="V422" i="1" s="1"/>
  <c r="U418" i="1"/>
  <c r="V418" i="1" s="1"/>
  <c r="U414" i="1"/>
  <c r="V414" i="1" s="1"/>
  <c r="U417" i="1"/>
  <c r="V417" i="1" s="1"/>
  <c r="U425" i="1"/>
  <c r="V425" i="1" s="1"/>
  <c r="U421" i="1"/>
  <c r="V421" i="1" s="1"/>
  <c r="U413" i="1"/>
  <c r="U424" i="1"/>
  <c r="V424" i="1" s="1"/>
  <c r="U420" i="1"/>
  <c r="V420" i="1" s="1"/>
  <c r="U416" i="1"/>
  <c r="V416" i="1" s="1"/>
  <c r="J264" i="1"/>
  <c r="V265" i="1" l="1"/>
  <c r="S265" i="1"/>
  <c r="P265" i="1"/>
  <c r="M265" i="1"/>
  <c r="J265" i="1"/>
  <c r="O25" i="1" l="1"/>
  <c r="S25" i="1" s="1"/>
  <c r="I23" i="1" l="1"/>
  <c r="M23" i="1" s="1"/>
  <c r="O22" i="1"/>
  <c r="S22" i="1" s="1"/>
  <c r="T171" i="1" l="1"/>
  <c r="T172" i="1"/>
  <c r="T173" i="1"/>
  <c r="T174" i="1"/>
  <c r="T175" i="1"/>
  <c r="T170" i="1"/>
  <c r="R171" i="1"/>
  <c r="R172" i="1"/>
  <c r="R173" i="1"/>
  <c r="R174" i="1"/>
  <c r="R175" i="1"/>
  <c r="R170" i="1"/>
  <c r="P171" i="1"/>
  <c r="P172" i="1"/>
  <c r="P173" i="1"/>
  <c r="P174" i="1"/>
  <c r="P175" i="1"/>
  <c r="P170" i="1"/>
  <c r="M171" i="1"/>
  <c r="M172" i="1"/>
  <c r="M173" i="1"/>
  <c r="M174" i="1"/>
  <c r="M175" i="1"/>
  <c r="M170" i="1"/>
  <c r="H171" i="1"/>
  <c r="H172" i="1"/>
  <c r="H173" i="1"/>
  <c r="H174" i="1"/>
  <c r="H175" i="1"/>
  <c r="F171" i="1"/>
  <c r="F172" i="1"/>
  <c r="F173" i="1"/>
  <c r="F174" i="1"/>
  <c r="F175" i="1"/>
  <c r="D171" i="1"/>
  <c r="D172" i="1"/>
  <c r="D173" i="1"/>
  <c r="D174" i="1"/>
  <c r="D175" i="1"/>
  <c r="A171" i="1"/>
  <c r="A172" i="1"/>
  <c r="A173" i="1"/>
  <c r="A174" i="1"/>
  <c r="A175" i="1"/>
  <c r="R176" i="1" l="1"/>
  <c r="T176" i="1"/>
  <c r="P176" i="1"/>
  <c r="G509" i="1"/>
  <c r="G500" i="1"/>
  <c r="M346" i="1"/>
  <c r="L411" i="1"/>
  <c r="M312" i="1"/>
  <c r="G192" i="1"/>
  <c r="G19" i="1"/>
  <c r="G204" i="1"/>
  <c r="M167" i="1"/>
  <c r="A167" i="1"/>
  <c r="G51" i="1"/>
  <c r="E9" i="1"/>
  <c r="P513" i="1"/>
  <c r="M513" i="1"/>
  <c r="J513" i="1"/>
  <c r="G513" i="1"/>
  <c r="P512" i="1"/>
  <c r="M512" i="1"/>
  <c r="J512" i="1"/>
  <c r="G512" i="1"/>
  <c r="P511" i="1"/>
  <c r="M511" i="1"/>
  <c r="M514" i="1" s="1"/>
  <c r="J511" i="1"/>
  <c r="J514" i="1" s="1"/>
  <c r="G511" i="1"/>
  <c r="G514" i="1" s="1"/>
  <c r="P504" i="1"/>
  <c r="M504" i="1"/>
  <c r="J504" i="1"/>
  <c r="G504" i="1"/>
  <c r="J503" i="1"/>
  <c r="M503" i="1"/>
  <c r="P503" i="1"/>
  <c r="G503" i="1"/>
  <c r="P502" i="1"/>
  <c r="M502" i="1"/>
  <c r="M505" i="1" s="1"/>
  <c r="J502" i="1"/>
  <c r="G502" i="1"/>
  <c r="Q455" i="1"/>
  <c r="N455" i="1"/>
  <c r="L455" i="1"/>
  <c r="L413" i="1"/>
  <c r="Q377" i="1"/>
  <c r="O377" i="1"/>
  <c r="Q376" i="1"/>
  <c r="O376" i="1"/>
  <c r="Q375" i="1"/>
  <c r="O375" i="1"/>
  <c r="Q374" i="1"/>
  <c r="O374" i="1"/>
  <c r="Q350" i="1"/>
  <c r="O350" i="1"/>
  <c r="M350" i="1"/>
  <c r="K350" i="1"/>
  <c r="Q349" i="1"/>
  <c r="O349" i="1"/>
  <c r="M349" i="1"/>
  <c r="K349" i="1"/>
  <c r="Q348" i="1"/>
  <c r="Q351" i="1" s="1"/>
  <c r="O348" i="1"/>
  <c r="M348" i="1"/>
  <c r="M351" i="1" s="1"/>
  <c r="K348" i="1"/>
  <c r="Q316" i="1"/>
  <c r="O316" i="1"/>
  <c r="M316" i="1"/>
  <c r="K316" i="1"/>
  <c r="Q315" i="1"/>
  <c r="O315" i="1"/>
  <c r="M315" i="1"/>
  <c r="K315" i="1"/>
  <c r="Q314" i="1"/>
  <c r="O314" i="1"/>
  <c r="M314" i="1"/>
  <c r="K314" i="1"/>
  <c r="Q341" i="1"/>
  <c r="O341" i="1"/>
  <c r="Q340" i="1"/>
  <c r="O340" i="1"/>
  <c r="Q339" i="1"/>
  <c r="O339" i="1"/>
  <c r="Q338" i="1"/>
  <c r="O338" i="1"/>
  <c r="V264" i="1"/>
  <c r="S264" i="1"/>
  <c r="P264" i="1"/>
  <c r="M264" i="1"/>
  <c r="V263" i="1"/>
  <c r="S263" i="1"/>
  <c r="P263" i="1"/>
  <c r="M263" i="1"/>
  <c r="J263" i="1"/>
  <c r="V262" i="1"/>
  <c r="S262" i="1"/>
  <c r="P262" i="1"/>
  <c r="M262" i="1"/>
  <c r="J262" i="1"/>
  <c r="V261" i="1"/>
  <c r="S261" i="1"/>
  <c r="P261" i="1"/>
  <c r="M261" i="1"/>
  <c r="J261" i="1"/>
  <c r="V260" i="1"/>
  <c r="S260" i="1"/>
  <c r="P260" i="1"/>
  <c r="M260" i="1"/>
  <c r="J260" i="1"/>
  <c r="S207" i="1"/>
  <c r="S208" i="1"/>
  <c r="S209" i="1"/>
  <c r="S210" i="1"/>
  <c r="S211" i="1"/>
  <c r="S206" i="1"/>
  <c r="P207" i="1"/>
  <c r="P208" i="1"/>
  <c r="P209" i="1"/>
  <c r="P210" i="1"/>
  <c r="P211" i="1"/>
  <c r="P206" i="1"/>
  <c r="M207" i="1"/>
  <c r="M208" i="1"/>
  <c r="M209" i="1"/>
  <c r="M210" i="1"/>
  <c r="M211" i="1"/>
  <c r="M206" i="1"/>
  <c r="J207" i="1"/>
  <c r="J208" i="1"/>
  <c r="J209" i="1"/>
  <c r="J210" i="1"/>
  <c r="J211" i="1"/>
  <c r="J206" i="1"/>
  <c r="G207" i="1"/>
  <c r="G208" i="1"/>
  <c r="G209" i="1"/>
  <c r="G210" i="1"/>
  <c r="G211" i="1"/>
  <c r="G206" i="1"/>
  <c r="C207" i="1"/>
  <c r="C208" i="1"/>
  <c r="C209" i="1"/>
  <c r="C210" i="1"/>
  <c r="C211" i="1"/>
  <c r="C206" i="1"/>
  <c r="S195" i="1"/>
  <c r="S196" i="1"/>
  <c r="S197" i="1"/>
  <c r="S198" i="1"/>
  <c r="S199" i="1"/>
  <c r="S194" i="1"/>
  <c r="P195" i="1"/>
  <c r="P196" i="1"/>
  <c r="P197" i="1"/>
  <c r="P198" i="1"/>
  <c r="P199" i="1"/>
  <c r="P194" i="1"/>
  <c r="M195" i="1"/>
  <c r="M196" i="1"/>
  <c r="M197" i="1"/>
  <c r="M198" i="1"/>
  <c r="M199" i="1"/>
  <c r="M194" i="1"/>
  <c r="J195" i="1"/>
  <c r="J196" i="1"/>
  <c r="J197" i="1"/>
  <c r="J198" i="1"/>
  <c r="J199" i="1"/>
  <c r="J194" i="1"/>
  <c r="G195" i="1"/>
  <c r="G196" i="1"/>
  <c r="G197" i="1"/>
  <c r="G198" i="1"/>
  <c r="G199" i="1"/>
  <c r="G194" i="1"/>
  <c r="C195" i="1"/>
  <c r="C196" i="1"/>
  <c r="C197" i="1"/>
  <c r="C198" i="1"/>
  <c r="C199" i="1"/>
  <c r="C194" i="1"/>
  <c r="H170" i="1"/>
  <c r="F170" i="1"/>
  <c r="D170" i="1"/>
  <c r="A170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514" i="1" l="1"/>
  <c r="M28" i="1"/>
  <c r="K351" i="1"/>
  <c r="J266" i="1"/>
  <c r="V266" i="1"/>
  <c r="S266" i="1"/>
  <c r="V413" i="1"/>
  <c r="P266" i="1"/>
  <c r="M266" i="1"/>
  <c r="O351" i="1"/>
  <c r="G505" i="1"/>
  <c r="J505" i="1"/>
  <c r="Q378" i="1"/>
  <c r="S212" i="1"/>
  <c r="P505" i="1"/>
  <c r="G200" i="1"/>
  <c r="M200" i="1"/>
  <c r="S200" i="1"/>
  <c r="F176" i="1"/>
  <c r="O378" i="1"/>
  <c r="J212" i="1"/>
  <c r="P212" i="1"/>
  <c r="G212" i="1"/>
  <c r="M212" i="1"/>
  <c r="P200" i="1"/>
  <c r="J200" i="1"/>
  <c r="D176" i="1"/>
  <c r="H176" i="1"/>
  <c r="S428" i="1"/>
  <c r="R428" i="1"/>
  <c r="Q428" i="1"/>
  <c r="P428" i="1"/>
  <c r="O428" i="1"/>
  <c r="N428" i="1"/>
  <c r="L428" i="1"/>
  <c r="Q342" i="1"/>
  <c r="O342" i="1"/>
  <c r="Q317" i="1"/>
  <c r="O317" i="1"/>
  <c r="M317" i="1"/>
  <c r="K317" i="1"/>
  <c r="Q60" i="1"/>
  <c r="O60" i="1"/>
  <c r="M60" i="1"/>
  <c r="K60" i="1"/>
  <c r="I60" i="1"/>
  <c r="G60" i="1"/>
  <c r="Q28" i="1"/>
  <c r="O28" i="1"/>
  <c r="I28" i="1"/>
  <c r="G28" i="1"/>
  <c r="U428" i="1" l="1"/>
  <c r="V428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<sst xmlns="http://schemas.openxmlformats.org/spreadsheetml/2006/main" count="984" uniqueCount="170">
  <si>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</si>
  <si>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</si>
  <si>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</si>
  <si>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</si>
  <si>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</si>
  <si>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</si>
  <si>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</si>
  <si>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</si>
  <si>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</si>
  <si>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</si>
  <si>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</si>
  <si>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</si>
  <si>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</si>
  <si>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</si>
  <si>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</si>
  <si>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</si>
  <si>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</si>
  <si>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</si>
  <si>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</si>
  <si>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</si>
  <si>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</si>
  <si>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</si>
  <si>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</si>
  <si>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</si>
  <si>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</si>
  <si>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</si>
  <si>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</si>
  <si>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</si>
  <si>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</si>
  <si>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</si>
  <si>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</si>
  <si>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</si>
  <si>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</si>
  <si>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</si>
  <si>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</si>
  <si>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</si>
  <si>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</si>
  <si>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</si>
  <si>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</si>
  <si>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</si>
  <si>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</si>
  <si>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</si>
  <si>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</si>
  <si>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</si>
  <si>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</si>
  <si>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</si>
  <si>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</si>
  <si>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</si>
  <si>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</si>
  <si>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</si>
  <si>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</si>
  <si>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</si>
  <si>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</si>
  <si>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</si>
  <si>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</si>
  <si>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</si>
  <si>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</si>
  <si>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</si>
  <si>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</si>
  <si>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</si>
  <si>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</si>
  <si>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</si>
  <si>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</si>
  <si>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</si>
  <si>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</si>
  <si>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</si>
  <si>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</si>
  <si>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</si>
  <si>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</si>
  <si>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</si>
  <si>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</si>
  <si>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</si>
  <si>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</si>
  <si>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</si>
  <si>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</si>
  <si>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</si>
  <si>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</si>
  <si>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</si>
  <si>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</si>
  <si>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</si>
  <si>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</si>
  <si>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</si>
  <si>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</si>
  <si>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</si>
  <si>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</si>
  <si>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</si>
  <si>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</si>
  <si>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</si>
  <si>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</si>
  <si>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</si>
  <si>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</si>
  <si>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</si>
  <si>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</si>
  <si>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</si>
  <si>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</si>
  <si>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</si>
  <si>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</si>
  <si>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</si>
  <si>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</si>
  <si>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</si>
  <si>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</si>
  <si>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</si>
  <si>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</si>
  <si>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</si>
  <si>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</si>
  <si>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</si>
  <si>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</si>
  <si>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</si>
  <si>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</si>
  <si>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</si>
  <si>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</si>
  <si>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</si>
  <si>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</si>
  <si>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</si>
  <si>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</si>
  <si>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</si>
  <si>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</si>
  <si>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</si>
  <si>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</si>
  <si>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</si>
  <si>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</si>
  <si>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</si>
  <si>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</si>
  <si>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</si>
  <si>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</si>
  <si>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</si>
  <si>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</si>
  <si>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</si>
  <si>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</si>
  <si>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</si>
  <si>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</si>
  <si>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</si>
  <si>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</si>
  <si>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</si>
  <si>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</si>
  <si>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</si>
  <si>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</si>
  <si>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</si>
  <si>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</si>
  <si>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</si>
  <si>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</si>
  <si>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</si>
  <si>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SZWECJA</t>
  </si>
  <si>
    <t>WĘGRY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</si>
  <si>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</si>
  <si>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</si>
  <si>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</si>
  <si>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01.12.2016</t>
  </si>
  <si>
    <t>31.12.2016</t>
  </si>
  <si>
    <t>01.01.2016</t>
  </si>
  <si>
    <t>ARMENIA</t>
  </si>
  <si>
    <t>NIDERLANDY</t>
  </si>
  <si>
    <t>LITWA</t>
  </si>
  <si>
    <t>25.12.2016 - 31.12.2016</t>
  </si>
  <si>
    <t>18.12.2016 - 24.12.2016</t>
  </si>
  <si>
    <t>11.12.2016 - 17.12.2016</t>
  </si>
  <si>
    <t>04.12.2016 - 10.12.2016</t>
  </si>
  <si>
    <t>27.11.2016 - 03.12.2016</t>
  </si>
  <si>
    <t>Zdecydowaną większość działań związanych ze stosowaniem Procedur Dublińskich stanowiły w 2016 r. sprawy dotyczące przejęcia odpowiedzialności za wniosek o udzielenie ochrony złożony na terytorium innego państwa członkowskiego (tzw. IN). Liczba cudzoziemców objętych wnioskami IN wyniosła w 2016 r. 9 501 os. Polska wystąpiła z takim wnioskiem do innych krajów europejskich (OUT) w przypadku 180 os.,  z czego 88%  wniosków IN oraz 52% wniosków OUT zostało rozpatrzonych pozytywnie. 70% wniosków IN oraz 36% wniosków OUT dotyczy współpracy z Niemcami. Poza tym, osoby, które ubiegały się o ochronę międzynarodową w Polsce składały niezmiennie kolejne wnioski we Francji, Austrii, Holandii i Szwecji. Z kolei dalsze wnioski OUT z Polski kierowane były  tradycyjnie głównie do Austrii, Węgier, Francji i Litwy.</t>
  </si>
  <si>
    <t xml:space="preserve">W 2016 r. przyjęto ponad 825,3  tys. wniosków w sprawie konsultacji wizowych,  przy czym 94% z nich inicjowało inne państwo. W tym samym okresie wydano ponad 824,6 tys. decyzji - 94% z nich wobec wniosków innych państw.    </t>
  </si>
  <si>
    <t>VII. Konsultacje wizowe</t>
  </si>
  <si>
    <t>VIII.  Informacja o Małym Ruchu Granicznym</t>
  </si>
  <si>
    <t>IX. Ogólne trendy</t>
  </si>
  <si>
    <t xml:space="preserve">W 2016 r. cudzoziemcy złożyli 6 766 odwołań od decyzji organów pierwszej instancji, z czego 74% odwołań dotyczyło pobytu czasowego, 17% - zobowiązania do powrotu, 7% - pobytu stałego. Cudzoziemcy uzyskali w tym samym czasie 4 030 decyzji Szefa UdSC w sprawach o legalizację pobytu na terytorium RP, z czego 32% stanowiło utrzymanie decyzji, od której się odwołano. 17% decyzji uchylono i przekazano do ponownego rozpatrzenia, a w 15% postępowań odwoławczych zakończyło się uchyleniem decyzji organu pierwszej instancji i udzieleniem zezwolenia.
Liczba odwołań z 2016 r. jest ponad dwa razy większa niż w tym samym czasie rok temu i wykazuje stałą tendencję wzrostową. Szczególnie dużym wzrostem cechują się odwołania złożone od decyzji w sprawie pobytu czasowego (ponad dwukrotny wzrost), pobytu stałego (+58%) oraz zobowiązania do powrotu (+40%).  </t>
  </si>
  <si>
    <r>
      <rPr>
        <sz val="11"/>
        <rFont val="Calibri"/>
        <family val="2"/>
        <charset val="238"/>
        <scheme val="minor"/>
      </rPr>
      <t>UJĘCIE ROCZNE
W  2016 r. wnioski o udzielenie ochrony międzynarodowej złożyło 12 320 osób, z czego 80% stanowiły wnioski pierwsze.  91% wniosków zostało złożonych przez obywateli 3 państw: Rosji (8 992 os., 73%), Ukrainy (1 306 os., 11%) oraz Tadżykistanu (882 os. 7%). W gronie pozostałych dominujących grup znaleźli się wnioskodawcy z Armenii (344 os., 3% ogółu), Gruzji (124 os., 1% ogółu), Wietnamu (84 os., 1%), Kirgistanu (72 os., 1%), Turcji (65 os., 1% ogółu), Syrii (47 os.), Białorusi i Kazachstanu (po 45 os.).
Osoby poszukujące ochrony międzynarodowej przybywały najczęściej na wschodnią granicę kraju (ok. 76% ogółu). Najwięcej wniosków (68%) przyjęła placówka Straży Granicznej w Terespolu. Kolejne jednostki, charakteryzujące się jednak znacznie mniejszym zainteresowaniem wnioskodawców to: Szef Urzędu do Spraw Cudzoziemców (8%), Placówka SG na lotnisku Okęcie w Warszawie (7%), Placówka SG w Medyce (5%), Nadwiślański Oddział SG (3%), oraz Oddział SG w Białymstoku (2%). 5 placówek wymienionych powyżej  przyjęło 90% liczby wszystkich wniosków złożonych na terytorium RP.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Wśród ubiegających się o udzielenie ochrony międzynarodowej 48% stanowili niepełnoletni (47% dziewczynki, 53% chłopcy), 52% dorośli (49% kobiety i  51% mężczyźni). 
Liczba wniosków złożonych w 2015 r i 2016 r. (nieco powyżej 12,3 tys.) jest niemal taka sama i stanowi jednocześnie drugą największą wartość na przestrzeni ostatnich lato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Porównując rok 2016 z 2015 można zaobserwować :
 * wzrost o 12% liczby wniosków z Rosji, głównie narodowości czeczeńskiej. Aktualnie Rosja znajduje się na I pozycji pod względem liczby złożonych wniosków (73% ogółu), podobnie jak w 2015 r. (65% ogółu). Chociaż obywatele Rosji wciąż składają największą liczbę wniosków, to  już szósty miesiąc z rzędu widoczny jest stały spadek wnioskodawców (w czerwcu: 1376 wnioskodawców, w listopadzie: 442). W okresie od 2010 roku najwięcej wniosków Rosjanie złożyli w 2013 r. (15 tys.), liczba wniosków złożonych w 2016 r. (9 tys.) i 2015 r. (8 tys.) są kolejno drugą i trzecią największą wartością w tym okresie;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44% liczby wniosków z Ukrainy. Obecnie znajdują się oni na 2 miejscu pod względem liczebności, stanowiąc 11% ogółu wnioskujących, podczas gdy w zeszłym roku stanowili 19% ogółu. Na przestrzeni 2016 r. widoczna jest stała tendencja spadkowa: liczba wnioskodawców w II połowie roku jest widocznie mniejsza niż w pierwszych 6 miesiącach 2016 r., w 2015 r. Obecnie miesięcznie jest około 90 wnioskodawców, podczas gdy w I poł. 2016 r.  liczba ta wynosiła ok 125 os. Ukraina jest także  państwem z top10 charakteryzującym się wysokim odsetkiem kolejnych wniosków (48%), większym niż wniosków pierwszych (45%), podczas gdy w przypadku pozostałych państw wynosi on maksymalnie 8%. W okresie 2010-2016, najwięcej wniosków złożóno w latach 2014 i 2015 (po 2,3 tys.) oraz w 2016 (1,3 tys.).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63% wzrost liczby wniosków z Tadżykistanu. Do 2013 r. liczba wnioskodawców z Tadżykistanu nie przekaraczała 10 osób rocznie. Obywatele Tadżykistanu zaczęli przejawiać większe zainteresowanie procedurą azylową w Polsce od 2014 r. (ok 100 wniosków), a z powodu narastającego konfliktu wewnętrznego w Tadżykistanie, od sierpnia 2015 r. widoczny był znaczący wzrost liczby wniosków. W 2015 r. złożono ok 540 wniosków, a w 2016 r. ok. 880. W zeszłym roku na koniec grudnia odsetek tychże wniosków również wynosił 4%, wnioskodawcy pod względem liczebności znajdowali się na 3 miejscu, obecnie odpowiednio: 7%, na 3 miejscu. Pomimo ogólnego wzrostu liczby wniosków w porównaniu do 2015 r., liczba osób wnioskujących miesięcznie w 2016 r. ma tendencję spadkową, 76% zostało złożonych w pierwszej, a 16%- w drugiej połowie roku;
* 76% wzrost liczby wniosków z Armenii, który jest konsekwencją konfliktu w Górnym Karabachu pomiędzy Armenią i Azerbejdżanem.  Pomimo ogólnego wzrostu liczby wniosków w porównaniu do 2015 r., liczba osób wnioskujących miesięcznie spada od lipca (lipiec: 48 os., grudzień 20 os.);
* spadek liczby wniosków z Gruzji o 69%. Gruzja stała się drugim państwem po Ukrainie, którego wnioskodawcy licznie (40% wszystkich wnioskodawców z Gruzji) składają kolejne wnioski o udzielenie ochrony międzynarodowej. W ciągu ostatnich 7 lat najwięcej wniosków obywatele Armenii złożyli w 2012 r. (ok 400), i w 2016 r. (ok. 340).
* wzrost o 50% liczby wnioskodawców z Wietnamu. Wietnam w 2015 r, był  9 w kolejności w TOP 10, w 2016 r. - 6 w kolejności. Zdecydowanie więcej wniosków złożono w II połowie 2016 r., 1/3 ogółu we wrześniu i październiku. Wnioskodawcy z Wietnamu w okresie stale skłądali wnioski o udzielenie ochrony, z reguły około 40-60 rocznie, w 2016 r. złożyli ich ponad 80.
* Spadek o 50% liczby wniosków z Kirgistanu. Zarówno w 2016 r., jak i w 2015 r. Kirgistan znajdował się na 7 pozycji w zestawieniu TOP 10, zmieniła sie jedynie liczba składanych wniosków. Liczby wnioskodawców z Kirgistanu w ostatch 3 latach są 2-3 krotnie yższe niż w okresie 2010-2014.
* 4-krotny wzrost wnioskodawcow z Turcji, głównie narodowości kurdyjskiej. Obywatele tureccy składali wnioski w większej liczbie głównie w okresie od stycznia do marca br. (styczeń 8 os./ luty 40 os./marzec 7 os.) oraz we wrześniu (7 os.). W 2016 r. Turcja znajduje się się na 8 pozycji, w 2015 r. była 17. Na tle lat 2010-2015, kiedy to liczba składanych wnioskó nie przekraczała 20 rocznie, rok 2016 z 65 wnioskami widocznie się wyróżnia.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84% wnioskodawców z Syrii. W 2015 r. duża liczba aplikantów z Syrii miała związek z przyjazdem (z inicjatywy Fundacji Estera) do Polski w połowie lipca grupy 158 Syryjczyków, z których wszyscy złożyli wnioski o nadanie statusu uchodźcy. Pod koniec grudnia 2015 r. Syriia znajdowała się na 5 pozycji pod względem liczby złożonych wniosków, obecnie jest na 9 pozycji. Wnioskodawcy z Syrii interesowali się udzieleniem ochrony międzynarodowej w Polsce w głównie w okresie 2012-2015, składając pomiędzy 100 a 300 wniosków rocznie.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wzrost o 84% wnioskodawców z Białorusi, W 2016 r. Białoruś znajdowała się na 10 pozycji, w 2015 r. na 14. Największe zainteresowanie Białorusinów procedurą azylową w Polsce w okresie 2010-2016 było widoczne w 2011- 2012 r. (85 i 70 os.).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wzrost o 48% wnioskodawców z Kazachstanu. W okresie 2010-2016 szczyt złożonych wniosków o ochronę przypadł na lata 2012-2013 (110--120 os.), tegoroczna liczba to  ok. 1/3 tamtych wartości.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UJĘCIE MIESIĘCZNE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Na przestrzeni całego roku liczba składanych wniosków w pierwszej połowie roku rosła z miesiąca na miesiąc, natomiast w drugiej połowie roku w każdym kolejnym miesiącu notowany był spadek liczby wnioskodawców. W okresie stałego wzrostu, czyli od stycznia do końca czerwca złożono 60% ogółu wniosków w 2016. Pozostałe 40% wpłynęło w okresie lipiec- grudzień, czyli w czasie, kiedy liczba wniosków systematycznie spadała. W 2015 r. proporcje były odwrotne: 40% wnioskó wpłynęłko w pierwszych 6-ciu miesiącach, a pozostałe 60% w drugiej połowie roku. Tendencja do systematycznego wzrostu, a później stałego spadku składanych wniosków pojawiła się także w 2015 r., z tym że spadek rozpoczął się później, bo w listopadzie 2015 r. 
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Jeżeli chodzi o rozkład wnioskodawców ze względu na pochodzenie, dotychczasowe tendencje pozostają bez większych zmian: w listopadzie najliczniejsze  grupy wnioskodawców pochodziły z:
* Rosji (72%, stała liczba w porównaniu do listopada br., -49%- w stosunku do grudnia 2015.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* Ukrainy (14%, -9%  w stosunku do listopada br., -47% w stosunku do grudnia 2015 r.), 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Tadżykistanu (4%, +100% w stosunku do listopada br., -73% w stosunku do grudnia 2015r.),
* Armenii (3%, +67% w stosunku do listopada br., -13% w stosunku do grudnia 2015 r.).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/>
    </r>
  </si>
  <si>
    <t xml:space="preserve">Szef Urzędu do Spraw Cudzoziemców ma aktualnie pod swoją opieką aktualnie 4 227 os.  W 2016 r. liczba osób objętych pomocą socjalną zawierała się w przedziale 4,1 tys. a 4,3 tys. os. Jednocześnie bez względu na wahania ogólnej liczby osób korzystających pomocy społecznej UdSC utrzymuje się wysokie, niezmienne zainteresowanie funkcjonowaniem poza ośrodkami dla cudzoziemców, chociaż w grudniu widoczny jest spadek : aktualnie średnio 54% świadczeniobiorców  wynajmuje mieszkania i utrzymuje się ze środków otrzymywanych z Urzędu. W całym 2016 r. odsetek ten wyniósł 58%, podczas gdy  w 2015 r. z możliwości mieszkania poza ośrodkiem korzystało 63% świadczeniobiorców. </t>
  </si>
  <si>
    <t>Głównym Beneficjentem MRG są obywatele Ukrainy. Od początku 2016 roku 62% zezwoleń MRG wydano na Ukrainie, pozostałe 38% wydano przez wydział konsularny w Kaliningradzie. Wydania zezwoleń MRG odmówiono 141 osobom:  92% z nich to obywatele Ukrainy, 8%- Rosji. Cofnięcie zezwoleń miało miejsce w stosunku do 712 posiadaczy:  w 79% obywateli Ukrainy, 21%- Rosji. 499 zezwoleń unieważniono- 90% w stosunku do osób z Ukrainy, 10%- Rosji. Niewielkie odsetki dotyczące obywateli Rosji są związane z tymczasowym zawieszeniem MRG w stosunku do obywateli tego kraju.</t>
  </si>
  <si>
    <r>
      <t xml:space="preserve">W 2016 r. Szef Urzędu do Spraw Cudzoziemców wydał w sumie 11 997 decyzji: udzielił ochrony 307 os. (3% ogółu), 2 188 os. (18% ogółu) uzyskały decyzję negatywną, a 9 502 postępowania (79% ogółu) umorzono. Najliczniejszymi beneficjentami wszystkich decyzji przyznających ochronę (status uchodźcy, ochrona uzupełniająca i pobyt tolerowany) byli obywatele:
* Rosji (102 os., 33%, głównie ochrona uzupełniająca),
* Ukrainy (68 os., 22%, głównie ochrona uzupełniająca),
* Syrii (43 os., 14% ogółu, głównie status uchodźcy), 
* Iraku (18 os., 6% głównie ochrona uzupełniająca),
* Tadżykistanu (13 os., 4% po połowie ochrona uzupełniająca i status uchodźcy).
</t>
    </r>
    <r>
      <rPr>
        <sz val="11"/>
        <rFont val="Calibri"/>
        <family val="2"/>
        <charset val="238"/>
        <scheme val="minor"/>
      </rPr>
      <t xml:space="preserve">
W 2016 decyzje o udzieleniu ochrony wydała także Rada do Spraw Uchodźców - przyznała ją 83 osobom. Oznacza to, że włączając w to decyzje Szefa UdSC (307 decyzji) w Polsce wydano 390 decyzji udzielających ochrony cudzoziemcom, z czego 21% zostało wydanych przez Radę do Spraw Uchodźców. Najliczniejszymi grupami, które otrzymały od RdU decyzje zezwalające na pobyt w Polsce byli obywatele Ukrainy (29 os.: 16 statusów uchodźcy, 9 ochron uzupełniających), Rosji (27 os., 23 ochrony uzupełniających, 4 pobyty tolerowane), Kirgistanu (13 os.: 4 statusy uchodźcy, 5 ochron uzupełniających, 4 pobyty tolerowane) oraz Kazachstanu (4 os. otrzymały pobyt tolerowany).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Spośród decyzji wydanych przez Szefa UdSC 108 dotyczy nadania statusu uchodźcy. Najwięcej z nich uzyskali obywatele: Syrii - 40 os. (37%), Ukrainy (16 os., 15%), Rosji - 10 os. (9%), Turkmenistanu (9 os., 9%), Tadżykistanu 6 os. (6%), Egiptu, Białorusi i Chin - po 4 os. (po 4%), Iraku i osoby bez obywatelstwa  po -3 os. (po 3%). Ochronę uzupełniającą (w sumie 150 decyzji) udzielono głównie obywatelom: Rosji - 57 os. (38%), Ukrainy - 51 os. (34%), Iraku – 15 os. (10%), Tadżykistanu (7 os., 5%). Pobyt tolerowany otrzymali najliczniej obywatele:  Rosji (35 os., 71%), 5 Armenii (5 os., 10%),  Białorusi (3 os., 6%). 
Porównując  2016 r. z  2015 r. można zaobserwować spadek w zakresie liczby merytorycznych rozstrzygnięć wniosków o udzielenie ochrony międzynarodowej. Natomiast liczba umorzeń wzrosła. Proporcjonalny udział poszczególnych typów decyzji w stosunku do wszystkich wydanych decyzji pozostał bez większych zmian: status uchodźcy (1%), ochrona uzupełniająca (1%), natomiast spadł odsetek decyzji nie przyznających żadnej z form ochrony (z 23% ogółu na 18% ogółu) na rzecz wzrostu odsetka umorzeń (z 71% ogółu na 79% ogółu). Szczegółowo widoczny jest: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2% łącznej liczby decyzji wydanych w 2016 r. (11 997/12 245),
* spadek o 52% łącznej liczby decyzji o udzieleniu ochrony w 2015 r. (307/637),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69% liczby decyzji o nadaniu statusu uchodźcy (108/348). W 2015 r. na 348 decyzji 203 statusów otrzymali obywatele Syrii, z których większość przybyła w lipcu 2015 r. do Polski z inicjatywy Fundacji Estera,
* spadek o 10% liczby decyzji o przyznaniu ochrony uzupełniającej (150/167),
*wzrost liczby umorzeń postępowań o 9% (9 502/8 731). Warto zauważyć, że jest on w dużej mierze spowodowany brakiem zainteresowania kontynuacją procedury o udzielenie ochrony międzynarodowej. 93% ogółu umorzeń wydawanych jest w stosunku do wnioskodawców z następujących państw: Rosji (81%), Tadżykistanu (7%) i Ukrainy (5%).
* spadek liczby decyzji o nieudzieleniu żadnej z form ochrony o 24% (2 188/2877).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2016 r. uznawalność bez pobytu tolerowanego wyniosła 10%, z pobytem 12%,  w 2015 r. odpowiednio 15% i 18%.
Średni czas trwania postępowania wyniósł  2016 r. 86 dni.</t>
    </r>
  </si>
  <si>
    <r>
      <t xml:space="preserve">Liczba składanych wniosków legalizacyjnych co najmniej trzeci rok charakteryzuje się tendencją wzrostową. 
W 2016 r. spośród ponad 141,7 tys. wniosków 90% dotyczyło otrzymania zezwolenia na pobyt czasowy, 8% zezwolenia na pobyt stały, a 2% </t>
    </r>
    <r>
      <rPr>
        <sz val="11"/>
        <rFont val="Calibri"/>
        <family val="2"/>
        <charset val="238"/>
        <scheme val="minor"/>
      </rPr>
      <t xml:space="preserve">zezwolenia na pobyt rezydenta UE. W sprawie zezwolenia na pobyt czasowy spośród ponad 127,5 tys. wniosków 68% (niemal 88 tys.) złożyli obywatele Ukrainy, po 3%- Chińczycy, Hindusi i Wietnamczycy, 2% - Rosjanie, Białorusini i Turcy. O zezwolenie na pobyt stały ubiegało się ponad 11,6 tys. cudzoziemców, w tym 65% (7,6 tys.) to obywatele Ukrainy, 20% - Białorusini, 3% - Rosjanie. Wnioski o zezwolenie na pobyt rezydenta długoterminowego UE, (ponad 2,5 wniosków) zdominowali również obywatele Ukrainy (940) - złożyli 37% wniosków, 19% - Wietnamczycy, 11% -  Chińczycy, po 4%- Białorusini, Rosjanie i Turcy.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Uwzględniając kryterium obywatelstwa wnioskodawców  najczęściej o zezwolenie na pobyt w 2016 r. ubiegali się obywatele Ukrainy 68% - (96 481/141 688), w 2015 r. odsetek ten był podobny (63%), ale liczba złożonych wniosków- o 41%  niższa niż w 2016 r (68 390/109 344). Za opisany wzrost w 2016 r. odpowiedzialna jest zwiększona - w porównaniu z zeszłym rokiem - liczba wniosków o zezwolenie na pobyt czasowy składanych przez obywateli Ukrainy, (+50% - z 58 726 os. w 2015 r. na 87 939 os. w 2016 r.). Przyrost ten był na tyle duży, że przewyższył brak zainteresowania obywateli Ukrainy pobytem stałym (-13%, 8 773 os. w 2015 r., 7 602 os. w 2016 r.).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Ogółem w 2016 r. złożono łącznie 30% wniosków legalizacyjnych więcej (+36% wniosków na pobyt czasowy, -9% wniosków na pobyt stały, -4% wniosków na pobyt rezydenta długoterminowego UE). 87% wszystkich procedur zakończyło się decyzją przyznającą zezwolenie pobytowe), 9% odmową wydania zezwolenia, a 4% umorzeniem sprawy. 
Liczba wniosków składanych miesięcznie od początku roku rosła, ale w przeciągu ostatnich czterech miesięcy ustabilizowała się na poziomie 14,7-15 tys. wniosków miesięcznie. </t>
    </r>
    <r>
      <rPr>
        <sz val="11"/>
        <color rgb="FFFF0000"/>
        <rFont val="Calibri"/>
        <family val="2"/>
        <charset val="238"/>
        <scheme val="minor"/>
      </rPr>
      <t xml:space="preserve">
</t>
    </r>
  </si>
  <si>
    <t>* Zdecydowanie większy napływ cudzoziemców do Polski obserwujemy od 2014 r. 
* Liczba ważnych dokumentów potwierdzających prawo pobytu na terytorium RP - wg stanu na dzień 1.01.2017 r. - wynosi prawie 265 tys.
* Sytuację migracyjną w Polsce nadal cechuje zwiększony napływ obywateli Ukrainy, a także wzrost liczby wniosków o udzielenie ochronny międzynarodowej składanych przez obywateli Rosji (głównie narodowości czeczeńskiej) i Tadżykistanu.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i samodzielne utrzymanie rodziny.  O zezwolenie na pobyt stały występują głównie cudzoziemcy, którzy od lat przedłużali swój pobyt czasowy w Polsce. Zdecydowana większość z nich to osoby polskiego pochodzenia, w tym legitymujące się Kartą Polaka bądź małżonkowie obywateli RP. Wśród pobytów czasowych największym zainteresowaniem cieszą się te uzasadniane podjęciem pracy, w tym tzw. jednolite zezwolenia na pobyt i pracę. 
* O zezwolenie na pobyt stały występują głównie cudzoziemcy, którzy od lat przedłużali swój pobyt czasowy w Polsce. Zdecydowana większość z nich to osoby polskiego pochodzenia, w tym legitymujące się Kartą Polaka bądź małżonkowie obywateli RP. 
* Wśród pobytów czasowych największym zainteresowaniem cieszą się te uzasadniane podjęciem pracy, w tym tzw. jednolite zezwolenia na pobyt i pracę. 
• Dominują migracje czasowe (11 razy więcej wniosków o pobyt czasowy niż stały).
• Szczególnie dużym zainteresowaniem wśród cudzoziemców cieszy się imigracja zarobkowa do Polski (52% wniosków o pobyt czasowy uzasadnionych chęcią podjęcia pracy).
* Wnioski o udzielenie ochrony międzynarodowej stanowią w 2016 r. ok 7% ogółu wszystkich wniosków cudzoziemców.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</si>
</sst>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0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50" xfId="0" applyBorder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6" fillId="0" borderId="0" xfId="24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/>
    </xf>
    <xf numFmtId="0" fontId="36" fillId="36" borderId="0" xfId="10" applyFont="1" applyFill="1" applyBorder="1" applyAlignment="1" applyProtection="1">
      <alignment horizontal="center" vertical="center"/>
      <protection locked="0"/>
    </xf>
    <xf numFmtId="3" fontId="36" fillId="36" borderId="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0" borderId="0" xfId="10" applyFont="1" applyFill="1" applyBorder="1" applyAlignment="1" applyProtection="1">
      <alignment horizontal="left" vertical="center"/>
      <protection locked="0"/>
    </xf>
    <xf numFmtId="0" fontId="36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3" fontId="36" fillId="0" borderId="0" xfId="1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7" xfId="24" applyNumberFormat="1" applyFont="1" applyFill="1" applyBorder="1" applyAlignment="1" applyProtection="1">
      <alignment horizontal="center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3" fontId="36" fillId="35" borderId="45" xfId="0" applyNumberFormat="1" applyFont="1" applyFill="1" applyBorder="1" applyAlignment="1" applyProtection="1">
      <alignment horizontal="center" vertical="center"/>
    </xf>
    <xf numFmtId="3" fontId="36" fillId="35" borderId="46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3" fontId="37" fillId="35" borderId="10" xfId="0" applyNumberFormat="1" applyFont="1" applyFill="1" applyBorder="1" applyAlignment="1" applyProtection="1">
      <alignment horizontal="right" vertical="center"/>
    </xf>
    <xf numFmtId="3" fontId="37" fillId="35" borderId="42" xfId="0" applyNumberFormat="1" applyFont="1" applyFill="1" applyBorder="1" applyAlignment="1" applyProtection="1">
      <alignment horizontal="right" vertical="center"/>
    </xf>
    <xf numFmtId="3" fontId="37" fillId="0" borderId="10" xfId="0" applyNumberFormat="1" applyFont="1" applyBorder="1" applyAlignment="1" applyProtection="1">
      <alignment horizontal="righ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6" fillId="36" borderId="45" xfId="10" applyNumberFormat="1" applyFont="1" applyFill="1" applyBorder="1" applyAlignment="1" applyProtection="1">
      <alignment horizontal="center" vertical="center"/>
    </xf>
    <xf numFmtId="3" fontId="36" fillId="36" borderId="46" xfId="10" applyNumberFormat="1" applyFont="1" applyFill="1" applyBorder="1" applyAlignment="1" applyProtection="1">
      <alignment horizontal="center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6" fillId="35" borderId="44" xfId="0" applyFont="1" applyFill="1" applyBorder="1" applyAlignment="1" applyProtection="1">
      <alignment horizontal="center" vertical="center"/>
    </xf>
    <xf numFmtId="0" fontId="36" fillId="35" borderId="45" xfId="0" applyFont="1" applyFill="1" applyBorder="1" applyAlignment="1" applyProtection="1">
      <alignment horizontal="center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7" fillId="34" borderId="10" xfId="43" applyFont="1" applyFill="1" applyBorder="1" applyAlignment="1" applyProtection="1">
      <alignment horizontal="right" vertical="center"/>
    </xf>
    <xf numFmtId="0" fontId="36" fillId="36" borderId="45" xfId="10" applyFont="1" applyFill="1" applyBorder="1" applyAlignment="1" applyProtection="1">
      <alignment horizontal="center" vertical="center"/>
    </xf>
    <xf numFmtId="0" fontId="36" fillId="36" borderId="46" xfId="10" applyFont="1" applyFill="1" applyBorder="1" applyAlignment="1" applyProtection="1">
      <alignment horizontal="center" vertical="center"/>
    </xf>
    <xf numFmtId="0" fontId="37" fillId="34" borderId="10" xfId="0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4" borderId="44" xfId="0" applyFont="1" applyFill="1" applyBorder="1" applyAlignment="1" applyProtection="1">
      <alignment horizontal="left" vertical="center"/>
    </xf>
    <xf numFmtId="0" fontId="37" fillId="34" borderId="45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33" borderId="0" xfId="0" applyFont="1" applyFill="1" applyAlignment="1" applyProtection="1">
      <alignment horizontal="left" vertical="top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6" fillId="36" borderId="44" xfId="10" applyFont="1" applyFill="1" applyBorder="1" applyAlignment="1" applyProtection="1">
      <alignment vertical="center" wrapText="1"/>
    </xf>
    <xf numFmtId="0" fontId="36" fillId="36" borderId="45" xfId="10" applyFont="1" applyFill="1" applyBorder="1" applyAlignment="1" applyProtection="1">
      <alignment vertical="center" wrapText="1"/>
    </xf>
    <xf numFmtId="0" fontId="0" fillId="33" borderId="0" xfId="0" applyFill="1" applyAlignment="1" applyProtection="1">
      <alignment horizontal="left" vertical="top"/>
      <protection locked="0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3" fontId="37" fillId="0" borderId="10" xfId="0" applyNumberFormat="1" applyFont="1" applyFill="1" applyBorder="1" applyAlignment="1" applyProtection="1">
      <alignment horizontal="right" vertical="center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7" fillId="35" borderId="32" xfId="0" applyFont="1" applyFill="1" applyBorder="1" applyAlignment="1" applyProtection="1">
      <alignment horizontal="right" vertical="center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7" fillId="34" borderId="32" xfId="0" applyFont="1" applyFill="1" applyBorder="1" applyAlignment="1" applyProtection="1">
      <alignment horizontal="right" vertical="center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6" borderId="44" xfId="10" applyFont="1" applyFill="1" applyBorder="1" applyAlignment="1" applyProtection="1">
      <alignment horizontal="left" vertical="center" indent="1"/>
    </xf>
    <xf numFmtId="0" fontId="36" fillId="36" borderId="45" xfId="10" applyFont="1" applyFill="1" applyBorder="1" applyAlignment="1" applyProtection="1">
      <alignment horizontal="left" vertical="center" indent="1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164" fontId="29" fillId="0" borderId="0" xfId="2" applyNumberFormat="1" applyFont="1" applyBorder="1" applyAlignment="1" applyProtection="1">
      <alignment horizont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14" fillId="33" borderId="0" xfId="0" applyFont="1" applyFill="1" applyAlignment="1" applyProtection="1">
      <alignment horizontal="left" vertical="top" wrapText="1"/>
      <protection locked="0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5" borderId="10" xfId="43" applyFont="1" applyFill="1" applyBorder="1" applyAlignment="1" applyProtection="1">
      <alignment horizontal="right" vertical="center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6" borderId="44" xfId="10" applyFont="1" applyFill="1" applyBorder="1" applyAlignment="1" applyProtection="1">
      <alignment horizontal="left" vertical="center"/>
    </xf>
    <xf numFmtId="0" fontId="36" fillId="36" borderId="45" xfId="10" applyFont="1" applyFill="1" applyBorder="1" applyAlignment="1" applyProtection="1">
      <alignment horizontal="left" vertical="center"/>
    </xf>
    <xf numFmtId="0" fontId="37" fillId="35" borderId="4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6" fillId="36" borderId="49" xfId="10" applyFont="1" applyFill="1" applyBorder="1" applyAlignment="1" applyProtection="1">
      <alignment horizontal="center" vertical="center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3" fontId="37" fillId="34" borderId="32" xfId="0" applyNumberFormat="1" applyFont="1" applyFill="1" applyBorder="1" applyAlignment="1" applyProtection="1">
      <alignment horizontal="right" vertical="center"/>
    </xf>
    <xf numFmtId="3" fontId="37" fillId="0" borderId="43" xfId="0" applyNumberFormat="1" applyFont="1" applyFill="1" applyBorder="1" applyAlignment="1" applyProtection="1">
      <alignment horizontal="right" vertical="center"/>
    </xf>
    <xf numFmtId="3" fontId="37" fillId="0" borderId="32" xfId="0" applyNumberFormat="1" applyFont="1" applyFill="1" applyBorder="1" applyAlignment="1" applyProtection="1">
      <alignment horizontal="right" vertical="center"/>
    </xf>
    <xf numFmtId="0" fontId="35" fillId="35" borderId="31" xfId="0" applyFont="1" applyFill="1" applyBorder="1" applyAlignment="1" applyProtection="1">
      <alignment horizontal="center" vertical="center" wrapText="1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36" fillId="36" borderId="44" xfId="0" applyFont="1" applyFill="1" applyBorder="1" applyAlignment="1" applyProtection="1">
      <alignment horizontal="center" vertical="center"/>
    </xf>
    <xf numFmtId="0" fontId="36" fillId="36" borderId="45" xfId="0" applyFont="1" applyFill="1" applyBorder="1" applyAlignment="1" applyProtection="1">
      <alignment horizontal="center" vertical="center"/>
    </xf>
    <xf numFmtId="3" fontId="36" fillId="34" borderId="45" xfId="0" applyNumberFormat="1" applyFont="1" applyFill="1" applyBorder="1" applyAlignment="1" applyProtection="1">
      <alignment horizontal="center" vertical="center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3" fontId="36" fillId="34" borderId="46" xfId="0" applyNumberFormat="1" applyFont="1" applyFill="1" applyBorder="1" applyAlignment="1" applyProtection="1">
      <alignment horizontal="center" vertical="center"/>
    </xf>
    <xf numFmtId="3" fontId="36" fillId="36" borderId="45" xfId="0" applyNumberFormat="1" applyFont="1" applyFill="1" applyBorder="1" applyAlignment="1" applyProtection="1">
      <alignment horizontal="center" vertical="center"/>
    </xf>
    <xf numFmtId="3" fontId="36" fillId="36" borderId="46" xfId="0" applyNumberFormat="1" applyFont="1" applyFill="1" applyBorder="1" applyAlignment="1" applyProtection="1">
      <alignment horizontal="center" vertical="center"/>
    </xf>
    <xf numFmtId="0" fontId="36" fillId="34" borderId="44" xfId="24" applyFont="1" applyFill="1" applyBorder="1" applyAlignment="1" applyProtection="1">
      <alignment horizontal="center" vertical="center" wrapText="1"/>
      <protection locked="0"/>
    </xf>
    <xf numFmtId="0" fontId="36" fillId="34" borderId="45" xfId="24" applyFont="1" applyFill="1" applyBorder="1" applyAlignment="1" applyProtection="1">
      <alignment horizontal="center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horizontal="center" vertical="center"/>
      <protection locked="0"/>
    </xf>
    <xf numFmtId="0" fontId="36" fillId="36" borderId="45" xfId="10" applyFont="1" applyFill="1" applyBorder="1" applyAlignment="1" applyProtection="1">
      <alignment horizontal="center" vertical="center"/>
      <protection locked="0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3" fontId="36" fillId="33" borderId="45" xfId="10" applyNumberFormat="1" applyFont="1" applyFill="1" applyBorder="1" applyAlignment="1" applyProtection="1">
      <alignment horizontal="center" vertical="center"/>
    </xf>
    <xf numFmtId="3" fontId="36" fillId="33" borderId="46" xfId="10" applyNumberFormat="1" applyFont="1" applyFill="1" applyBorder="1" applyAlignment="1" applyProtection="1">
      <alignment horizontal="center" vertical="center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36" fillId="33" borderId="44" xfId="10" applyFont="1" applyFill="1" applyBorder="1" applyAlignment="1" applyProtection="1">
      <alignment horizontal="center" vertical="center"/>
      <protection locked="0"/>
    </xf>
    <xf numFmtId="0" fontId="36" fillId="33" borderId="45" xfId="1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0" fontId="36" fillId="35" borderId="44" xfId="10" applyFont="1" applyFill="1" applyBorder="1" applyAlignment="1" applyProtection="1">
      <alignment horizontal="center" vertical="center" wrapText="1"/>
      <protection locked="0"/>
    </xf>
    <xf numFmtId="0" fontId="36" fillId="35" borderId="45" xfId="10" applyFont="1" applyFill="1" applyBorder="1" applyAlignment="1" applyProtection="1">
      <alignment horizontal="center" vertical="center" wrapText="1"/>
      <protection locked="0"/>
    </xf>
    <xf numFmtId="3" fontId="36" fillId="35" borderId="46" xfId="10" applyNumberFormat="1" applyFont="1" applyFill="1" applyBorder="1" applyAlignment="1" applyProtection="1">
      <alignment horizontal="center" vertical="center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2483</c:v>
                </c:pt>
                <c:pt idx="2">
                  <c:v>7480</c:v>
                </c:pt>
                <c:pt idx="4">
                  <c:v>316</c:v>
                </c:pt>
                <c:pt idx="6">
                  <c:v>726</c:v>
                </c:pt>
                <c:pt idx="8">
                  <c:v>302</c:v>
                </c:pt>
                <c:pt idx="10">
                  <c:v>786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416</c:v>
                </c:pt>
                <c:pt idx="2">
                  <c:v>589</c:v>
                </c:pt>
                <c:pt idx="4">
                  <c:v>347</c:v>
                </c:pt>
                <c:pt idx="6">
                  <c:v>626</c:v>
                </c:pt>
                <c:pt idx="8">
                  <c:v>71</c:v>
                </c:pt>
                <c:pt idx="10">
                  <c:v>91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297</c:v>
                </c:pt>
                <c:pt idx="2">
                  <c:v>836</c:v>
                </c:pt>
                <c:pt idx="4">
                  <c:v>4</c:v>
                </c:pt>
                <c:pt idx="6">
                  <c:v>8</c:v>
                </c:pt>
                <c:pt idx="8">
                  <c:v>13</c:v>
                </c:pt>
                <c:pt idx="10">
                  <c:v>38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150</c:v>
                </c:pt>
                <c:pt idx="2">
                  <c:v>321</c:v>
                </c:pt>
                <c:pt idx="4">
                  <c:v>11</c:v>
                </c:pt>
                <c:pt idx="6">
                  <c:v>16</c:v>
                </c:pt>
                <c:pt idx="8">
                  <c:v>2</c:v>
                </c:pt>
                <c:pt idx="10">
                  <c:v>7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28</c:v>
                </c:pt>
                <c:pt idx="2">
                  <c:v>56</c:v>
                </c:pt>
                <c:pt idx="4">
                  <c:v>22</c:v>
                </c:pt>
                <c:pt idx="6">
                  <c:v>50</c:v>
                </c:pt>
                <c:pt idx="8">
                  <c:v>8</c:v>
                </c:pt>
                <c:pt idx="10">
                  <c:v>18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392</c:v>
                </c:pt>
                <c:pt idx="2">
                  <c:v>551</c:v>
                </c:pt>
                <c:pt idx="4">
                  <c:v>69</c:v>
                </c:pt>
                <c:pt idx="6">
                  <c:v>91</c:v>
                </c:pt>
                <c:pt idx="8">
                  <c:v>27</c:v>
                </c:pt>
                <c:pt idx="10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76931200"/>
        <c:axId val="176942080"/>
        <c:axId val="0"/>
      </c:bar3DChart>
      <c:catAx>
        <c:axId val="1769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76942080"/>
        <c:crosses val="autoZero"/>
        <c:auto val="1"/>
        <c:lblAlgn val="ctr"/>
        <c:lblOffset val="100"/>
        <c:noMultiLvlLbl val="0"/>
      </c:catAx>
      <c:valAx>
        <c:axId val="176942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76931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tygodniowy'!$B$261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tygodniowy'!$J$260,'Meldunek tygodniowy'!$M$260,'Meldunek tygodniowy'!$P$260,'Meldunek tygodniowy'!$S$260,'Meldunek tygodniowy'!$V$260)</c:f>
              <c:strCache>
                <c:ptCount val="5"/>
                <c:pt idx="0">
                  <c:v>27.11.2016 - 03.12.2016</c:v>
                </c:pt>
                <c:pt idx="1">
                  <c:v>04.12.2016 - 10.12.2016</c:v>
                </c:pt>
                <c:pt idx="2">
                  <c:v>11.12.2016 - 17.12.2016</c:v>
                </c:pt>
                <c:pt idx="3">
                  <c:v>18.12.2016 - 24.12.2016</c:v>
                </c:pt>
                <c:pt idx="4">
                  <c:v>25.12.2016 - 31.12.2016</c:v>
                </c:pt>
              </c:strCache>
            </c:strRef>
          </c:cat>
          <c:val>
            <c:numRef>
              <c:f>('Meldunek tygodniowy'!$J$261,'Meldunek tygodniowy'!$M$261,'Meldunek tygodniowy'!$P$261,'Meldunek tygodniowy'!$S$261,'Meldunek tygodniowy'!$V$261)</c:f>
              <c:numCache>
                <c:formatCode>#,##0</c:formatCode>
                <c:ptCount val="5"/>
                <c:pt idx="0">
                  <c:v>1915</c:v>
                </c:pt>
                <c:pt idx="1">
                  <c:v>1948</c:v>
                </c:pt>
                <c:pt idx="2">
                  <c:v>1964</c:v>
                </c:pt>
                <c:pt idx="3">
                  <c:v>1958</c:v>
                </c:pt>
                <c:pt idx="4">
                  <c:v>1959</c:v>
                </c:pt>
              </c:numCache>
            </c:numRef>
          </c:val>
        </c:ser>
        <c:ser>
          <c:idx val="1"/>
          <c:order val="1"/>
          <c:tx>
            <c:strRef>
              <c:f>'Meldunek tygodniowy'!$B$262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tygodniowy'!$J$260,'Meldunek tygodniowy'!$M$260,'Meldunek tygodniowy'!$P$260,'Meldunek tygodniowy'!$S$260,'Meldunek tygodniowy'!$V$260)</c:f>
              <c:strCache>
                <c:ptCount val="5"/>
                <c:pt idx="0">
                  <c:v>27.11.2016 - 03.12.2016</c:v>
                </c:pt>
                <c:pt idx="1">
                  <c:v>04.12.2016 - 10.12.2016</c:v>
                </c:pt>
                <c:pt idx="2">
                  <c:v>11.12.2016 - 17.12.2016</c:v>
                </c:pt>
                <c:pt idx="3">
                  <c:v>18.12.2016 - 24.12.2016</c:v>
                </c:pt>
                <c:pt idx="4">
                  <c:v>25.12.2016 - 31.12.2016</c:v>
                </c:pt>
              </c:strCache>
            </c:strRef>
          </c:cat>
          <c:val>
            <c:numRef>
              <c:f>('Meldunek tygodniowy'!$J$262,'Meldunek tygodniowy'!$M$262,'Meldunek tygodniowy'!$P$262,'Meldunek tygodniowy'!$S$262,'Meldunek tygodniowy'!$V$262)</c:f>
              <c:numCache>
                <c:formatCode>#,##0</c:formatCode>
                <c:ptCount val="5"/>
                <c:pt idx="0">
                  <c:v>2309</c:v>
                </c:pt>
                <c:pt idx="1">
                  <c:v>2306</c:v>
                </c:pt>
                <c:pt idx="2">
                  <c:v>2287</c:v>
                </c:pt>
                <c:pt idx="3">
                  <c:v>2261</c:v>
                </c:pt>
                <c:pt idx="4">
                  <c:v>2266</c:v>
                </c:pt>
              </c:numCache>
            </c:numRef>
          </c:val>
        </c:ser>
        <c:ser>
          <c:idx val="5"/>
          <c:order val="2"/>
          <c:tx>
            <c:strRef>
              <c:f>'Meldunek tygodniowy'!$B$265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tygodniowy'!$J$260,'Meldunek tygodniowy'!$M$260,'Meldunek tygodniowy'!$P$260,'Meldunek tygodniowy'!$S$260,'Meldunek tygodniowy'!$V$260)</c:f>
              <c:strCache>
                <c:ptCount val="5"/>
                <c:pt idx="0">
                  <c:v>27.11.2016 - 03.12.2016</c:v>
                </c:pt>
                <c:pt idx="1">
                  <c:v>04.12.2016 - 10.12.2016</c:v>
                </c:pt>
                <c:pt idx="2">
                  <c:v>11.12.2016 - 17.12.2016</c:v>
                </c:pt>
                <c:pt idx="3">
                  <c:v>18.12.2016 - 24.12.2016</c:v>
                </c:pt>
                <c:pt idx="4">
                  <c:v>25.12.2016 - 31.12.2016</c:v>
                </c:pt>
              </c:strCache>
            </c:strRef>
          </c:cat>
          <c:val>
            <c:numRef>
              <c:f>('Meldunek tygodniowy'!$J$265,'Meldunek tygodniowy'!$M$265,'Meldunek tygodniowy'!$P$265,'Meldunek tygodniowy'!$S$265,'Meldunek tygodniowy'!$V$265)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77173632"/>
        <c:axId val="177236992"/>
        <c:axId val="0"/>
      </c:bar3DChart>
      <c:catAx>
        <c:axId val="1771736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77236992"/>
        <c:crosses val="autoZero"/>
        <c:auto val="1"/>
        <c:lblAlgn val="ctr"/>
        <c:lblOffset val="100"/>
        <c:noMultiLvlLbl val="0"/>
      </c:catAx>
      <c:valAx>
        <c:axId val="17723699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7717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tygodniowy'!$C$413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tygodniowy'!$L$413:$U$413</c:f>
              <c:numCache>
                <c:formatCode>#,##0</c:formatCode>
                <c:ptCount val="10"/>
                <c:pt idx="0">
                  <c:v>5008</c:v>
                </c:pt>
                <c:pt idx="2">
                  <c:v>690</c:v>
                </c:pt>
                <c:pt idx="3">
                  <c:v>527</c:v>
                </c:pt>
                <c:pt idx="4">
                  <c:v>424</c:v>
                </c:pt>
                <c:pt idx="5">
                  <c:v>62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744</c:v>
                </c:pt>
              </c:numCache>
            </c:numRef>
          </c:val>
        </c:ser>
        <c:ser>
          <c:idx val="0"/>
          <c:order val="1"/>
          <c:tx>
            <c:strRef>
              <c:f>'Meldunek tygodniowy'!$C$414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tygodniowy'!$L$414:$U$414</c:f>
              <c:numCache>
                <c:formatCode>#,##0</c:formatCode>
                <c:ptCount val="10"/>
                <c:pt idx="0">
                  <c:v>442</c:v>
                </c:pt>
                <c:pt idx="2">
                  <c:v>160</c:v>
                </c:pt>
                <c:pt idx="3">
                  <c:v>32</c:v>
                </c:pt>
                <c:pt idx="4">
                  <c:v>60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85</c:v>
                </c:pt>
              </c:numCache>
            </c:numRef>
          </c:val>
        </c:ser>
        <c:ser>
          <c:idx val="1"/>
          <c:order val="2"/>
          <c:tx>
            <c:strRef>
              <c:f>'Meldunek tygodniowy'!$C$415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tygodniowy'!$L$415:$U$415</c:f>
              <c:numCache>
                <c:formatCode>#,##0</c:formatCode>
                <c:ptCount val="10"/>
                <c:pt idx="0">
                  <c:v>118</c:v>
                </c:pt>
                <c:pt idx="2">
                  <c:v>43</c:v>
                </c:pt>
                <c:pt idx="3">
                  <c:v>6</c:v>
                </c:pt>
                <c:pt idx="4">
                  <c:v>16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</c:v>
                </c:pt>
              </c:numCache>
            </c:numRef>
          </c:val>
        </c:ser>
        <c:ser>
          <c:idx val="2"/>
          <c:order val="3"/>
          <c:tx>
            <c:strRef>
              <c:f>'Meldunek tygodniowy'!$C$416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tygodniowy'!$L$416:$U$416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3"/>
          <c:order val="4"/>
          <c:tx>
            <c:strRef>
              <c:f>'Meldunek tygodniowy'!$C$417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tygodniowy'!$L$417:$U$417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tygodniowy'!$C$418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tygodniowy'!$L$418:$U$418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5"/>
          <c:order val="6"/>
          <c:tx>
            <c:strRef>
              <c:f>'Meldunek tygodniowy'!$C$419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tygodniowy'!$L$419:$U$419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tygodniowy'!$C$420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tygodniowy'!$L$420:$U$420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tygodniowy'!$C$421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tygodniowy'!$L$421:$U$421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tygodniowy'!$C$422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tygodniowy'!$L$422:$U$422</c:f>
              <c:numCache>
                <c:formatCode>#,##0</c:formatCode>
                <c:ptCount val="10"/>
                <c:pt idx="0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ser>
          <c:idx val="10"/>
          <c:order val="10"/>
          <c:tx>
            <c:strRef>
              <c:f>'Meldunek tygodniowy'!$C$423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tygodniowy'!$L$423:$U$423</c:f>
              <c:numCache>
                <c:formatCode>#,##0</c:formatCode>
                <c:ptCount val="10"/>
                <c:pt idx="0">
                  <c:v>1152</c:v>
                </c:pt>
                <c:pt idx="2">
                  <c:v>392</c:v>
                </c:pt>
                <c:pt idx="3">
                  <c:v>29</c:v>
                </c:pt>
                <c:pt idx="4">
                  <c:v>160</c:v>
                </c:pt>
                <c:pt idx="5">
                  <c:v>103</c:v>
                </c:pt>
                <c:pt idx="6">
                  <c:v>33</c:v>
                </c:pt>
                <c:pt idx="7">
                  <c:v>0</c:v>
                </c:pt>
                <c:pt idx="8">
                  <c:v>192</c:v>
                </c:pt>
                <c:pt idx="9">
                  <c:v>197</c:v>
                </c:pt>
              </c:numCache>
            </c:numRef>
          </c:val>
        </c:ser>
        <c:ser>
          <c:idx val="11"/>
          <c:order val="11"/>
          <c:tx>
            <c:strRef>
              <c:f>'Meldunek tygodniowy'!$C$424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tygodniowy'!$L$424:$U$424</c:f>
              <c:numCache>
                <c:formatCode>#,##0</c:formatCode>
                <c:ptCount val="10"/>
                <c:pt idx="0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ser>
          <c:idx val="12"/>
          <c:order val="12"/>
          <c:tx>
            <c:strRef>
              <c:f>'Meldunek tygodniowy'!$C$425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tygodniowy'!$L$425:$U$425</c:f>
              <c:numCache>
                <c:formatCode>#,##0</c:formatCode>
                <c:ptCount val="10"/>
                <c:pt idx="0">
                  <c:v>14</c:v>
                </c:pt>
                <c:pt idx="2">
                  <c:v>6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tygodniowy'!$C$426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tygodniowy'!$L$426:$U$426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tygodniowy'!$C$427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tygodniowy'!$L$412:$U$412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tygodniowy'!$L$427:$U$427</c:f>
              <c:numCache>
                <c:formatCode>#,##0</c:formatCode>
                <c:ptCount val="10"/>
                <c:pt idx="0">
                  <c:v>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79675136"/>
        <c:axId val="188661120"/>
        <c:axId val="0"/>
      </c:bar3DChart>
      <c:catAx>
        <c:axId val="17967513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61120"/>
        <c:crosses val="autoZero"/>
        <c:auto val="1"/>
        <c:lblAlgn val="ctr"/>
        <c:lblOffset val="100"/>
        <c:noMultiLvlLbl val="0"/>
      </c:catAx>
      <c:valAx>
        <c:axId val="188661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75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95</c:v>
                </c:pt>
                <c:pt idx="2">
                  <c:v>294</c:v>
                </c:pt>
                <c:pt idx="4">
                  <c:v>32</c:v>
                </c:pt>
                <c:pt idx="6">
                  <c:v>83</c:v>
                </c:pt>
                <c:pt idx="8">
                  <c:v>29</c:v>
                </c:pt>
                <c:pt idx="10">
                  <c:v>65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26</c:v>
                </c:pt>
                <c:pt idx="2">
                  <c:v>28</c:v>
                </c:pt>
                <c:pt idx="4">
                  <c:v>23</c:v>
                </c:pt>
                <c:pt idx="6">
                  <c:v>43</c:v>
                </c:pt>
                <c:pt idx="8">
                  <c:v>11</c:v>
                </c:pt>
                <c:pt idx="10">
                  <c:v>13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10</c:v>
                </c:pt>
                <c:pt idx="2">
                  <c:v>15</c:v>
                </c:pt>
                <c:pt idx="4">
                  <c:v>0</c:v>
                </c:pt>
                <c:pt idx="6">
                  <c:v>0</c:v>
                </c:pt>
                <c:pt idx="8">
                  <c:v>4</c:v>
                </c:pt>
                <c:pt idx="10">
                  <c:v>11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5</c:v>
                </c:pt>
                <c:pt idx="2">
                  <c:v>8</c:v>
                </c:pt>
                <c:pt idx="4">
                  <c:v>1</c:v>
                </c:pt>
                <c:pt idx="6">
                  <c:v>5</c:v>
                </c:pt>
                <c:pt idx="8">
                  <c:v>2</c:v>
                </c:pt>
                <c:pt idx="10">
                  <c:v>7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30</c:v>
                </c:pt>
                <c:pt idx="2">
                  <c:v>36</c:v>
                </c:pt>
                <c:pt idx="4">
                  <c:v>9</c:v>
                </c:pt>
                <c:pt idx="6">
                  <c:v>9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49742080"/>
        <c:axId val="249771520"/>
        <c:axId val="0"/>
      </c:bar3DChart>
      <c:catAx>
        <c:axId val="249742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49771520"/>
        <c:crosses val="autoZero"/>
        <c:auto val="1"/>
        <c:lblAlgn val="ctr"/>
        <c:lblOffset val="100"/>
        <c:noMultiLvlLbl val="0"/>
      </c:catAx>
      <c:valAx>
        <c:axId val="24977152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49742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tygodniowy'!$G$314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tygodniowy'!$K$312:$K$313,'Meldunek tygodniowy'!$M$312:$M$313,'Meldunek tygodniowy'!$O$312:$O$313,'Meldunek tygodniowy'!$Q$312:$Q$313)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01.12.2016 - 31.12.2016 r.</c:v>
                  </c:pt>
                </c:lvl>
              </c:multiLvlStrCache>
            </c:multiLvlStrRef>
          </c:cat>
          <c:val>
            <c:numRef>
              <c:f>('Meldunek tygodniowy'!$K$314,'Meldunek tygodniowy'!$M$314,'Meldunek tygodniowy'!$O$314,'Meldunek tygodniowy'!$Q$314)</c:f>
              <c:numCache>
                <c:formatCode>#,##0</c:formatCode>
                <c:ptCount val="4"/>
                <c:pt idx="0">
                  <c:v>12634</c:v>
                </c:pt>
                <c:pt idx="1">
                  <c:v>8953</c:v>
                </c:pt>
                <c:pt idx="2">
                  <c:v>926</c:v>
                </c:pt>
                <c:pt idx="3">
                  <c:v>349</c:v>
                </c:pt>
              </c:numCache>
            </c:numRef>
          </c:val>
        </c:ser>
        <c:ser>
          <c:idx val="2"/>
          <c:order val="1"/>
          <c:tx>
            <c:strRef>
              <c:f>'Meldunek tygodniowy'!$G$315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tygodniowy'!$K$312:$K$313,'Meldunek tygodniowy'!$M$312:$M$313,'Meldunek tygodniowy'!$O$312:$O$313,'Meldunek tygodniowy'!$Q$312:$Q$313)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01.12.2016 - 31.12.2016 r.</c:v>
                  </c:pt>
                </c:lvl>
              </c:multiLvlStrCache>
            </c:multiLvlStrRef>
          </c:cat>
          <c:val>
            <c:numRef>
              <c:f>('Meldunek tygodniowy'!$K$315,'Meldunek tygodniowy'!$M$315,'Meldunek tygodniowy'!$O$315,'Meldunek tygodniowy'!$Q$315)</c:f>
              <c:numCache>
                <c:formatCode>#,##0</c:formatCode>
                <c:ptCount val="4"/>
                <c:pt idx="0">
                  <c:v>1055</c:v>
                </c:pt>
                <c:pt idx="1">
                  <c:v>956</c:v>
                </c:pt>
                <c:pt idx="2">
                  <c:v>86</c:v>
                </c:pt>
                <c:pt idx="3">
                  <c:v>40</c:v>
                </c:pt>
              </c:numCache>
            </c:numRef>
          </c:val>
        </c:ser>
        <c:ser>
          <c:idx val="4"/>
          <c:order val="2"/>
          <c:tx>
            <c:strRef>
              <c:f>'Meldunek tygodniowy'!$G$316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tygodniowy'!$K$312:$K$313,'Meldunek tygodniowy'!$M$312:$M$313,'Meldunek tygodniowy'!$O$312:$O$313,'Meldunek tygodniowy'!$Q$312:$Q$313)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01.12.2016 - 31.12.2016 r.</c:v>
                  </c:pt>
                </c:lvl>
              </c:multiLvlStrCache>
            </c:multiLvlStrRef>
          </c:cat>
          <c:val>
            <c:numRef>
              <c:f>('Meldunek tygodniowy'!$K$316,'Meldunek tygodniowy'!$M$316,'Meldunek tygodniowy'!$O$316,'Meldunek tygodniowy'!$Q$316)</c:f>
              <c:numCache>
                <c:formatCode>#,##0</c:formatCode>
                <c:ptCount val="4"/>
                <c:pt idx="0">
                  <c:v>207</c:v>
                </c:pt>
                <c:pt idx="1">
                  <c:v>152</c:v>
                </c:pt>
                <c:pt idx="2">
                  <c:v>28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121216"/>
        <c:axId val="250214272"/>
        <c:axId val="0"/>
      </c:bar3DChart>
      <c:catAx>
        <c:axId val="25012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0214272"/>
        <c:crosses val="autoZero"/>
        <c:auto val="1"/>
        <c:lblAlgn val="ctr"/>
        <c:lblOffset val="100"/>
        <c:noMultiLvlLbl val="0"/>
      </c:catAx>
      <c:valAx>
        <c:axId val="250214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50121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tygodniowy'!$D$471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tygodniowy'!$H$470:$K$470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tygodniowy'!$H$471:$K$471</c:f>
              <c:numCache>
                <c:formatCode>#,##0</c:formatCode>
                <c:ptCount val="4"/>
                <c:pt idx="0">
                  <c:v>772591</c:v>
                </c:pt>
                <c:pt idx="3">
                  <c:v>771911</c:v>
                </c:pt>
              </c:numCache>
            </c:numRef>
          </c:val>
        </c:ser>
        <c:ser>
          <c:idx val="1"/>
          <c:order val="1"/>
          <c:tx>
            <c:strRef>
              <c:f>'Meldunek tygodniowy'!$D$472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tygodniowy'!$H$470:$K$470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tygodniowy'!$H$472:$K$472</c:f>
              <c:numCache>
                <c:formatCode>#,##0</c:formatCode>
                <c:ptCount val="4"/>
                <c:pt idx="0">
                  <c:v>38148</c:v>
                </c:pt>
                <c:pt idx="3">
                  <c:v>37879</c:v>
                </c:pt>
              </c:numCache>
            </c:numRef>
          </c:val>
        </c:ser>
        <c:ser>
          <c:idx val="0"/>
          <c:order val="2"/>
          <c:tx>
            <c:strRef>
              <c:f>'Meldunek tygodniowy'!$D$473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tygodniowy'!$H$470:$K$470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tygodniowy'!$H$473:$K$473</c:f>
              <c:numCache>
                <c:formatCode>#,##0</c:formatCode>
                <c:ptCount val="4"/>
                <c:pt idx="0">
                  <c:v>14596</c:v>
                </c:pt>
                <c:pt idx="3">
                  <c:v>14835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799232"/>
        <c:axId val="253276160"/>
        <c:axId val="253310272"/>
      </c:bar3DChart>
      <c:catAx>
        <c:axId val="25079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276160"/>
        <c:crosses val="autoZero"/>
        <c:auto val="1"/>
        <c:lblAlgn val="ctr"/>
        <c:lblOffset val="100"/>
        <c:noMultiLvlLbl val="0"/>
      </c:catAx>
      <c:valAx>
        <c:axId val="25327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799232"/>
        <c:crosses val="autoZero"/>
        <c:crossBetween val="between"/>
      </c:valAx>
      <c:serAx>
        <c:axId val="253310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27616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tygodniowy'!$G$348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tygodniowy'!$K$346:$K$347,'Meldunek tygodniowy'!$M$346:$M$347,'Meldunek tygodniowy'!$O$346:$O$347,'Meldunek tygodniowy'!$Q$346:$Q$347)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01.01.2016 - 31.12.2016 r.</c:v>
                  </c:pt>
                </c:lvl>
              </c:multiLvlStrCache>
            </c:multiLvlStrRef>
          </c:cat>
          <c:val>
            <c:numRef>
              <c:f>('Meldunek tygodniowy'!$K$348,'Meldunek tygodniowy'!$M$348,'Meldunek tygodniowy'!$O$348,'Meldunek tygodniowy'!$Q$348)</c:f>
              <c:numCache>
                <c:formatCode>#,##0</c:formatCode>
                <c:ptCount val="4"/>
                <c:pt idx="0">
                  <c:v>127483</c:v>
                </c:pt>
                <c:pt idx="1">
                  <c:v>86652</c:v>
                </c:pt>
                <c:pt idx="2">
                  <c:v>9537</c:v>
                </c:pt>
                <c:pt idx="3">
                  <c:v>3780</c:v>
                </c:pt>
              </c:numCache>
            </c:numRef>
          </c:val>
        </c:ser>
        <c:ser>
          <c:idx val="2"/>
          <c:order val="1"/>
          <c:tx>
            <c:strRef>
              <c:f>'Meldunek tygodniowy'!$G$349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tygodniowy'!$K$346:$K$347,'Meldunek tygodniowy'!$M$346:$M$347,'Meldunek tygodniowy'!$O$346:$O$347,'Meldunek tygodniowy'!$Q$346:$Q$347)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01.01.2016 - 31.12.2016 r.</c:v>
                  </c:pt>
                </c:lvl>
              </c:multiLvlStrCache>
            </c:multiLvlStrRef>
          </c:cat>
          <c:val>
            <c:numRef>
              <c:f>('Meldunek tygodniowy'!$K$349,'Meldunek tygodniowy'!$M$349,'Meldunek tygodniowy'!$O$349,'Meldunek tygodniowy'!$Q$349)</c:f>
              <c:numCache>
                <c:formatCode>#,##0</c:formatCode>
                <c:ptCount val="4"/>
                <c:pt idx="0">
                  <c:v>11656</c:v>
                </c:pt>
                <c:pt idx="1">
                  <c:v>9063</c:v>
                </c:pt>
                <c:pt idx="2">
                  <c:v>918</c:v>
                </c:pt>
                <c:pt idx="3">
                  <c:v>436</c:v>
                </c:pt>
              </c:numCache>
            </c:numRef>
          </c:val>
        </c:ser>
        <c:ser>
          <c:idx val="4"/>
          <c:order val="2"/>
          <c:tx>
            <c:strRef>
              <c:f>'Meldunek tygodniowy'!$G$350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tygodniowy'!$K$346:$K$347,'Meldunek tygodniowy'!$M$346:$M$347,'Meldunek tygodniowy'!$O$346:$O$347,'Meldunek tygodniowy'!$Q$346:$Q$347)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01.01.2016 - 31.12.2016 r.</c:v>
                  </c:pt>
                </c:lvl>
              </c:multiLvlStrCache>
            </c:multiLvlStrRef>
          </c:cat>
          <c:val>
            <c:numRef>
              <c:f>('Meldunek tygodniowy'!$K$350,'Meldunek tygodniowy'!$M$350,'Meldunek tygodniowy'!$O$350,'Meldunek tygodniowy'!$Q$350)</c:f>
              <c:numCache>
                <c:formatCode>#,##0</c:formatCode>
                <c:ptCount val="4"/>
                <c:pt idx="0">
                  <c:v>2549</c:v>
                </c:pt>
                <c:pt idx="1">
                  <c:v>1864</c:v>
                </c:pt>
                <c:pt idx="2">
                  <c:v>248</c:v>
                </c:pt>
                <c:pt idx="3">
                  <c:v>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3463168"/>
        <c:axId val="253535360"/>
        <c:axId val="0"/>
      </c:bar3DChart>
      <c:catAx>
        <c:axId val="25346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3535360"/>
        <c:crosses val="autoZero"/>
        <c:auto val="1"/>
        <c:lblAlgn val="ctr"/>
        <c:lblOffset val="100"/>
        <c:noMultiLvlLbl val="0"/>
      </c:catAx>
      <c:valAx>
        <c:axId val="253535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53463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272</xdr:row>
      <xdr:rowOff>65086</xdr:rowOff>
    </xdr:from>
    <xdr:to>
      <xdr:col>23</xdr:col>
      <xdr:colOff>9525</xdr:colOff>
      <xdr:row>286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429</xdr:row>
      <xdr:rowOff>69397</xdr:rowOff>
    </xdr:from>
    <xdr:to>
      <xdr:col>23</xdr:col>
      <xdr:colOff>1</xdr:colOff>
      <xdr:row>451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318</xdr:row>
      <xdr:rowOff>9526</xdr:rowOff>
    </xdr:from>
    <xdr:to>
      <xdr:col>23</xdr:col>
      <xdr:colOff>9525</xdr:colOff>
      <xdr:row>332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475</xdr:row>
      <xdr:rowOff>1</xdr:rowOff>
    </xdr:from>
    <xdr:to>
      <xdr:col>21</xdr:col>
      <xdr:colOff>238125</xdr:colOff>
      <xdr:row>490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185</xdr:row>
      <xdr:rowOff>0</xdr:rowOff>
    </xdr:from>
    <xdr:to>
      <xdr:col>20</xdr:col>
      <xdr:colOff>234084</xdr:colOff>
      <xdr:row>185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356</xdr:row>
      <xdr:rowOff>0</xdr:rowOff>
    </xdr:from>
    <xdr:to>
      <xdr:col>22</xdr:col>
      <xdr:colOff>266700</xdr:colOff>
      <xdr:row>369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160</xdr:row>
      <xdr:rowOff>0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0</xdr:rowOff>
    </xdr:from>
    <xdr:to>
      <xdr:col>25</xdr:col>
      <xdr:colOff>10584</xdr:colOff>
      <xdr:row>185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213</xdr:row>
      <xdr:rowOff>190499</xdr:rowOff>
    </xdr:from>
    <xdr:to>
      <xdr:col>25</xdr:col>
      <xdr:colOff>10584</xdr:colOff>
      <xdr:row>251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290</xdr:row>
      <xdr:rowOff>0</xdr:rowOff>
    </xdr:from>
    <xdr:to>
      <xdr:col>25</xdr:col>
      <xdr:colOff>10584</xdr:colOff>
      <xdr:row>300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379</xdr:row>
      <xdr:rowOff>190499</xdr:rowOff>
    </xdr:from>
    <xdr:to>
      <xdr:col>25</xdr:col>
      <xdr:colOff>10584</xdr:colOff>
      <xdr:row>404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456</xdr:row>
      <xdr:rowOff>0</xdr:rowOff>
    </xdr:from>
    <xdr:to>
      <xdr:col>25</xdr:col>
      <xdr:colOff>10584</xdr:colOff>
      <xdr:row>464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492</xdr:row>
      <xdr:rowOff>0</xdr:rowOff>
    </xdr:from>
    <xdr:to>
      <xdr:col>25</xdr:col>
      <xdr:colOff>10584</xdr:colOff>
      <xdr:row>495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516</xdr:row>
      <xdr:rowOff>0</xdr:rowOff>
    </xdr:from>
    <xdr:to>
      <xdr:col>25</xdr:col>
      <xdr:colOff>10584</xdr:colOff>
      <xdr:row>525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530</xdr:row>
      <xdr:rowOff>190499</xdr:rowOff>
    </xdr:from>
    <xdr:to>
      <xdr:col>25</xdr:col>
      <xdr:colOff>10584</xdr:colOff>
      <xdr:row>556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J571"/>
  <sheetViews>
    <sheetView showGridLines="0" tabSelected="1" topLeftCell="A75" zoomScale="85" zoomScaleNormal="85" zoomScalePageLayoutView="70" workbookViewId="0">
      <selection activeCell="Y78" sqref="Y78"/>
    </sheetView>
  </sheetViews>
  <sheetFormatPr defaultColWidth="4.140625" defaultRowHeight="15" x14ac:dyDescent="0.25"/>
  <cols>
    <col min="1" max="13" width="5" style="3" customWidth="1"/>
    <col min="14" max="14" width="7.28515625" style="3" customWidth="1"/>
    <col min="15" max="20" width="5" style="3" customWidth="1"/>
    <col min="21" max="21" width="6.28515625" style="3" customWidth="1"/>
    <col min="22" max="24" width="5" style="3" customWidth="1"/>
    <col min="25" max="25" width="3.85546875" style="6" customWidth="1"/>
    <col min="26" max="35" width="4.140625" style="3"/>
    <col min="36" max="36" width="5.7109375" style="3" bestFit="1" customWidth="1"/>
    <col min="37" max="16384" width="4.140625" style="3"/>
  </cols>
  <sheetData>
    <row r="1" spans="1:29" x14ac:dyDescent="0.25">
      <c r="T1" s="59"/>
      <c r="U1" s="60"/>
      <c r="V1" s="60"/>
      <c r="W1" s="60"/>
      <c r="X1" s="60"/>
      <c r="Y1" s="60"/>
      <c r="Z1" s="60"/>
      <c r="AA1" s="60"/>
      <c r="AB1" s="60"/>
      <c r="AC1" s="60"/>
    </row>
    <row r="2" spans="1:29" x14ac:dyDescent="0.25">
      <c r="Q2" s="5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29" x14ac:dyDescent="0.25">
      <c r="T3" s="60"/>
      <c r="U3" s="60"/>
      <c r="V3" s="60"/>
      <c r="W3" s="60"/>
      <c r="X3" s="60"/>
      <c r="Y3" s="60"/>
      <c r="Z3" s="60"/>
      <c r="AA3" s="60"/>
      <c r="AB3" s="60"/>
      <c r="AC3" s="60"/>
    </row>
    <row r="4" spans="1:29" x14ac:dyDescent="0.25"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29" x14ac:dyDescent="0.25">
      <c r="E5" s="239" t="s">
        <v>65</v>
      </c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T5" s="60"/>
      <c r="U5" s="60"/>
      <c r="V5" s="60"/>
      <c r="W5" s="60"/>
      <c r="X5" s="60"/>
      <c r="Y5" s="60"/>
      <c r="Z5" s="60"/>
      <c r="AA5" s="60"/>
      <c r="AB5" s="60"/>
      <c r="AC5" s="60"/>
    </row>
    <row r="6" spans="1:29" x14ac:dyDescent="0.25"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T6" s="60"/>
      <c r="U6" s="60"/>
      <c r="V6" s="60"/>
      <c r="W6" s="60"/>
      <c r="X6" s="60"/>
      <c r="Y6" s="60"/>
      <c r="Z6" s="60"/>
      <c r="AA6" s="60"/>
      <c r="AB6" s="60"/>
      <c r="AC6" s="60"/>
    </row>
    <row r="7" spans="1:29" x14ac:dyDescent="0.25"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T7" s="60"/>
      <c r="U7" s="60"/>
      <c r="V7" s="60"/>
      <c r="W7" s="60"/>
      <c r="X7" s="60"/>
      <c r="Y7" s="60"/>
      <c r="Z7" s="60"/>
      <c r="AA7" s="60"/>
      <c r="AB7" s="60"/>
      <c r="AC7" s="60"/>
    </row>
    <row r="8" spans="1:29" x14ac:dyDescent="0.25"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T8" s="60"/>
      <c r="U8" s="60"/>
      <c r="V8" s="60"/>
      <c r="W8" s="60"/>
      <c r="X8" s="60"/>
      <c r="Y8" s="60"/>
      <c r="Z8" s="60"/>
      <c r="AA8" s="60"/>
      <c r="AB8" s="60"/>
      <c r="AC8" s="60"/>
    </row>
    <row r="9" spans="1:29" ht="19.5" x14ac:dyDescent="0.3">
      <c r="E9" s="211" t="str">
        <f>CONCATENATE("w okresie ",Arkusz18!A2," - ",Arkusz18!B2," r.")</f>
        <v>w okresie 01.12.2016 - 31.12.2016 r.</v>
      </c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T9" s="60"/>
      <c r="U9" s="60"/>
      <c r="V9" s="60"/>
      <c r="W9" s="60"/>
      <c r="X9" s="60"/>
      <c r="Y9" s="60"/>
      <c r="Z9" s="60"/>
      <c r="AA9" s="60"/>
      <c r="AB9" s="60"/>
      <c r="AC9" s="60"/>
    </row>
    <row r="10" spans="1:29" x14ac:dyDescent="0.25">
      <c r="T10" s="60"/>
      <c r="U10" s="60"/>
      <c r="V10" s="60"/>
      <c r="W10" s="60"/>
      <c r="X10" s="60"/>
      <c r="Y10" s="60"/>
      <c r="Z10" s="60"/>
      <c r="AA10" s="60"/>
      <c r="AB10" s="60"/>
      <c r="AC10" s="60"/>
    </row>
    <row r="11" spans="1:29" x14ac:dyDescent="0.25">
      <c r="T11" s="60"/>
      <c r="U11" s="60"/>
      <c r="V11" s="60"/>
      <c r="W11" s="60"/>
      <c r="X11" s="60"/>
      <c r="Y11" s="60"/>
      <c r="Z11" s="60"/>
      <c r="AA11" s="60"/>
      <c r="AB11" s="60"/>
      <c r="AC11" s="60"/>
    </row>
    <row r="12" spans="1:29" x14ac:dyDescent="0.25">
      <c r="T12" s="60"/>
      <c r="U12" s="60"/>
      <c r="V12" s="60"/>
      <c r="W12" s="60"/>
      <c r="X12" s="60"/>
      <c r="Y12" s="60"/>
      <c r="Z12" s="60"/>
      <c r="AA12" s="60"/>
      <c r="AB12" s="60"/>
      <c r="AC12" s="60"/>
    </row>
    <row r="13" spans="1:29" x14ac:dyDescent="0.25">
      <c r="T13" s="60"/>
      <c r="U13" s="60"/>
      <c r="V13" s="60"/>
      <c r="W13" s="60"/>
      <c r="X13" s="60"/>
      <c r="Y13" s="60"/>
      <c r="Z13" s="60"/>
      <c r="AA13" s="60"/>
      <c r="AB13" s="60"/>
      <c r="AC13" s="60"/>
    </row>
    <row r="14" spans="1:29" ht="18" x14ac:dyDescent="0.25">
      <c r="A14" s="8" t="s">
        <v>66</v>
      </c>
      <c r="F14" s="9"/>
      <c r="T14" s="60"/>
      <c r="U14" s="60"/>
      <c r="V14" s="60"/>
      <c r="W14" s="60"/>
      <c r="X14" s="60"/>
      <c r="Y14" s="60"/>
      <c r="Z14" s="60"/>
      <c r="AA14" s="60"/>
      <c r="AB14" s="60"/>
      <c r="AC14" s="60"/>
    </row>
    <row r="15" spans="1:29" x14ac:dyDescent="0.25">
      <c r="F15" s="9"/>
      <c r="T15" s="60"/>
      <c r="U15" s="60"/>
      <c r="V15" s="60"/>
      <c r="W15" s="60"/>
      <c r="X15" s="60"/>
      <c r="Y15" s="60"/>
      <c r="Z15" s="60"/>
      <c r="AA15" s="60"/>
      <c r="AB15" s="60"/>
      <c r="AC15" s="60"/>
    </row>
    <row r="16" spans="1:29" x14ac:dyDescent="0.25">
      <c r="A16" s="240" t="s">
        <v>144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26" t="s">
        <v>0</v>
      </c>
      <c r="D19" s="127"/>
      <c r="E19" s="127"/>
      <c r="F19" s="127"/>
      <c r="G19" s="120" t="str">
        <f>CONCATENATE(Arkusz18!A2," - ",Arkusz18!B2," r.")</f>
        <v>01.12.2016 - 31.12.2016 r.</v>
      </c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2"/>
    </row>
    <row r="20" spans="1:22" x14ac:dyDescent="0.25">
      <c r="C20" s="128"/>
      <c r="D20" s="129"/>
      <c r="E20" s="129"/>
      <c r="F20" s="129"/>
      <c r="G20" s="117" t="s">
        <v>30</v>
      </c>
      <c r="H20" s="118"/>
      <c r="I20" s="118"/>
      <c r="J20" s="119"/>
      <c r="K20" s="117" t="s">
        <v>31</v>
      </c>
      <c r="L20" s="118"/>
      <c r="M20" s="118"/>
      <c r="N20" s="119"/>
      <c r="O20" s="117" t="s">
        <v>104</v>
      </c>
      <c r="P20" s="118"/>
      <c r="Q20" s="118"/>
      <c r="R20" s="119"/>
      <c r="S20" s="117" t="s">
        <v>53</v>
      </c>
      <c r="T20" s="118"/>
      <c r="U20" s="118"/>
      <c r="V20" s="243"/>
    </row>
    <row r="21" spans="1:22" ht="15" customHeight="1" x14ac:dyDescent="0.25">
      <c r="C21" s="128"/>
      <c r="D21" s="129"/>
      <c r="E21" s="129"/>
      <c r="F21" s="129"/>
      <c r="G21" s="237" t="s">
        <v>29</v>
      </c>
      <c r="H21" s="238"/>
      <c r="I21" s="117" t="s">
        <v>9</v>
      </c>
      <c r="J21" s="119"/>
      <c r="K21" s="237" t="s">
        <v>32</v>
      </c>
      <c r="L21" s="238"/>
      <c r="M21" s="117" t="s">
        <v>9</v>
      </c>
      <c r="N21" s="119"/>
      <c r="O21" s="237" t="s">
        <v>29</v>
      </c>
      <c r="P21" s="238"/>
      <c r="Q21" s="117" t="s">
        <v>9</v>
      </c>
      <c r="R21" s="119"/>
      <c r="S21" s="237" t="s">
        <v>29</v>
      </c>
      <c r="T21" s="238"/>
      <c r="U21" s="117" t="s">
        <v>9</v>
      </c>
      <c r="V21" s="243"/>
    </row>
    <row r="22" spans="1:22" x14ac:dyDescent="0.25">
      <c r="C22" s="165" t="str">
        <f>Arkusz2!B2</f>
        <v>ROSJA</v>
      </c>
      <c r="D22" s="166"/>
      <c r="E22" s="166"/>
      <c r="F22" s="166"/>
      <c r="G22" s="133">
        <f>Arkusz2!F2</f>
        <v>95</v>
      </c>
      <c r="H22" s="135"/>
      <c r="I22" s="133">
        <f>Arkusz2!F8</f>
        <v>294</v>
      </c>
      <c r="J22" s="135"/>
      <c r="K22" s="133">
        <f>SUM(Arkusz2!F14,-G22)</f>
        <v>32</v>
      </c>
      <c r="L22" s="135"/>
      <c r="M22" s="133">
        <f>SUM(Arkusz2!F20,-I22)</f>
        <v>83</v>
      </c>
      <c r="N22" s="135"/>
      <c r="O22" s="133">
        <f>Arkusz2!F26</f>
        <v>29</v>
      </c>
      <c r="P22" s="135"/>
      <c r="Q22" s="133">
        <f>Arkusz2!F32</f>
        <v>65</v>
      </c>
      <c r="R22" s="135"/>
      <c r="S22" s="133">
        <f>SUM(Arkusz2!F14,O22)</f>
        <v>156</v>
      </c>
      <c r="T22" s="135"/>
      <c r="U22" s="133">
        <f>SUM(Arkusz2!F20,Q22)</f>
        <v>442</v>
      </c>
      <c r="V22" s="134"/>
    </row>
    <row r="23" spans="1:22" x14ac:dyDescent="0.25">
      <c r="C23" s="94" t="str">
        <f>Arkusz2!B3</f>
        <v>UKRAINA</v>
      </c>
      <c r="D23" s="95"/>
      <c r="E23" s="95"/>
      <c r="F23" s="95"/>
      <c r="G23" s="130">
        <f>Arkusz2!F3</f>
        <v>26</v>
      </c>
      <c r="H23" s="132"/>
      <c r="I23" s="130">
        <f>Arkusz2!F9</f>
        <v>28</v>
      </c>
      <c r="J23" s="132"/>
      <c r="K23" s="130">
        <f>SUM(Arkusz2!F15,-G23)</f>
        <v>23</v>
      </c>
      <c r="L23" s="132"/>
      <c r="M23" s="130">
        <f>SUM(Arkusz2!F21,-I23)</f>
        <v>43</v>
      </c>
      <c r="N23" s="132"/>
      <c r="O23" s="130">
        <f>Arkusz2!F27</f>
        <v>11</v>
      </c>
      <c r="P23" s="132"/>
      <c r="Q23" s="130">
        <f>Arkusz2!F33</f>
        <v>13</v>
      </c>
      <c r="R23" s="132"/>
      <c r="S23" s="130">
        <f>SUM(Arkusz2!F15,O23)</f>
        <v>60</v>
      </c>
      <c r="T23" s="132"/>
      <c r="U23" s="130">
        <f>SUM(Arkusz2!F21,Q23)</f>
        <v>84</v>
      </c>
      <c r="V23" s="131"/>
    </row>
    <row r="24" spans="1:22" x14ac:dyDescent="0.25">
      <c r="C24" s="165" t="str">
        <f>Arkusz2!B4</f>
        <v>TADŻYKISTAN</v>
      </c>
      <c r="D24" s="166"/>
      <c r="E24" s="166"/>
      <c r="F24" s="166"/>
      <c r="G24" s="133">
        <f>Arkusz2!F4</f>
        <v>10</v>
      </c>
      <c r="H24" s="135"/>
      <c r="I24" s="133">
        <f>Arkusz2!F10</f>
        <v>15</v>
      </c>
      <c r="J24" s="135"/>
      <c r="K24" s="133">
        <f>SUM(Arkusz2!F16,-G24)</f>
        <v>0</v>
      </c>
      <c r="L24" s="135"/>
      <c r="M24" s="133">
        <f>SUM(Arkusz2!F22,-I24)</f>
        <v>0</v>
      </c>
      <c r="N24" s="135"/>
      <c r="O24" s="133">
        <f>Arkusz2!F28</f>
        <v>4</v>
      </c>
      <c r="P24" s="135"/>
      <c r="Q24" s="133">
        <f>Arkusz2!F34</f>
        <v>11</v>
      </c>
      <c r="R24" s="135"/>
      <c r="S24" s="133">
        <f>SUM(Arkusz2!F16,O24)</f>
        <v>14</v>
      </c>
      <c r="T24" s="135"/>
      <c r="U24" s="133">
        <f>SUM(Arkusz2!F22,Q24)</f>
        <v>26</v>
      </c>
      <c r="V24" s="134"/>
    </row>
    <row r="25" spans="1:22" x14ac:dyDescent="0.25">
      <c r="C25" s="94" t="str">
        <f>Arkusz2!B5</f>
        <v>ARMENIA</v>
      </c>
      <c r="D25" s="95"/>
      <c r="E25" s="95"/>
      <c r="F25" s="95"/>
      <c r="G25" s="130">
        <f>Arkusz2!F5</f>
        <v>5</v>
      </c>
      <c r="H25" s="132"/>
      <c r="I25" s="130">
        <f>Arkusz2!F11</f>
        <v>8</v>
      </c>
      <c r="J25" s="132"/>
      <c r="K25" s="130">
        <f>SUM(Arkusz2!F17,-G25)</f>
        <v>1</v>
      </c>
      <c r="L25" s="132"/>
      <c r="M25" s="130">
        <f>SUM(Arkusz2!F23,-I25)</f>
        <v>5</v>
      </c>
      <c r="N25" s="132"/>
      <c r="O25" s="130">
        <f>Arkusz2!F29</f>
        <v>2</v>
      </c>
      <c r="P25" s="132"/>
      <c r="Q25" s="130">
        <f>Arkusz2!F35</f>
        <v>7</v>
      </c>
      <c r="R25" s="132"/>
      <c r="S25" s="130">
        <f>SUM(Arkusz2!F17,O25)</f>
        <v>8</v>
      </c>
      <c r="T25" s="132"/>
      <c r="U25" s="130">
        <f>SUM(Arkusz2!F23,Q25)</f>
        <v>20</v>
      </c>
      <c r="V25" s="131"/>
    </row>
    <row r="26" spans="1:22" x14ac:dyDescent="0.25">
      <c r="C26" s="165" t="str">
        <f>Arkusz2!B6</f>
        <v>GRUZJA</v>
      </c>
      <c r="D26" s="166"/>
      <c r="E26" s="166"/>
      <c r="F26" s="166"/>
      <c r="G26" s="133">
        <f>Arkusz2!F6</f>
        <v>0</v>
      </c>
      <c r="H26" s="135"/>
      <c r="I26" s="133">
        <f>Arkusz2!F12</f>
        <v>0</v>
      </c>
      <c r="J26" s="135"/>
      <c r="K26" s="133">
        <f>SUM(Arkusz2!F18,-G26)</f>
        <v>0</v>
      </c>
      <c r="L26" s="135"/>
      <c r="M26" s="133">
        <f>SUM(Arkusz2!F24,-I26)</f>
        <v>0</v>
      </c>
      <c r="N26" s="135"/>
      <c r="O26" s="133">
        <f>Arkusz2!F30</f>
        <v>0</v>
      </c>
      <c r="P26" s="135"/>
      <c r="Q26" s="133">
        <f>Arkusz2!F36</f>
        <v>0</v>
      </c>
      <c r="R26" s="135"/>
      <c r="S26" s="133">
        <f>SUM(Arkusz2!F18,O26)</f>
        <v>0</v>
      </c>
      <c r="T26" s="135"/>
      <c r="U26" s="133">
        <f>SUM(Arkusz2!F24,Q26)</f>
        <v>0</v>
      </c>
      <c r="V26" s="134"/>
    </row>
    <row r="27" spans="1:22" ht="15.75" thickBot="1" x14ac:dyDescent="0.3">
      <c r="C27" s="169" t="str">
        <f>Arkusz2!B7</f>
        <v>Pozostałe</v>
      </c>
      <c r="D27" s="170"/>
      <c r="E27" s="170"/>
      <c r="F27" s="170"/>
      <c r="G27" s="123">
        <f>Arkusz2!F7</f>
        <v>30</v>
      </c>
      <c r="H27" s="125"/>
      <c r="I27" s="123">
        <f>Arkusz2!F13</f>
        <v>36</v>
      </c>
      <c r="J27" s="125"/>
      <c r="K27" s="123">
        <f>SUM(Arkusz2!F19,-G27)</f>
        <v>9</v>
      </c>
      <c r="L27" s="125"/>
      <c r="M27" s="123">
        <f>SUM(Arkusz2!F25,-I27)</f>
        <v>9</v>
      </c>
      <c r="N27" s="125"/>
      <c r="O27" s="123">
        <f>Arkusz2!F31</f>
        <v>1</v>
      </c>
      <c r="P27" s="125"/>
      <c r="Q27" s="123">
        <f>Arkusz2!F37</f>
        <v>1</v>
      </c>
      <c r="R27" s="125"/>
      <c r="S27" s="123">
        <f>SUM(Arkusz2!F19,O27)</f>
        <v>40</v>
      </c>
      <c r="T27" s="125"/>
      <c r="U27" s="123">
        <f>SUM(Arkusz2!F25,Q27)</f>
        <v>46</v>
      </c>
      <c r="V27" s="124"/>
    </row>
    <row r="28" spans="1:22" ht="15.75" thickBot="1" x14ac:dyDescent="0.3">
      <c r="C28" s="167" t="s">
        <v>1</v>
      </c>
      <c r="D28" s="168"/>
      <c r="E28" s="168"/>
      <c r="F28" s="168"/>
      <c r="G28" s="209">
        <f>SUM(G22:G27)</f>
        <v>166</v>
      </c>
      <c r="H28" s="210"/>
      <c r="I28" s="209">
        <f>SUM(I22:I27)</f>
        <v>381</v>
      </c>
      <c r="J28" s="210"/>
      <c r="K28" s="209">
        <f>SUM(K22:K27)</f>
        <v>65</v>
      </c>
      <c r="L28" s="210"/>
      <c r="M28" s="209">
        <f>SUM(M22:M27)</f>
        <v>140</v>
      </c>
      <c r="N28" s="210"/>
      <c r="O28" s="209">
        <f>SUM(O22:O27)</f>
        <v>47</v>
      </c>
      <c r="P28" s="210"/>
      <c r="Q28" s="209">
        <f>SUM(Q22:Q27)</f>
        <v>97</v>
      </c>
      <c r="R28" s="210"/>
      <c r="S28" s="209">
        <f>SUM(S22:S27)</f>
        <v>278</v>
      </c>
      <c r="T28" s="210"/>
      <c r="U28" s="209">
        <f>SUM(U22:U27)</f>
        <v>618</v>
      </c>
      <c r="V28" s="236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29"/>
      <c r="E40" s="229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126" t="s">
        <v>0</v>
      </c>
      <c r="D51" s="127"/>
      <c r="E51" s="127"/>
      <c r="F51" s="127"/>
      <c r="G51" s="205" t="str">
        <f>CONCATENATE(Arkusz18!C2," - ",Arkusz18!B2," r.")</f>
        <v>01.01.2016 - 31.12.2016 r.</v>
      </c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6"/>
    </row>
    <row r="52" spans="1:26" x14ac:dyDescent="0.25">
      <c r="C52" s="128"/>
      <c r="D52" s="129"/>
      <c r="E52" s="129"/>
      <c r="F52" s="129"/>
      <c r="G52" s="129" t="s">
        <v>30</v>
      </c>
      <c r="H52" s="129"/>
      <c r="I52" s="129"/>
      <c r="J52" s="129"/>
      <c r="K52" s="129" t="s">
        <v>31</v>
      </c>
      <c r="L52" s="129"/>
      <c r="M52" s="129"/>
      <c r="N52" s="129"/>
      <c r="O52" s="129" t="s">
        <v>141</v>
      </c>
      <c r="P52" s="129"/>
      <c r="Q52" s="129"/>
      <c r="R52" s="129"/>
      <c r="S52" s="129" t="s">
        <v>53</v>
      </c>
      <c r="T52" s="129"/>
      <c r="U52" s="129"/>
      <c r="V52" s="235"/>
    </row>
    <row r="53" spans="1:26" x14ac:dyDescent="0.25">
      <c r="C53" s="128"/>
      <c r="D53" s="129"/>
      <c r="E53" s="129"/>
      <c r="F53" s="129"/>
      <c r="G53" s="230" t="s">
        <v>29</v>
      </c>
      <c r="H53" s="230"/>
      <c r="I53" s="129" t="s">
        <v>9</v>
      </c>
      <c r="J53" s="129"/>
      <c r="K53" s="230" t="s">
        <v>32</v>
      </c>
      <c r="L53" s="230"/>
      <c r="M53" s="129" t="s">
        <v>9</v>
      </c>
      <c r="N53" s="129"/>
      <c r="O53" s="230" t="s">
        <v>29</v>
      </c>
      <c r="P53" s="230"/>
      <c r="Q53" s="129" t="s">
        <v>9</v>
      </c>
      <c r="R53" s="129"/>
      <c r="S53" s="230" t="s">
        <v>29</v>
      </c>
      <c r="T53" s="230"/>
      <c r="U53" s="129" t="s">
        <v>9</v>
      </c>
      <c r="V53" s="235"/>
    </row>
    <row r="54" spans="1:26" x14ac:dyDescent="0.25">
      <c r="C54" s="165" t="str">
        <f>Arkusz3!B2</f>
        <v>ROSJA</v>
      </c>
      <c r="D54" s="166"/>
      <c r="E54" s="166"/>
      <c r="F54" s="166"/>
      <c r="G54" s="141">
        <f>Arkusz3!F2</f>
        <v>2483</v>
      </c>
      <c r="H54" s="141"/>
      <c r="I54" s="141">
        <f>Arkusz3!F8</f>
        <v>7480</v>
      </c>
      <c r="J54" s="141"/>
      <c r="K54" s="141">
        <f>SUM(Arkusz3!F14,-G54)</f>
        <v>316</v>
      </c>
      <c r="L54" s="141"/>
      <c r="M54" s="141">
        <f>SUM(Arkusz3!F20,-I54)</f>
        <v>726</v>
      </c>
      <c r="N54" s="141"/>
      <c r="O54" s="141">
        <f>Arkusz3!F26</f>
        <v>302</v>
      </c>
      <c r="P54" s="141"/>
      <c r="Q54" s="141">
        <f>Arkusz3!F32</f>
        <v>786</v>
      </c>
      <c r="R54" s="141"/>
      <c r="S54" s="141">
        <f>SUM(Arkusz3!F14,O54)</f>
        <v>3101</v>
      </c>
      <c r="T54" s="141"/>
      <c r="U54" s="141">
        <f>SUM(Arkusz3!F20,Q54)</f>
        <v>8992</v>
      </c>
      <c r="V54" s="241"/>
    </row>
    <row r="55" spans="1:26" x14ac:dyDescent="0.25">
      <c r="C55" s="94" t="str">
        <f>Arkusz3!B3</f>
        <v>UKRAINA</v>
      </c>
      <c r="D55" s="95"/>
      <c r="E55" s="95"/>
      <c r="F55" s="95"/>
      <c r="G55" s="223">
        <f>Arkusz3!F3</f>
        <v>416</v>
      </c>
      <c r="H55" s="223"/>
      <c r="I55" s="223">
        <f>Arkusz3!F9</f>
        <v>589</v>
      </c>
      <c r="J55" s="223"/>
      <c r="K55" s="223">
        <f>SUM(Arkusz3!F15,-G55)</f>
        <v>347</v>
      </c>
      <c r="L55" s="223"/>
      <c r="M55" s="223">
        <f>SUM(Arkusz3!F21,-I55)</f>
        <v>626</v>
      </c>
      <c r="N55" s="223"/>
      <c r="O55" s="223">
        <f>Arkusz3!F27</f>
        <v>71</v>
      </c>
      <c r="P55" s="223"/>
      <c r="Q55" s="223">
        <f>Arkusz3!F33</f>
        <v>91</v>
      </c>
      <c r="R55" s="223"/>
      <c r="S55" s="223">
        <f>SUM(Arkusz3!F15,O55)</f>
        <v>834</v>
      </c>
      <c r="T55" s="223"/>
      <c r="U55" s="223">
        <f>SUM(Arkusz3!F21,Q55)</f>
        <v>1306</v>
      </c>
      <c r="V55" s="242"/>
    </row>
    <row r="56" spans="1:26" x14ac:dyDescent="0.25">
      <c r="C56" s="165" t="str">
        <f>Arkusz3!B4</f>
        <v>TADŻYKISTAN</v>
      </c>
      <c r="D56" s="166"/>
      <c r="E56" s="166"/>
      <c r="F56" s="166"/>
      <c r="G56" s="141">
        <f>Arkusz3!F4</f>
        <v>297</v>
      </c>
      <c r="H56" s="141"/>
      <c r="I56" s="141">
        <f>Arkusz3!F10</f>
        <v>836</v>
      </c>
      <c r="J56" s="141"/>
      <c r="K56" s="141">
        <f>SUM(Arkusz3!F16,-G56)</f>
        <v>4</v>
      </c>
      <c r="L56" s="141"/>
      <c r="M56" s="141">
        <f>SUM(Arkusz3!F22,-I56)</f>
        <v>8</v>
      </c>
      <c r="N56" s="141"/>
      <c r="O56" s="141">
        <f>Arkusz3!F28</f>
        <v>13</v>
      </c>
      <c r="P56" s="141"/>
      <c r="Q56" s="141">
        <f>Arkusz3!F34</f>
        <v>38</v>
      </c>
      <c r="R56" s="141"/>
      <c r="S56" s="141">
        <f>SUM(Arkusz3!F16,O56)</f>
        <v>314</v>
      </c>
      <c r="T56" s="141"/>
      <c r="U56" s="141">
        <f>SUM(Arkusz3!F22,Q56)</f>
        <v>882</v>
      </c>
      <c r="V56" s="241"/>
    </row>
    <row r="57" spans="1:26" x14ac:dyDescent="0.25">
      <c r="C57" s="94" t="str">
        <f>Arkusz3!B5</f>
        <v>ARMENIA</v>
      </c>
      <c r="D57" s="95"/>
      <c r="E57" s="95"/>
      <c r="F57" s="95"/>
      <c r="G57" s="223">
        <f>Arkusz3!F5</f>
        <v>150</v>
      </c>
      <c r="H57" s="223"/>
      <c r="I57" s="223">
        <f>Arkusz3!F11</f>
        <v>321</v>
      </c>
      <c r="J57" s="223"/>
      <c r="K57" s="223">
        <f>SUM(Arkusz3!F17,-G57)</f>
        <v>11</v>
      </c>
      <c r="L57" s="223"/>
      <c r="M57" s="223">
        <f>SUM(Arkusz3!F23,-I57)</f>
        <v>16</v>
      </c>
      <c r="N57" s="223"/>
      <c r="O57" s="223">
        <f>Arkusz3!F29</f>
        <v>2</v>
      </c>
      <c r="P57" s="223"/>
      <c r="Q57" s="223">
        <f>Arkusz3!F35</f>
        <v>7</v>
      </c>
      <c r="R57" s="223"/>
      <c r="S57" s="223">
        <f>SUM(Arkusz3!F17,O57)</f>
        <v>163</v>
      </c>
      <c r="T57" s="223"/>
      <c r="U57" s="223">
        <f>SUM(Arkusz3!F23,Q57)</f>
        <v>344</v>
      </c>
      <c r="V57" s="242"/>
    </row>
    <row r="58" spans="1:26" x14ac:dyDescent="0.25">
      <c r="C58" s="165" t="str">
        <f>Arkusz3!B6</f>
        <v>GRUZJA</v>
      </c>
      <c r="D58" s="166"/>
      <c r="E58" s="166"/>
      <c r="F58" s="166"/>
      <c r="G58" s="141">
        <f>Arkusz3!F6</f>
        <v>28</v>
      </c>
      <c r="H58" s="141"/>
      <c r="I58" s="141">
        <f>Arkusz3!F12</f>
        <v>56</v>
      </c>
      <c r="J58" s="141"/>
      <c r="K58" s="141">
        <f>SUM(Arkusz3!F18,-G58)</f>
        <v>22</v>
      </c>
      <c r="L58" s="141"/>
      <c r="M58" s="141">
        <f>SUM(Arkusz3!F24,-I58)</f>
        <v>50</v>
      </c>
      <c r="N58" s="141"/>
      <c r="O58" s="141">
        <f>Arkusz3!F30</f>
        <v>8</v>
      </c>
      <c r="P58" s="141"/>
      <c r="Q58" s="141">
        <f>Arkusz3!F36</f>
        <v>18</v>
      </c>
      <c r="R58" s="141"/>
      <c r="S58" s="141">
        <f>SUM(Arkusz3!F18,O58)</f>
        <v>58</v>
      </c>
      <c r="T58" s="141"/>
      <c r="U58" s="141">
        <f>SUM(Arkusz3!F24,Q58)</f>
        <v>124</v>
      </c>
      <c r="V58" s="241"/>
    </row>
    <row r="59" spans="1:26" ht="15.75" thickBot="1" x14ac:dyDescent="0.3">
      <c r="C59" s="169" t="str">
        <f>Arkusz3!B7</f>
        <v>Pozostałe</v>
      </c>
      <c r="D59" s="170"/>
      <c r="E59" s="170"/>
      <c r="F59" s="170"/>
      <c r="G59" s="233">
        <f>Arkusz3!F7</f>
        <v>392</v>
      </c>
      <c r="H59" s="233"/>
      <c r="I59" s="233">
        <f>Arkusz3!F13</f>
        <v>551</v>
      </c>
      <c r="J59" s="233"/>
      <c r="K59" s="233">
        <f>SUM(Arkusz3!F19,-G59)</f>
        <v>69</v>
      </c>
      <c r="L59" s="233"/>
      <c r="M59" s="233">
        <f>SUM(Arkusz3!F25,-I59)</f>
        <v>91</v>
      </c>
      <c r="N59" s="233"/>
      <c r="O59" s="233">
        <f>Arkusz3!F31</f>
        <v>27</v>
      </c>
      <c r="P59" s="233"/>
      <c r="Q59" s="233">
        <f>Arkusz3!F37</f>
        <v>30</v>
      </c>
      <c r="R59" s="233"/>
      <c r="S59" s="233">
        <f>SUM(Arkusz3!F19,O59)</f>
        <v>488</v>
      </c>
      <c r="T59" s="233"/>
      <c r="U59" s="233">
        <f>SUM(Arkusz3!F25,Q59)</f>
        <v>672</v>
      </c>
      <c r="V59" s="234"/>
    </row>
    <row r="60" spans="1:26" ht="15.75" thickBot="1" x14ac:dyDescent="0.3">
      <c r="C60" s="231" t="s">
        <v>1</v>
      </c>
      <c r="D60" s="232"/>
      <c r="E60" s="232"/>
      <c r="F60" s="232"/>
      <c r="G60" s="142">
        <f>SUM(G54:G59)</f>
        <v>3766</v>
      </c>
      <c r="H60" s="142"/>
      <c r="I60" s="142">
        <f>SUM(I54:I59)</f>
        <v>9833</v>
      </c>
      <c r="J60" s="142"/>
      <c r="K60" s="142">
        <f>SUM(K54:K59)</f>
        <v>769</v>
      </c>
      <c r="L60" s="142"/>
      <c r="M60" s="142">
        <f>SUM(M54:M59)</f>
        <v>1517</v>
      </c>
      <c r="N60" s="142"/>
      <c r="O60" s="142">
        <f>SUM(O54:O59)</f>
        <v>423</v>
      </c>
      <c r="P60" s="142"/>
      <c r="Q60" s="142">
        <f>SUM(Q54:Q59)</f>
        <v>970</v>
      </c>
      <c r="R60" s="142"/>
      <c r="S60" s="142">
        <f>SUM(S54:S59)</f>
        <v>4958</v>
      </c>
      <c r="T60" s="142"/>
      <c r="U60" s="142">
        <f>SUM(U54:U59)</f>
        <v>12320</v>
      </c>
      <c r="V60" s="143"/>
    </row>
    <row r="61" spans="1:26" x14ac:dyDescent="0.25">
      <c r="A61" s="4"/>
      <c r="B61" s="55"/>
      <c r="C61" s="56"/>
      <c r="D61" s="56"/>
      <c r="E61" s="56"/>
      <c r="F61" s="56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5"/>
    </row>
    <row r="62" spans="1:26" ht="15" customHeight="1" x14ac:dyDescent="0.25">
      <c r="A62" s="136" t="s">
        <v>67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spans="1:26" ht="1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3"/>
      <c r="Z63" s="12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229"/>
      <c r="E75" s="229"/>
    </row>
    <row r="80" spans="4:26" x14ac:dyDescent="0.25">
      <c r="V80" s="14"/>
      <c r="W80" s="14"/>
      <c r="X80" s="14"/>
      <c r="Y80" s="15"/>
      <c r="Z80" s="14"/>
    </row>
    <row r="81" spans="1:26" x14ac:dyDescent="0.25">
      <c r="V81" s="14"/>
      <c r="W81" s="14"/>
      <c r="X81" s="14"/>
      <c r="Y81" s="15"/>
      <c r="Z81" s="14"/>
    </row>
    <row r="82" spans="1:2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4"/>
      <c r="W82" s="14"/>
      <c r="X82" s="14"/>
      <c r="Y82" s="15"/>
      <c r="Z82" s="14"/>
    </row>
    <row r="83" spans="1:2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4"/>
      <c r="W83" s="14"/>
      <c r="X83" s="14"/>
      <c r="Y83" s="15"/>
      <c r="Z83" s="14"/>
    </row>
    <row r="84" spans="1:26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4"/>
      <c r="W84" s="14"/>
      <c r="X84" s="14"/>
      <c r="Y84" s="15"/>
      <c r="Z84" s="14"/>
    </row>
    <row r="85" spans="1:26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4"/>
      <c r="W85" s="14"/>
      <c r="X85" s="14"/>
      <c r="Y85" s="15"/>
      <c r="Z85" s="14"/>
    </row>
    <row r="86" spans="1:26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4"/>
      <c r="W86" s="14"/>
      <c r="X86" s="14"/>
      <c r="Y86" s="15"/>
      <c r="Z86" s="14"/>
    </row>
    <row r="87" spans="1:26" x14ac:dyDescent="0.25">
      <c r="A87" s="218" t="s">
        <v>164</v>
      </c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</row>
    <row r="88" spans="1:26" s="58" customFormat="1" x14ac:dyDescent="0.2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</row>
    <row r="89" spans="1:26" s="58" customFormat="1" x14ac:dyDescent="0.2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</row>
    <row r="90" spans="1:26" s="58" customFormat="1" x14ac:dyDescent="0.25">
      <c r="A90" s="156"/>
      <c r="B90" s="156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</row>
    <row r="91" spans="1:26" s="58" customFormat="1" x14ac:dyDescent="0.25">
      <c r="A91" s="156"/>
      <c r="B91" s="156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</row>
    <row r="92" spans="1:26" s="58" customFormat="1" x14ac:dyDescent="0.25">
      <c r="A92" s="156"/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</row>
    <row r="93" spans="1:26" s="58" customFormat="1" x14ac:dyDescent="0.25">
      <c r="A93" s="156"/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</row>
    <row r="94" spans="1:26" s="58" customFormat="1" x14ac:dyDescent="0.25">
      <c r="A94" s="156"/>
      <c r="B94" s="156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</row>
    <row r="95" spans="1:26" s="58" customFormat="1" x14ac:dyDescent="0.25">
      <c r="A95" s="156"/>
      <c r="B95" s="156"/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</row>
    <row r="96" spans="1:26" s="58" customFormat="1" x14ac:dyDescent="0.25">
      <c r="A96" s="156"/>
      <c r="B96" s="156"/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</row>
    <row r="97" spans="1:25" s="58" customFormat="1" x14ac:dyDescent="0.25">
      <c r="A97" s="156"/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</row>
    <row r="98" spans="1:25" s="58" customFormat="1" x14ac:dyDescent="0.25">
      <c r="A98" s="156"/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</row>
    <row r="99" spans="1:25" s="58" customFormat="1" x14ac:dyDescent="0.25">
      <c r="A99" s="156"/>
      <c r="B99" s="156"/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</row>
    <row r="100" spans="1:25" s="58" customFormat="1" x14ac:dyDescent="0.25">
      <c r="A100" s="156"/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</row>
    <row r="101" spans="1:25" s="58" customFormat="1" x14ac:dyDescent="0.25">
      <c r="A101" s="156"/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</row>
    <row r="102" spans="1:25" s="58" customFormat="1" x14ac:dyDescent="0.25">
      <c r="A102" s="156"/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</row>
    <row r="103" spans="1:25" s="58" customFormat="1" x14ac:dyDescent="0.25">
      <c r="A103" s="156"/>
      <c r="B103" s="156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</row>
    <row r="104" spans="1:25" s="58" customFormat="1" x14ac:dyDescent="0.25">
      <c r="A104" s="156"/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</row>
    <row r="105" spans="1:25" s="58" customFormat="1" x14ac:dyDescent="0.25">
      <c r="A105" s="156"/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</row>
    <row r="106" spans="1:25" s="58" customFormat="1" x14ac:dyDescent="0.25">
      <c r="A106" s="156"/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</row>
    <row r="107" spans="1:25" s="58" customFormat="1" x14ac:dyDescent="0.25">
      <c r="A107" s="156"/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</row>
    <row r="108" spans="1:25" s="58" customFormat="1" x14ac:dyDescent="0.25">
      <c r="A108" s="156"/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</row>
    <row r="109" spans="1:25" s="58" customFormat="1" x14ac:dyDescent="0.25">
      <c r="A109" s="156"/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</row>
    <row r="110" spans="1:25" s="58" customFormat="1" x14ac:dyDescent="0.25">
      <c r="A110" s="156"/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</row>
    <row r="111" spans="1:25" s="58" customFormat="1" x14ac:dyDescent="0.25">
      <c r="A111" s="156"/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</row>
    <row r="112" spans="1:25" s="58" customFormat="1" x14ac:dyDescent="0.25">
      <c r="A112" s="156"/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</row>
    <row r="113" spans="1:25" s="58" customFormat="1" x14ac:dyDescent="0.25">
      <c r="A113" s="156"/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</row>
    <row r="114" spans="1:25" s="58" customFormat="1" x14ac:dyDescent="0.25">
      <c r="A114" s="156"/>
      <c r="B114" s="156"/>
      <c r="C114" s="156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</row>
    <row r="115" spans="1:25" s="58" customFormat="1" x14ac:dyDescent="0.25">
      <c r="A115" s="156"/>
      <c r="B115" s="156"/>
      <c r="C115" s="156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</row>
    <row r="116" spans="1:25" s="58" customFormat="1" x14ac:dyDescent="0.25">
      <c r="A116" s="156"/>
      <c r="B116" s="156"/>
      <c r="C116" s="156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</row>
    <row r="117" spans="1:25" s="58" customFormat="1" x14ac:dyDescent="0.25">
      <c r="A117" s="156"/>
      <c r="B117" s="156"/>
      <c r="C117" s="156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</row>
    <row r="118" spans="1:25" s="58" customFormat="1" x14ac:dyDescent="0.25">
      <c r="A118" s="156"/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</row>
    <row r="119" spans="1:25" s="58" customFormat="1" x14ac:dyDescent="0.25">
      <c r="A119" s="156"/>
      <c r="B119" s="156"/>
      <c r="C119" s="15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</row>
    <row r="120" spans="1:25" s="58" customFormat="1" x14ac:dyDescent="0.25">
      <c r="A120" s="156"/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</row>
    <row r="121" spans="1:25" s="58" customFormat="1" x14ac:dyDescent="0.25">
      <c r="A121" s="156"/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</row>
    <row r="122" spans="1:25" s="58" customFormat="1" x14ac:dyDescent="0.25">
      <c r="A122" s="156"/>
      <c r="B122" s="156"/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</row>
    <row r="123" spans="1:25" s="58" customFormat="1" x14ac:dyDescent="0.25">
      <c r="A123" s="156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</row>
    <row r="124" spans="1:25" s="58" customFormat="1" x14ac:dyDescent="0.25">
      <c r="A124" s="156"/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</row>
    <row r="125" spans="1:25" s="58" customFormat="1" x14ac:dyDescent="0.25">
      <c r="A125" s="156"/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</row>
    <row r="126" spans="1:25" s="58" customFormat="1" x14ac:dyDescent="0.25">
      <c r="A126" s="156"/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</row>
    <row r="127" spans="1:25" s="62" customFormat="1" x14ac:dyDescent="0.25">
      <c r="A127" s="156"/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</row>
    <row r="128" spans="1:25" s="62" customFormat="1" x14ac:dyDescent="0.25">
      <c r="A128" s="156"/>
      <c r="B128" s="156"/>
      <c r="C128" s="156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</row>
    <row r="129" spans="1:25" s="62" customFormat="1" x14ac:dyDescent="0.25">
      <c r="A129" s="156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</row>
    <row r="130" spans="1:25" s="62" customFormat="1" x14ac:dyDescent="0.25">
      <c r="A130" s="156"/>
      <c r="B130" s="156"/>
      <c r="C130" s="156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</row>
    <row r="131" spans="1:25" s="62" customFormat="1" x14ac:dyDescent="0.25">
      <c r="A131" s="156"/>
      <c r="B131" s="156"/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</row>
    <row r="132" spans="1:25" s="62" customFormat="1" x14ac:dyDescent="0.25">
      <c r="A132" s="156"/>
      <c r="B132" s="156"/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</row>
    <row r="133" spans="1:25" s="62" customFormat="1" x14ac:dyDescent="0.25">
      <c r="A133" s="156"/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</row>
    <row r="134" spans="1:25" s="62" customFormat="1" x14ac:dyDescent="0.25">
      <c r="A134" s="156"/>
      <c r="B134" s="156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</row>
    <row r="135" spans="1:25" s="62" customFormat="1" x14ac:dyDescent="0.25">
      <c r="A135" s="156"/>
      <c r="B135" s="156"/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</row>
    <row r="136" spans="1:25" s="62" customFormat="1" x14ac:dyDescent="0.25">
      <c r="A136" s="156"/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</row>
    <row r="137" spans="1:25" s="62" customFormat="1" x14ac:dyDescent="0.25">
      <c r="A137" s="156"/>
      <c r="B137" s="156"/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</row>
    <row r="138" spans="1:25" s="62" customFormat="1" x14ac:dyDescent="0.25">
      <c r="A138" s="156"/>
      <c r="B138" s="156"/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</row>
    <row r="139" spans="1:25" s="62" customFormat="1" x14ac:dyDescent="0.25">
      <c r="A139" s="156"/>
      <c r="B139" s="156"/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</row>
    <row r="140" spans="1:25" s="62" customFormat="1" x14ac:dyDescent="0.25">
      <c r="A140" s="156"/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</row>
    <row r="141" spans="1:25" s="62" customFormat="1" x14ac:dyDescent="0.25">
      <c r="A141" s="156"/>
      <c r="B141" s="156"/>
      <c r="C141" s="156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</row>
    <row r="142" spans="1:25" s="61" customFormat="1" x14ac:dyDescent="0.25">
      <c r="A142" s="156"/>
      <c r="B142" s="156"/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</row>
    <row r="143" spans="1:25" s="61" customFormat="1" x14ac:dyDescent="0.25">
      <c r="A143" s="156"/>
      <c r="B143" s="156"/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</row>
    <row r="144" spans="1:25" s="61" customFormat="1" x14ac:dyDescent="0.25">
      <c r="A144" s="156"/>
      <c r="B144" s="156"/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</row>
    <row r="145" spans="1:25" s="61" customFormat="1" x14ac:dyDescent="0.25">
      <c r="A145" s="156"/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</row>
    <row r="146" spans="1:25" s="61" customFormat="1" x14ac:dyDescent="0.25">
      <c r="A146" s="156"/>
      <c r="B146" s="156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</row>
    <row r="147" spans="1:25" s="61" customFormat="1" x14ac:dyDescent="0.25">
      <c r="A147" s="156"/>
      <c r="B147" s="156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</row>
    <row r="148" spans="1:25" s="62" customFormat="1" x14ac:dyDescent="0.25">
      <c r="A148" s="156"/>
      <c r="B148" s="156"/>
      <c r="C148" s="156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</row>
    <row r="149" spans="1:25" s="62" customFormat="1" x14ac:dyDescent="0.25">
      <c r="A149" s="156"/>
      <c r="B149" s="156"/>
      <c r="C149" s="156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</row>
    <row r="150" spans="1:25" s="62" customFormat="1" x14ac:dyDescent="0.25">
      <c r="A150" s="156"/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</row>
    <row r="151" spans="1:25" s="62" customFormat="1" x14ac:dyDescent="0.25">
      <c r="A151" s="156"/>
      <c r="B151" s="156"/>
      <c r="C151" s="15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</row>
    <row r="152" spans="1:25" s="62" customFormat="1" x14ac:dyDescent="0.25">
      <c r="A152" s="156"/>
      <c r="B152" s="156"/>
      <c r="C152" s="15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</row>
    <row r="153" spans="1:25" s="58" customFormat="1" x14ac:dyDescent="0.25">
      <c r="A153" s="156"/>
      <c r="B153" s="156"/>
      <c r="C153" s="156"/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</row>
    <row r="154" spans="1:25" s="66" customFormat="1" x14ac:dyDescent="0.25">
      <c r="A154" s="156"/>
      <c r="B154" s="156"/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</row>
    <row r="155" spans="1:25" s="66" customFormat="1" x14ac:dyDescent="0.25">
      <c r="A155" s="156"/>
      <c r="B155" s="156"/>
      <c r="C155" s="156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</row>
    <row r="156" spans="1:25" s="66" customFormat="1" x14ac:dyDescent="0.25">
      <c r="A156" s="156"/>
      <c r="B156" s="156"/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</row>
    <row r="157" spans="1:25" s="66" customFormat="1" x14ac:dyDescent="0.25">
      <c r="A157" s="156"/>
      <c r="B157" s="156"/>
      <c r="C157" s="156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</row>
    <row r="158" spans="1:25" s="66" customFormat="1" x14ac:dyDescent="0.25">
      <c r="A158" s="156"/>
      <c r="B158" s="156"/>
      <c r="C158" s="156"/>
      <c r="D158" s="156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</row>
    <row r="159" spans="1:25" s="66" customFormat="1" x14ac:dyDescent="0.25">
      <c r="A159" s="156"/>
      <c r="B159" s="156"/>
      <c r="C159" s="156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</row>
    <row r="160" spans="1:25" s="66" customFormat="1" x14ac:dyDescent="0.25">
      <c r="A160" s="156"/>
      <c r="B160" s="156"/>
      <c r="C160" s="156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</row>
    <row r="163" spans="1:21" x14ac:dyDescent="0.25">
      <c r="A163" s="149" t="s">
        <v>68</v>
      </c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</row>
    <row r="164" spans="1:2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6" spans="1:21" ht="15.75" thickBot="1" x14ac:dyDescent="0.3"/>
    <row r="167" spans="1:21" x14ac:dyDescent="0.25">
      <c r="A167" s="226" t="str">
        <f>CONCATENATE(Arkusz18!C2," - ",Arkusz18!B2," r.")</f>
        <v>01.01.2016 - 31.12.2016 r.</v>
      </c>
      <c r="B167" s="227"/>
      <c r="C167" s="227"/>
      <c r="D167" s="227"/>
      <c r="E167" s="227"/>
      <c r="F167" s="227"/>
      <c r="G167" s="227"/>
      <c r="H167" s="227"/>
      <c r="I167" s="228"/>
      <c r="M167" s="226" t="str">
        <f>CONCATENATE(Arkusz18!C2," - ",Arkusz18!B2," r.")</f>
        <v>01.01.2016 - 31.12.2016 r.</v>
      </c>
      <c r="N167" s="227"/>
      <c r="O167" s="227"/>
      <c r="P167" s="227"/>
      <c r="Q167" s="227"/>
      <c r="R167" s="227"/>
      <c r="S167" s="227"/>
      <c r="T167" s="227"/>
      <c r="U167" s="228"/>
    </row>
    <row r="168" spans="1:21" ht="15" customHeight="1" x14ac:dyDescent="0.25">
      <c r="A168" s="212" t="s">
        <v>54</v>
      </c>
      <c r="B168" s="213"/>
      <c r="C168" s="214"/>
      <c r="D168" s="219" t="s">
        <v>55</v>
      </c>
      <c r="E168" s="224"/>
      <c r="F168" s="219" t="s">
        <v>56</v>
      </c>
      <c r="G168" s="224"/>
      <c r="H168" s="219" t="s">
        <v>52</v>
      </c>
      <c r="I168" s="220"/>
      <c r="M168" s="212" t="s">
        <v>54</v>
      </c>
      <c r="N168" s="213"/>
      <c r="O168" s="214"/>
      <c r="P168" s="219" t="s">
        <v>57</v>
      </c>
      <c r="Q168" s="224"/>
      <c r="R168" s="219" t="s">
        <v>56</v>
      </c>
      <c r="S168" s="224"/>
      <c r="T168" s="219" t="s">
        <v>52</v>
      </c>
      <c r="U168" s="220"/>
    </row>
    <row r="169" spans="1:21" ht="46.5" customHeight="1" x14ac:dyDescent="0.25">
      <c r="A169" s="215"/>
      <c r="B169" s="216"/>
      <c r="C169" s="217"/>
      <c r="D169" s="221"/>
      <c r="E169" s="225"/>
      <c r="F169" s="221"/>
      <c r="G169" s="225"/>
      <c r="H169" s="221"/>
      <c r="I169" s="222"/>
      <c r="M169" s="215"/>
      <c r="N169" s="216"/>
      <c r="O169" s="217"/>
      <c r="P169" s="221"/>
      <c r="Q169" s="225"/>
      <c r="R169" s="221"/>
      <c r="S169" s="225"/>
      <c r="T169" s="221"/>
      <c r="U169" s="222"/>
    </row>
    <row r="170" spans="1:21" ht="15" customHeight="1" x14ac:dyDescent="0.25">
      <c r="A170" s="147" t="str">
        <f>Arkusz4!B2</f>
        <v>NIEMCY</v>
      </c>
      <c r="B170" s="148"/>
      <c r="C170" s="148"/>
      <c r="D170" s="144">
        <f>Arkusz4!C2</f>
        <v>6611</v>
      </c>
      <c r="E170" s="144"/>
      <c r="F170" s="144">
        <f>Arkusz4!D2</f>
        <v>5663</v>
      </c>
      <c r="G170" s="144"/>
      <c r="H170" s="144">
        <f>Arkusz4!E2</f>
        <v>895</v>
      </c>
      <c r="I170" s="144"/>
      <c r="M170" s="147" t="str">
        <f>Arkusz5!B2</f>
        <v>NIEMCY</v>
      </c>
      <c r="N170" s="148"/>
      <c r="O170" s="148"/>
      <c r="P170" s="144">
        <f>Arkusz5!C2</f>
        <v>65</v>
      </c>
      <c r="Q170" s="144"/>
      <c r="R170" s="144">
        <f>Arkusz5!D2</f>
        <v>40</v>
      </c>
      <c r="S170" s="144"/>
      <c r="T170" s="144">
        <f>Arkusz5!E2</f>
        <v>7</v>
      </c>
      <c r="U170" s="204"/>
    </row>
    <row r="171" spans="1:21" ht="15" customHeight="1" x14ac:dyDescent="0.25">
      <c r="A171" s="151" t="str">
        <f>Arkusz4!B3</f>
        <v>FRANCJA</v>
      </c>
      <c r="B171" s="152"/>
      <c r="C171" s="152"/>
      <c r="D171" s="153">
        <f>Arkusz4!C3</f>
        <v>966</v>
      </c>
      <c r="E171" s="153"/>
      <c r="F171" s="153">
        <f>Arkusz4!D3</f>
        <v>859</v>
      </c>
      <c r="G171" s="153"/>
      <c r="H171" s="153">
        <f>Arkusz4!E3</f>
        <v>34</v>
      </c>
      <c r="I171" s="153"/>
      <c r="M171" s="151" t="str">
        <f>Arkusz5!B3</f>
        <v>WĘGRY</v>
      </c>
      <c r="N171" s="152"/>
      <c r="O171" s="152"/>
      <c r="P171" s="153">
        <f>Arkusz5!C3</f>
        <v>17</v>
      </c>
      <c r="Q171" s="153"/>
      <c r="R171" s="153">
        <f>Arkusz5!D3</f>
        <v>3</v>
      </c>
      <c r="S171" s="153"/>
      <c r="T171" s="153">
        <f>Arkusz5!E3</f>
        <v>0</v>
      </c>
      <c r="U171" s="202"/>
    </row>
    <row r="172" spans="1:21" ht="15" customHeight="1" x14ac:dyDescent="0.25">
      <c r="A172" s="147" t="str">
        <f>Arkusz4!B4</f>
        <v>AUSTRIA</v>
      </c>
      <c r="B172" s="148"/>
      <c r="C172" s="148"/>
      <c r="D172" s="144">
        <f>Arkusz4!C4</f>
        <v>672</v>
      </c>
      <c r="E172" s="144"/>
      <c r="F172" s="144">
        <f>Arkusz4!D4</f>
        <v>628</v>
      </c>
      <c r="G172" s="144"/>
      <c r="H172" s="144">
        <f>Arkusz4!E4</f>
        <v>206</v>
      </c>
      <c r="I172" s="144"/>
      <c r="M172" s="147" t="str">
        <f>Arkusz5!B4</f>
        <v>AUSTRIA</v>
      </c>
      <c r="N172" s="148"/>
      <c r="O172" s="148"/>
      <c r="P172" s="144">
        <f>Arkusz5!C4</f>
        <v>16</v>
      </c>
      <c r="Q172" s="144"/>
      <c r="R172" s="144">
        <f>Arkusz5!D4</f>
        <v>7</v>
      </c>
      <c r="S172" s="144"/>
      <c r="T172" s="144">
        <f>Arkusz5!E4</f>
        <v>0</v>
      </c>
      <c r="U172" s="204"/>
    </row>
    <row r="173" spans="1:21" ht="15" customHeight="1" x14ac:dyDescent="0.25">
      <c r="A173" s="151" t="str">
        <f>Arkusz4!B5</f>
        <v>SZWECJA</v>
      </c>
      <c r="B173" s="152"/>
      <c r="C173" s="152"/>
      <c r="D173" s="153">
        <f>Arkusz4!C5</f>
        <v>330</v>
      </c>
      <c r="E173" s="153"/>
      <c r="F173" s="153">
        <f>Arkusz4!D5</f>
        <v>300</v>
      </c>
      <c r="G173" s="153"/>
      <c r="H173" s="153">
        <f>Arkusz4!E5</f>
        <v>76</v>
      </c>
      <c r="I173" s="153"/>
      <c r="M173" s="151" t="str">
        <f>Arkusz5!B5</f>
        <v>LITWA</v>
      </c>
      <c r="N173" s="152"/>
      <c r="O173" s="152"/>
      <c r="P173" s="153">
        <f>Arkusz5!C5</f>
        <v>15</v>
      </c>
      <c r="Q173" s="153"/>
      <c r="R173" s="153">
        <f>Arkusz5!D5</f>
        <v>9</v>
      </c>
      <c r="S173" s="153"/>
      <c r="T173" s="153">
        <f>Arkusz5!E5</f>
        <v>1</v>
      </c>
      <c r="U173" s="202"/>
    </row>
    <row r="174" spans="1:21" ht="15" customHeight="1" x14ac:dyDescent="0.25">
      <c r="A174" s="147" t="str">
        <f>Arkusz4!B6</f>
        <v>NIDERLANDY</v>
      </c>
      <c r="B174" s="148"/>
      <c r="C174" s="148"/>
      <c r="D174" s="144">
        <f>Arkusz4!C6</f>
        <v>287</v>
      </c>
      <c r="E174" s="144"/>
      <c r="F174" s="144">
        <f>Arkusz4!D6</f>
        <v>278</v>
      </c>
      <c r="G174" s="144"/>
      <c r="H174" s="144">
        <f>Arkusz4!E6</f>
        <v>30</v>
      </c>
      <c r="I174" s="144"/>
      <c r="M174" s="147" t="str">
        <f>Arkusz5!B6</f>
        <v>FRANCJA</v>
      </c>
      <c r="N174" s="148"/>
      <c r="O174" s="148"/>
      <c r="P174" s="144">
        <f>Arkusz5!C6</f>
        <v>12</v>
      </c>
      <c r="Q174" s="144"/>
      <c r="R174" s="144">
        <f>Arkusz5!D6</f>
        <v>1</v>
      </c>
      <c r="S174" s="144"/>
      <c r="T174" s="144">
        <f>Arkusz5!E6</f>
        <v>0</v>
      </c>
      <c r="U174" s="204"/>
    </row>
    <row r="175" spans="1:21" ht="15" customHeight="1" thickBot="1" x14ac:dyDescent="0.3">
      <c r="A175" s="200" t="str">
        <f>Arkusz4!B7</f>
        <v>Pozostałe</v>
      </c>
      <c r="B175" s="201"/>
      <c r="C175" s="201"/>
      <c r="D175" s="145">
        <f>Arkusz4!C7</f>
        <v>635</v>
      </c>
      <c r="E175" s="145"/>
      <c r="F175" s="145">
        <f>Arkusz4!D7</f>
        <v>618</v>
      </c>
      <c r="G175" s="145"/>
      <c r="H175" s="145">
        <f>Arkusz4!E7</f>
        <v>167</v>
      </c>
      <c r="I175" s="145"/>
      <c r="M175" s="200" t="str">
        <f>Arkusz5!B7</f>
        <v>Pozostałe</v>
      </c>
      <c r="N175" s="201"/>
      <c r="O175" s="201"/>
      <c r="P175" s="145">
        <f>Arkusz5!C7</f>
        <v>55</v>
      </c>
      <c r="Q175" s="145"/>
      <c r="R175" s="145">
        <f>Arkusz5!D7</f>
        <v>33</v>
      </c>
      <c r="S175" s="145"/>
      <c r="T175" s="145">
        <f>Arkusz5!E7</f>
        <v>1</v>
      </c>
      <c r="U175" s="150"/>
    </row>
    <row r="176" spans="1:21" ht="15.75" thickBot="1" x14ac:dyDescent="0.3">
      <c r="A176" s="207" t="s">
        <v>70</v>
      </c>
      <c r="B176" s="208"/>
      <c r="C176" s="208"/>
      <c r="D176" s="142">
        <f>SUM(D170:E175)</f>
        <v>9501</v>
      </c>
      <c r="E176" s="142"/>
      <c r="F176" s="142">
        <f>SUM(F170:G175)</f>
        <v>8346</v>
      </c>
      <c r="G176" s="142"/>
      <c r="H176" s="142">
        <f>SUM(H170:I175)</f>
        <v>1408</v>
      </c>
      <c r="I176" s="143"/>
      <c r="M176" s="207" t="s">
        <v>70</v>
      </c>
      <c r="N176" s="208"/>
      <c r="O176" s="208"/>
      <c r="P176" s="142">
        <f>SUM(P170:Q175)</f>
        <v>180</v>
      </c>
      <c r="Q176" s="142"/>
      <c r="R176" s="142">
        <f t="shared" ref="R176" si="0">SUM(R170:S175)</f>
        <v>93</v>
      </c>
      <c r="S176" s="142"/>
      <c r="T176" s="142">
        <f>SUM(T170:U175)</f>
        <v>9</v>
      </c>
      <c r="U176" s="143"/>
    </row>
    <row r="178" spans="1:26" x14ac:dyDescent="0.25">
      <c r="A178" s="146" t="s">
        <v>158</v>
      </c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</row>
    <row r="179" spans="1:26" x14ac:dyDescent="0.25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</row>
    <row r="180" spans="1:26" x14ac:dyDescent="0.25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</row>
    <row r="181" spans="1:26" x14ac:dyDescent="0.25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</row>
    <row r="182" spans="1:26" x14ac:dyDescent="0.25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</row>
    <row r="183" spans="1:26" x14ac:dyDescent="0.25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</row>
    <row r="184" spans="1:26" x14ac:dyDescent="0.25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</row>
    <row r="185" spans="1:26" x14ac:dyDescent="0.25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</row>
    <row r="187" spans="1:26" ht="15" customHeight="1" x14ac:dyDescent="0.25">
      <c r="A187" s="136" t="s">
        <v>69</v>
      </c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</row>
    <row r="188" spans="1:26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</row>
    <row r="189" spans="1:26" x14ac:dyDescent="0.25">
      <c r="A189" s="149" t="s">
        <v>145</v>
      </c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</row>
    <row r="190" spans="1:2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6" ht="15.75" thickBot="1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6" x14ac:dyDescent="0.25">
      <c r="C192" s="139" t="s">
        <v>0</v>
      </c>
      <c r="D192" s="140"/>
      <c r="E192" s="140"/>
      <c r="F192" s="140"/>
      <c r="G192" s="205" t="str">
        <f>CONCATENATE(Arkusz18!A2," - ",Arkusz18!B2," r.")</f>
        <v>01.12.2016 - 31.12.2016 r.</v>
      </c>
      <c r="H192" s="205"/>
      <c r="I192" s="205"/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6"/>
    </row>
    <row r="193" spans="3:21" ht="72" customHeight="1" x14ac:dyDescent="0.25">
      <c r="C193" s="196"/>
      <c r="D193" s="197"/>
      <c r="E193" s="197"/>
      <c r="F193" s="197"/>
      <c r="G193" s="106" t="s">
        <v>58</v>
      </c>
      <c r="H193" s="107"/>
      <c r="I193" s="108"/>
      <c r="J193" s="106" t="s">
        <v>59</v>
      </c>
      <c r="K193" s="107"/>
      <c r="L193" s="108"/>
      <c r="M193" s="106" t="s">
        <v>60</v>
      </c>
      <c r="N193" s="107"/>
      <c r="O193" s="108"/>
      <c r="P193" s="106" t="s">
        <v>72</v>
      </c>
      <c r="Q193" s="107"/>
      <c r="R193" s="108"/>
      <c r="S193" s="106" t="s">
        <v>61</v>
      </c>
      <c r="T193" s="107"/>
      <c r="U193" s="203"/>
    </row>
    <row r="194" spans="3:21" x14ac:dyDescent="0.25">
      <c r="C194" s="188" t="str">
        <f>Arkusz6!B2</f>
        <v>ROSJA</v>
      </c>
      <c r="D194" s="189"/>
      <c r="E194" s="189"/>
      <c r="F194" s="189"/>
      <c r="G194" s="67">
        <f>Arkusz6!C2</f>
        <v>0</v>
      </c>
      <c r="H194" s="67"/>
      <c r="I194" s="67"/>
      <c r="J194" s="67">
        <f>Arkusz6!D2</f>
        <v>3</v>
      </c>
      <c r="K194" s="67"/>
      <c r="L194" s="67"/>
      <c r="M194" s="67">
        <f>Arkusz6!E2</f>
        <v>6</v>
      </c>
      <c r="N194" s="67"/>
      <c r="O194" s="67"/>
      <c r="P194" s="67">
        <f>Arkusz6!F2</f>
        <v>132</v>
      </c>
      <c r="Q194" s="67"/>
      <c r="R194" s="67"/>
      <c r="S194" s="67">
        <f>Arkusz6!G2</f>
        <v>216</v>
      </c>
      <c r="T194" s="67"/>
      <c r="U194" s="67"/>
    </row>
    <row r="195" spans="3:21" ht="15" customHeight="1" x14ac:dyDescent="0.25">
      <c r="C195" s="154" t="str">
        <f>Arkusz6!B3</f>
        <v>UKRAINA</v>
      </c>
      <c r="D195" s="155"/>
      <c r="E195" s="155"/>
      <c r="F195" s="155"/>
      <c r="G195" s="100">
        <f>Arkusz6!C3</f>
        <v>11</v>
      </c>
      <c r="H195" s="100"/>
      <c r="I195" s="100"/>
      <c r="J195" s="100">
        <f>Arkusz6!D3</f>
        <v>6</v>
      </c>
      <c r="K195" s="100"/>
      <c r="L195" s="100"/>
      <c r="M195" s="100">
        <f>Arkusz6!E3</f>
        <v>0</v>
      </c>
      <c r="N195" s="100"/>
      <c r="O195" s="100"/>
      <c r="P195" s="100">
        <f>Arkusz6!F3</f>
        <v>53</v>
      </c>
      <c r="Q195" s="100"/>
      <c r="R195" s="100"/>
      <c r="S195" s="100">
        <f>Arkusz6!G3</f>
        <v>19</v>
      </c>
      <c r="T195" s="100"/>
      <c r="U195" s="100"/>
    </row>
    <row r="196" spans="3:21" ht="15" customHeight="1" x14ac:dyDescent="0.25">
      <c r="C196" s="188" t="str">
        <f>Arkusz6!B4</f>
        <v>TADŻYKISTAN</v>
      </c>
      <c r="D196" s="189"/>
      <c r="E196" s="189"/>
      <c r="F196" s="189"/>
      <c r="G196" s="67">
        <f>Arkusz6!C4</f>
        <v>0</v>
      </c>
      <c r="H196" s="67"/>
      <c r="I196" s="67"/>
      <c r="J196" s="67">
        <f>Arkusz6!D4</f>
        <v>0</v>
      </c>
      <c r="K196" s="67"/>
      <c r="L196" s="67"/>
      <c r="M196" s="67">
        <f>Arkusz6!E4</f>
        <v>0</v>
      </c>
      <c r="N196" s="67"/>
      <c r="O196" s="67"/>
      <c r="P196" s="67">
        <f>Arkusz6!F4</f>
        <v>27</v>
      </c>
      <c r="Q196" s="67"/>
      <c r="R196" s="67"/>
      <c r="S196" s="67">
        <f>Arkusz6!G4</f>
        <v>9</v>
      </c>
      <c r="T196" s="67"/>
      <c r="U196" s="67"/>
    </row>
    <row r="197" spans="3:21" ht="15" customHeight="1" x14ac:dyDescent="0.25">
      <c r="C197" s="154" t="str">
        <f>Arkusz6!B5</f>
        <v>ARMENIA</v>
      </c>
      <c r="D197" s="155"/>
      <c r="E197" s="155"/>
      <c r="F197" s="155"/>
      <c r="G197" s="100">
        <f>Arkusz6!C5</f>
        <v>0</v>
      </c>
      <c r="H197" s="100"/>
      <c r="I197" s="100"/>
      <c r="J197" s="100">
        <f>Arkusz6!D5</f>
        <v>0</v>
      </c>
      <c r="K197" s="100"/>
      <c r="L197" s="100"/>
      <c r="M197" s="100">
        <f>Arkusz6!E5</f>
        <v>0</v>
      </c>
      <c r="N197" s="100"/>
      <c r="O197" s="100"/>
      <c r="P197" s="100">
        <f>Arkusz6!F5</f>
        <v>4</v>
      </c>
      <c r="Q197" s="100"/>
      <c r="R197" s="100"/>
      <c r="S197" s="100">
        <f>Arkusz6!G5</f>
        <v>9</v>
      </c>
      <c r="T197" s="100"/>
      <c r="U197" s="100"/>
    </row>
    <row r="198" spans="3:21" ht="15" customHeight="1" x14ac:dyDescent="0.25">
      <c r="C198" s="188" t="str">
        <f>Arkusz6!B6</f>
        <v>GRUZJA</v>
      </c>
      <c r="D198" s="189"/>
      <c r="E198" s="189"/>
      <c r="F198" s="189"/>
      <c r="G198" s="67">
        <f>Arkusz6!C6</f>
        <v>0</v>
      </c>
      <c r="H198" s="67"/>
      <c r="I198" s="67"/>
      <c r="J198" s="67">
        <f>Arkusz6!D6</f>
        <v>0</v>
      </c>
      <c r="K198" s="67"/>
      <c r="L198" s="67"/>
      <c r="M198" s="67">
        <f>Arkusz6!E6</f>
        <v>0</v>
      </c>
      <c r="N198" s="67"/>
      <c r="O198" s="67"/>
      <c r="P198" s="67">
        <f>Arkusz6!F6</f>
        <v>0</v>
      </c>
      <c r="Q198" s="67"/>
      <c r="R198" s="67"/>
      <c r="S198" s="67">
        <f>Arkusz6!G6</f>
        <v>3</v>
      </c>
      <c r="T198" s="67"/>
      <c r="U198" s="67"/>
    </row>
    <row r="199" spans="3:21" ht="15" customHeight="1" thickBot="1" x14ac:dyDescent="0.3">
      <c r="C199" s="198" t="str">
        <f>Arkusz6!B7</f>
        <v>Pozostałe</v>
      </c>
      <c r="D199" s="199"/>
      <c r="E199" s="199"/>
      <c r="F199" s="199"/>
      <c r="G199" s="101">
        <f>Arkusz6!C7</f>
        <v>5</v>
      </c>
      <c r="H199" s="101"/>
      <c r="I199" s="101"/>
      <c r="J199" s="101">
        <f>Arkusz6!D7</f>
        <v>1</v>
      </c>
      <c r="K199" s="101"/>
      <c r="L199" s="101"/>
      <c r="M199" s="101">
        <f>Arkusz6!E7</f>
        <v>0</v>
      </c>
      <c r="N199" s="101"/>
      <c r="O199" s="101"/>
      <c r="P199" s="101">
        <f>Arkusz6!F7</f>
        <v>11</v>
      </c>
      <c r="Q199" s="101"/>
      <c r="R199" s="101"/>
      <c r="S199" s="101">
        <f>Arkusz6!G7</f>
        <v>13</v>
      </c>
      <c r="T199" s="101"/>
      <c r="U199" s="101"/>
    </row>
    <row r="200" spans="3:21" ht="15.75" thickBot="1" x14ac:dyDescent="0.3">
      <c r="C200" s="190" t="s">
        <v>1</v>
      </c>
      <c r="D200" s="191"/>
      <c r="E200" s="191"/>
      <c r="F200" s="191"/>
      <c r="G200" s="104">
        <f>SUM(G194:I199)</f>
        <v>16</v>
      </c>
      <c r="H200" s="104"/>
      <c r="I200" s="104"/>
      <c r="J200" s="104">
        <f t="shared" ref="J200" si="1">SUM(J194:L199)</f>
        <v>10</v>
      </c>
      <c r="K200" s="104"/>
      <c r="L200" s="104"/>
      <c r="M200" s="104">
        <f t="shared" ref="M200" si="2">SUM(M194:O199)</f>
        <v>6</v>
      </c>
      <c r="N200" s="104"/>
      <c r="O200" s="104"/>
      <c r="P200" s="104">
        <f t="shared" ref="P200" si="3">SUM(P194:R199)</f>
        <v>227</v>
      </c>
      <c r="Q200" s="104"/>
      <c r="R200" s="104"/>
      <c r="S200" s="104">
        <f>SUM(S194:U199)</f>
        <v>269</v>
      </c>
      <c r="T200" s="104"/>
      <c r="U200" s="105"/>
    </row>
    <row r="203" spans="3:21" ht="15.75" thickBot="1" x14ac:dyDescent="0.3"/>
    <row r="204" spans="3:21" ht="15" customHeight="1" x14ac:dyDescent="0.25">
      <c r="C204" s="139" t="s">
        <v>0</v>
      </c>
      <c r="D204" s="140"/>
      <c r="E204" s="140"/>
      <c r="F204" s="140"/>
      <c r="G204" s="205" t="str">
        <f>CONCATENATE(Arkusz18!C2," - ",Arkusz18!B2," r.")</f>
        <v>01.01.2016 - 31.12.2016 r.</v>
      </c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6"/>
    </row>
    <row r="205" spans="3:21" ht="70.5" customHeight="1" x14ac:dyDescent="0.25">
      <c r="C205" s="196"/>
      <c r="D205" s="197"/>
      <c r="E205" s="197"/>
      <c r="F205" s="197"/>
      <c r="G205" s="106" t="s">
        <v>58</v>
      </c>
      <c r="H205" s="107"/>
      <c r="I205" s="108"/>
      <c r="J205" s="106" t="s">
        <v>59</v>
      </c>
      <c r="K205" s="107"/>
      <c r="L205" s="108"/>
      <c r="M205" s="106" t="s">
        <v>60</v>
      </c>
      <c r="N205" s="107"/>
      <c r="O205" s="108"/>
      <c r="P205" s="106" t="s">
        <v>72</v>
      </c>
      <c r="Q205" s="107"/>
      <c r="R205" s="108"/>
      <c r="S205" s="106" t="s">
        <v>61</v>
      </c>
      <c r="T205" s="107"/>
      <c r="U205" s="203"/>
    </row>
    <row r="206" spans="3:21" ht="15" customHeight="1" x14ac:dyDescent="0.25">
      <c r="C206" s="188" t="str">
        <f>Arkusz7!B2</f>
        <v>ROSJA</v>
      </c>
      <c r="D206" s="189"/>
      <c r="E206" s="189"/>
      <c r="F206" s="189"/>
      <c r="G206" s="67">
        <f>Arkusz7!C2</f>
        <v>10</v>
      </c>
      <c r="H206" s="67"/>
      <c r="I206" s="67"/>
      <c r="J206" s="67">
        <f>Arkusz7!D2</f>
        <v>57</v>
      </c>
      <c r="K206" s="67"/>
      <c r="L206" s="67"/>
      <c r="M206" s="67">
        <f>Arkusz7!E2</f>
        <v>35</v>
      </c>
      <c r="N206" s="67"/>
      <c r="O206" s="67"/>
      <c r="P206" s="67">
        <f>Arkusz7!F2</f>
        <v>1125</v>
      </c>
      <c r="Q206" s="67"/>
      <c r="R206" s="67"/>
      <c r="S206" s="67">
        <f>Arkusz7!G2</f>
        <v>7701</v>
      </c>
      <c r="T206" s="67"/>
      <c r="U206" s="67"/>
    </row>
    <row r="207" spans="3:21" ht="15" customHeight="1" x14ac:dyDescent="0.25">
      <c r="C207" s="154" t="str">
        <f>Arkusz7!B3</f>
        <v>UKRAINA</v>
      </c>
      <c r="D207" s="155"/>
      <c r="E207" s="155"/>
      <c r="F207" s="155"/>
      <c r="G207" s="100">
        <f>Arkusz7!C3</f>
        <v>16</v>
      </c>
      <c r="H207" s="100"/>
      <c r="I207" s="100"/>
      <c r="J207" s="100">
        <f>Arkusz7!D3</f>
        <v>51</v>
      </c>
      <c r="K207" s="100"/>
      <c r="L207" s="100"/>
      <c r="M207" s="100">
        <f>Arkusz7!E3</f>
        <v>1</v>
      </c>
      <c r="N207" s="100"/>
      <c r="O207" s="100"/>
      <c r="P207" s="100">
        <f>Arkusz7!F3</f>
        <v>696</v>
      </c>
      <c r="Q207" s="100"/>
      <c r="R207" s="100"/>
      <c r="S207" s="100">
        <f>Arkusz7!G3</f>
        <v>434</v>
      </c>
      <c r="T207" s="100"/>
      <c r="U207" s="100"/>
    </row>
    <row r="208" spans="3:21" ht="15" customHeight="1" x14ac:dyDescent="0.25">
      <c r="C208" s="188" t="str">
        <f>Arkusz7!B4</f>
        <v>TADŻYKISTAN</v>
      </c>
      <c r="D208" s="189"/>
      <c r="E208" s="189"/>
      <c r="F208" s="189"/>
      <c r="G208" s="67">
        <f>Arkusz7!C4</f>
        <v>6</v>
      </c>
      <c r="H208" s="67"/>
      <c r="I208" s="67"/>
      <c r="J208" s="67">
        <f>Arkusz7!D4</f>
        <v>7</v>
      </c>
      <c r="K208" s="67"/>
      <c r="L208" s="67"/>
      <c r="M208" s="67">
        <f>Arkusz7!E4</f>
        <v>0</v>
      </c>
      <c r="N208" s="67"/>
      <c r="O208" s="67"/>
      <c r="P208" s="67">
        <f>Arkusz7!F4</f>
        <v>109</v>
      </c>
      <c r="Q208" s="67"/>
      <c r="R208" s="67"/>
      <c r="S208" s="67">
        <f>Arkusz7!G4</f>
        <v>649</v>
      </c>
      <c r="T208" s="67"/>
      <c r="U208" s="67"/>
    </row>
    <row r="209" spans="1:25" ht="15" customHeight="1" x14ac:dyDescent="0.25">
      <c r="C209" s="154" t="str">
        <f>Arkusz7!B5</f>
        <v>ARMENIA</v>
      </c>
      <c r="D209" s="155"/>
      <c r="E209" s="155"/>
      <c r="F209" s="155"/>
      <c r="G209" s="100">
        <f>Arkusz7!C5</f>
        <v>0</v>
      </c>
      <c r="H209" s="100"/>
      <c r="I209" s="100"/>
      <c r="J209" s="100">
        <f>Arkusz7!D5</f>
        <v>0</v>
      </c>
      <c r="K209" s="100"/>
      <c r="L209" s="100"/>
      <c r="M209" s="100">
        <f>Arkusz7!E5</f>
        <v>5</v>
      </c>
      <c r="N209" s="100"/>
      <c r="O209" s="100"/>
      <c r="P209" s="100">
        <f>Arkusz7!F5</f>
        <v>14</v>
      </c>
      <c r="Q209" s="100"/>
      <c r="R209" s="100"/>
      <c r="S209" s="100">
        <f>Arkusz7!G5</f>
        <v>296</v>
      </c>
      <c r="T209" s="100"/>
      <c r="U209" s="100"/>
    </row>
    <row r="210" spans="1:25" ht="15" customHeight="1" x14ac:dyDescent="0.25">
      <c r="C210" s="188" t="str">
        <f>Arkusz7!B6</f>
        <v>GRUZJA</v>
      </c>
      <c r="D210" s="189"/>
      <c r="E210" s="189"/>
      <c r="F210" s="189"/>
      <c r="G210" s="67">
        <f>Arkusz7!C6</f>
        <v>0</v>
      </c>
      <c r="H210" s="67"/>
      <c r="I210" s="67"/>
      <c r="J210" s="67">
        <f>Arkusz7!D6</f>
        <v>1</v>
      </c>
      <c r="K210" s="67"/>
      <c r="L210" s="67"/>
      <c r="M210" s="67">
        <f>Arkusz7!E6</f>
        <v>0</v>
      </c>
      <c r="N210" s="67"/>
      <c r="O210" s="67"/>
      <c r="P210" s="67">
        <f>Arkusz7!F6</f>
        <v>36</v>
      </c>
      <c r="Q210" s="67"/>
      <c r="R210" s="67"/>
      <c r="S210" s="67">
        <f>Arkusz7!G6</f>
        <v>99</v>
      </c>
      <c r="T210" s="67"/>
      <c r="U210" s="67"/>
    </row>
    <row r="211" spans="1:25" ht="15" customHeight="1" thickBot="1" x14ac:dyDescent="0.3">
      <c r="C211" s="198" t="str">
        <f>Arkusz7!B7</f>
        <v>Pozostałe</v>
      </c>
      <c r="D211" s="199"/>
      <c r="E211" s="199"/>
      <c r="F211" s="199"/>
      <c r="G211" s="101">
        <f>Arkusz7!C7</f>
        <v>76</v>
      </c>
      <c r="H211" s="101"/>
      <c r="I211" s="101"/>
      <c r="J211" s="101">
        <f>Arkusz7!D7</f>
        <v>34</v>
      </c>
      <c r="K211" s="101"/>
      <c r="L211" s="101"/>
      <c r="M211" s="101">
        <f>Arkusz7!E7</f>
        <v>8</v>
      </c>
      <c r="N211" s="101"/>
      <c r="O211" s="101"/>
      <c r="P211" s="101">
        <f>Arkusz7!F7</f>
        <v>208</v>
      </c>
      <c r="Q211" s="101"/>
      <c r="R211" s="101"/>
      <c r="S211" s="101">
        <f>Arkusz7!G7</f>
        <v>323</v>
      </c>
      <c r="T211" s="101"/>
      <c r="U211" s="101"/>
    </row>
    <row r="212" spans="1:25" ht="15" customHeight="1" thickBot="1" x14ac:dyDescent="0.3">
      <c r="C212" s="190" t="s">
        <v>1</v>
      </c>
      <c r="D212" s="191"/>
      <c r="E212" s="191"/>
      <c r="F212" s="191"/>
      <c r="G212" s="104">
        <f>SUM(G206:I211)</f>
        <v>108</v>
      </c>
      <c r="H212" s="104"/>
      <c r="I212" s="104"/>
      <c r="J212" s="104">
        <f t="shared" ref="J212" si="4">SUM(J206:L211)</f>
        <v>150</v>
      </c>
      <c r="K212" s="104"/>
      <c r="L212" s="104"/>
      <c r="M212" s="104">
        <f t="shared" ref="M212" si="5">SUM(M206:O211)</f>
        <v>49</v>
      </c>
      <c r="N212" s="104"/>
      <c r="O212" s="104"/>
      <c r="P212" s="104">
        <f t="shared" ref="P212" si="6">SUM(P206:R211)</f>
        <v>2188</v>
      </c>
      <c r="Q212" s="104"/>
      <c r="R212" s="104"/>
      <c r="S212" s="104">
        <f>SUM(S206:U211)</f>
        <v>9502</v>
      </c>
      <c r="T212" s="104"/>
      <c r="U212" s="105"/>
    </row>
    <row r="215" spans="1:25" x14ac:dyDescent="0.25">
      <c r="A215" s="146" t="s">
        <v>167</v>
      </c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</row>
    <row r="216" spans="1:25" s="62" customFormat="1" x14ac:dyDescent="0.25">
      <c r="A216" s="146"/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</row>
    <row r="217" spans="1:25" s="62" customFormat="1" x14ac:dyDescent="0.25">
      <c r="A217" s="146"/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</row>
    <row r="218" spans="1:25" s="62" customFormat="1" x14ac:dyDescent="0.25">
      <c r="A218" s="146"/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</row>
    <row r="219" spans="1:25" s="62" customFormat="1" x14ac:dyDescent="0.25">
      <c r="A219" s="146"/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</row>
    <row r="220" spans="1:25" s="62" customFormat="1" x14ac:dyDescent="0.25">
      <c r="A220" s="146"/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</row>
    <row r="221" spans="1:25" s="62" customFormat="1" x14ac:dyDescent="0.25">
      <c r="A221" s="146"/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</row>
    <row r="222" spans="1:25" s="62" customFormat="1" x14ac:dyDescent="0.25">
      <c r="A222" s="146"/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</row>
    <row r="223" spans="1:25" s="62" customFormat="1" x14ac:dyDescent="0.25">
      <c r="A223" s="146"/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</row>
    <row r="224" spans="1:25" s="62" customFormat="1" x14ac:dyDescent="0.25">
      <c r="A224" s="146"/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</row>
    <row r="225" spans="1:25" s="62" customFormat="1" x14ac:dyDescent="0.25">
      <c r="A225" s="146"/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</row>
    <row r="226" spans="1:25" s="62" customFormat="1" x14ac:dyDescent="0.25">
      <c r="A226" s="146"/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</row>
    <row r="227" spans="1:25" s="62" customFormat="1" x14ac:dyDescent="0.25">
      <c r="A227" s="146"/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</row>
    <row r="228" spans="1:25" s="62" customFormat="1" x14ac:dyDescent="0.25">
      <c r="A228" s="146"/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</row>
    <row r="229" spans="1:25" s="62" customFormat="1" x14ac:dyDescent="0.25">
      <c r="A229" s="146"/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</row>
    <row r="230" spans="1:25" s="62" customFormat="1" x14ac:dyDescent="0.25">
      <c r="A230" s="146"/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</row>
    <row r="231" spans="1:25" s="62" customFormat="1" x14ac:dyDescent="0.25">
      <c r="A231" s="146"/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</row>
    <row r="232" spans="1:25" s="62" customFormat="1" x14ac:dyDescent="0.25">
      <c r="A232" s="146"/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</row>
    <row r="233" spans="1:25" s="62" customFormat="1" x14ac:dyDescent="0.25">
      <c r="A233" s="146"/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</row>
    <row r="234" spans="1:25" s="62" customFormat="1" x14ac:dyDescent="0.25">
      <c r="A234" s="146"/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</row>
    <row r="235" spans="1:25" s="62" customFormat="1" x14ac:dyDescent="0.25">
      <c r="A235" s="146"/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</row>
    <row r="236" spans="1:25" s="62" customFormat="1" x14ac:dyDescent="0.25">
      <c r="A236" s="146"/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</row>
    <row r="237" spans="1:25" s="62" customFormat="1" x14ac:dyDescent="0.25">
      <c r="A237" s="146"/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</row>
    <row r="238" spans="1:25" s="62" customFormat="1" x14ac:dyDescent="0.25">
      <c r="A238" s="146"/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</row>
    <row r="239" spans="1:25" s="62" customFormat="1" x14ac:dyDescent="0.25">
      <c r="A239" s="146"/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</row>
    <row r="240" spans="1:25" s="62" customFormat="1" x14ac:dyDescent="0.25">
      <c r="A240" s="146"/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</row>
    <row r="241" spans="1:25" x14ac:dyDescent="0.25">
      <c r="A241" s="192"/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</row>
    <row r="242" spans="1:25" x14ac:dyDescent="0.25">
      <c r="A242" s="192"/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</row>
    <row r="243" spans="1:25" x14ac:dyDescent="0.25">
      <c r="A243" s="192"/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</row>
    <row r="244" spans="1:25" x14ac:dyDescent="0.25">
      <c r="A244" s="192"/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</row>
    <row r="245" spans="1:25" x14ac:dyDescent="0.25">
      <c r="A245" s="192"/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</row>
    <row r="246" spans="1:25" x14ac:dyDescent="0.25">
      <c r="A246" s="192"/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</row>
    <row r="247" spans="1:25" x14ac:dyDescent="0.25">
      <c r="A247" s="192"/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</row>
    <row r="248" spans="1:25" x14ac:dyDescent="0.25">
      <c r="A248" s="192"/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</row>
    <row r="249" spans="1:25" x14ac:dyDescent="0.25">
      <c r="A249" s="192"/>
      <c r="B249" s="192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</row>
    <row r="250" spans="1:25" s="62" customFormat="1" x14ac:dyDescent="0.25">
      <c r="A250" s="192"/>
      <c r="B250" s="192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</row>
    <row r="251" spans="1:25" s="63" customFormat="1" x14ac:dyDescent="0.25">
      <c r="A251" s="192"/>
      <c r="B251" s="192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</row>
    <row r="252" spans="1:25" x14ac:dyDescent="0.25">
      <c r="A252" s="192"/>
      <c r="B252" s="192"/>
      <c r="C252" s="192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</row>
    <row r="256" spans="1:25" ht="15" customHeight="1" x14ac:dyDescent="0.25">
      <c r="A256" s="149" t="s">
        <v>146</v>
      </c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</row>
    <row r="257" spans="1:36" x14ac:dyDescent="0.25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</row>
    <row r="258" spans="1:36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36" ht="15.75" thickBot="1" x14ac:dyDescent="0.3"/>
    <row r="260" spans="1:36" ht="27" customHeight="1" x14ac:dyDescent="0.25">
      <c r="B260" s="139" t="s">
        <v>8</v>
      </c>
      <c r="C260" s="140"/>
      <c r="D260" s="140"/>
      <c r="E260" s="140"/>
      <c r="F260" s="140"/>
      <c r="G260" s="140"/>
      <c r="H260" s="140"/>
      <c r="I260" s="140"/>
      <c r="J260" s="244" t="str">
        <f>Arkusz8!C6</f>
        <v>27.11.2016 - 03.12.2016</v>
      </c>
      <c r="K260" s="244"/>
      <c r="L260" s="244"/>
      <c r="M260" s="244" t="str">
        <f>Arkusz8!C10</f>
        <v>04.12.2016 - 10.12.2016</v>
      </c>
      <c r="N260" s="244"/>
      <c r="O260" s="244"/>
      <c r="P260" s="244" t="str">
        <f>Arkusz8!C9</f>
        <v>11.12.2016 - 17.12.2016</v>
      </c>
      <c r="Q260" s="244"/>
      <c r="R260" s="244"/>
      <c r="S260" s="244" t="str">
        <f>Arkusz8!C8</f>
        <v>18.12.2016 - 24.12.2016</v>
      </c>
      <c r="T260" s="244"/>
      <c r="U260" s="244"/>
      <c r="V260" s="244" t="str">
        <f>Arkusz8!C7</f>
        <v>25.12.2016 - 31.12.2016</v>
      </c>
      <c r="W260" s="244"/>
      <c r="X260" s="248"/>
      <c r="AJ260" s="64"/>
    </row>
    <row r="261" spans="1:36" ht="15" customHeight="1" x14ac:dyDescent="0.25">
      <c r="B261" s="137" t="s">
        <v>28</v>
      </c>
      <c r="C261" s="138"/>
      <c r="D261" s="138"/>
      <c r="E261" s="138"/>
      <c r="F261" s="138"/>
      <c r="G261" s="138"/>
      <c r="H261" s="138"/>
      <c r="I261" s="138"/>
      <c r="J261" s="195">
        <f>Arkusz8!A6</f>
        <v>1915</v>
      </c>
      <c r="K261" s="195"/>
      <c r="L261" s="195"/>
      <c r="M261" s="195">
        <f>Arkusz8!A5</f>
        <v>1948</v>
      </c>
      <c r="N261" s="195"/>
      <c r="O261" s="195"/>
      <c r="P261" s="195">
        <f>Arkusz8!A4</f>
        <v>1964</v>
      </c>
      <c r="Q261" s="195"/>
      <c r="R261" s="195"/>
      <c r="S261" s="195">
        <f>Arkusz8!A3</f>
        <v>1958</v>
      </c>
      <c r="T261" s="195"/>
      <c r="U261" s="195"/>
      <c r="V261" s="195">
        <f>Arkusz8!A2</f>
        <v>1959</v>
      </c>
      <c r="W261" s="195"/>
      <c r="X261" s="247"/>
    </row>
    <row r="262" spans="1:36" x14ac:dyDescent="0.25">
      <c r="B262" s="193" t="s">
        <v>5</v>
      </c>
      <c r="C262" s="194"/>
      <c r="D262" s="194"/>
      <c r="E262" s="194"/>
      <c r="F262" s="194"/>
      <c r="G262" s="194"/>
      <c r="H262" s="194"/>
      <c r="I262" s="194"/>
      <c r="J262" s="67">
        <f>Arkusz8!A11</f>
        <v>2309</v>
      </c>
      <c r="K262" s="67"/>
      <c r="L262" s="67"/>
      <c r="M262" s="67">
        <f>Arkusz8!A10</f>
        <v>2306</v>
      </c>
      <c r="N262" s="67"/>
      <c r="O262" s="67"/>
      <c r="P262" s="67">
        <f>Arkusz8!A9</f>
        <v>2287</v>
      </c>
      <c r="Q262" s="67"/>
      <c r="R262" s="67"/>
      <c r="S262" s="67">
        <f>Arkusz8!A8</f>
        <v>2261</v>
      </c>
      <c r="T262" s="67"/>
      <c r="U262" s="67"/>
      <c r="V262" s="67">
        <f>Arkusz8!A7</f>
        <v>2266</v>
      </c>
      <c r="W262" s="67"/>
      <c r="X262" s="245"/>
    </row>
    <row r="263" spans="1:36" ht="15" customHeight="1" x14ac:dyDescent="0.25">
      <c r="B263" s="137" t="s">
        <v>6</v>
      </c>
      <c r="C263" s="138"/>
      <c r="D263" s="138"/>
      <c r="E263" s="138"/>
      <c r="F263" s="138"/>
      <c r="G263" s="138"/>
      <c r="H263" s="138"/>
      <c r="I263" s="138"/>
      <c r="J263" s="195">
        <f>Arkusz8!A16</f>
        <v>134</v>
      </c>
      <c r="K263" s="195"/>
      <c r="L263" s="195"/>
      <c r="M263" s="195">
        <f>Arkusz8!A15</f>
        <v>95</v>
      </c>
      <c r="N263" s="195"/>
      <c r="O263" s="195"/>
      <c r="P263" s="195">
        <f>Arkusz8!A14</f>
        <v>111</v>
      </c>
      <c r="Q263" s="195"/>
      <c r="R263" s="195"/>
      <c r="S263" s="195">
        <f>Arkusz8!A13</f>
        <v>143</v>
      </c>
      <c r="T263" s="195"/>
      <c r="U263" s="195"/>
      <c r="V263" s="195">
        <f>Arkusz8!A12</f>
        <v>109</v>
      </c>
      <c r="W263" s="195"/>
      <c r="X263" s="247"/>
    </row>
    <row r="264" spans="1:36" ht="15" customHeight="1" x14ac:dyDescent="0.25">
      <c r="B264" s="251" t="s">
        <v>7</v>
      </c>
      <c r="C264" s="252"/>
      <c r="D264" s="252"/>
      <c r="E264" s="252"/>
      <c r="F264" s="252"/>
      <c r="G264" s="252"/>
      <c r="H264" s="252"/>
      <c r="I264" s="252"/>
      <c r="J264" s="67">
        <f>Arkusz8!A21</f>
        <v>126</v>
      </c>
      <c r="K264" s="67"/>
      <c r="L264" s="67"/>
      <c r="M264" s="67">
        <f>Arkusz8!A20</f>
        <v>119</v>
      </c>
      <c r="N264" s="67"/>
      <c r="O264" s="67"/>
      <c r="P264" s="67">
        <f>Arkusz8!A19</f>
        <v>113</v>
      </c>
      <c r="Q264" s="67"/>
      <c r="R264" s="67"/>
      <c r="S264" s="67">
        <f>Arkusz8!A18</f>
        <v>117</v>
      </c>
      <c r="T264" s="67"/>
      <c r="U264" s="67"/>
      <c r="V264" s="67">
        <f>Arkusz8!A17</f>
        <v>63</v>
      </c>
      <c r="W264" s="67"/>
      <c r="X264" s="245"/>
    </row>
    <row r="265" spans="1:36" ht="15" customHeight="1" thickBot="1" x14ac:dyDescent="0.3">
      <c r="B265" s="249" t="s">
        <v>93</v>
      </c>
      <c r="C265" s="250"/>
      <c r="D265" s="250"/>
      <c r="E265" s="250"/>
      <c r="F265" s="250"/>
      <c r="G265" s="250"/>
      <c r="H265" s="250"/>
      <c r="I265" s="250"/>
      <c r="J265" s="116">
        <f>Arkusz8!A26</f>
        <v>2</v>
      </c>
      <c r="K265" s="116"/>
      <c r="L265" s="116"/>
      <c r="M265" s="116">
        <f>Arkusz8!A25</f>
        <v>2</v>
      </c>
      <c r="N265" s="116"/>
      <c r="O265" s="116"/>
      <c r="P265" s="116">
        <f>Arkusz8!A24</f>
        <v>2</v>
      </c>
      <c r="Q265" s="116"/>
      <c r="R265" s="116"/>
      <c r="S265" s="116">
        <f>Arkusz8!A23</f>
        <v>2</v>
      </c>
      <c r="T265" s="116"/>
      <c r="U265" s="116"/>
      <c r="V265" s="116">
        <f>Arkusz8!A22</f>
        <v>2</v>
      </c>
      <c r="W265" s="116"/>
      <c r="X265" s="246"/>
    </row>
    <row r="266" spans="1:36" ht="15" customHeight="1" thickBot="1" x14ac:dyDescent="0.3">
      <c r="B266" s="266" t="s">
        <v>94</v>
      </c>
      <c r="C266" s="267"/>
      <c r="D266" s="267"/>
      <c r="E266" s="267"/>
      <c r="F266" s="267"/>
      <c r="G266" s="267"/>
      <c r="H266" s="267"/>
      <c r="I266" s="267"/>
      <c r="J266" s="255">
        <f>SUM(J261,J262,J265)</f>
        <v>4226</v>
      </c>
      <c r="K266" s="255"/>
      <c r="L266" s="255"/>
      <c r="M266" s="255">
        <f>SUM(M261,M262,M265)</f>
        <v>4256</v>
      </c>
      <c r="N266" s="255"/>
      <c r="O266" s="255"/>
      <c r="P266" s="255">
        <f>SUM(P261,P262,P265)</f>
        <v>4253</v>
      </c>
      <c r="Q266" s="255"/>
      <c r="R266" s="255"/>
      <c r="S266" s="255">
        <f>SUM(S261,S262,S265)</f>
        <v>4221</v>
      </c>
      <c r="T266" s="255"/>
      <c r="U266" s="255"/>
      <c r="V266" s="255">
        <f>SUM(V261,V262,V265)</f>
        <v>4227</v>
      </c>
      <c r="W266" s="255"/>
      <c r="X266" s="263"/>
    </row>
    <row r="267" spans="1:36" s="45" customFormat="1" ht="15" customHeight="1" x14ac:dyDescent="0.25">
      <c r="B267" s="47"/>
      <c r="C267" s="47"/>
      <c r="D267" s="47"/>
      <c r="E267" s="47"/>
      <c r="F267" s="47"/>
      <c r="G267" s="47"/>
      <c r="H267" s="47"/>
      <c r="I267" s="47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6"/>
    </row>
    <row r="268" spans="1:36" s="45" customFormat="1" ht="15" customHeight="1" x14ac:dyDescent="0.25">
      <c r="B268" s="47"/>
      <c r="C268" s="47"/>
      <c r="D268" s="47"/>
      <c r="E268" s="47"/>
      <c r="F268" s="47"/>
      <c r="G268" s="47"/>
      <c r="H268" s="47"/>
      <c r="I268" s="4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6"/>
    </row>
    <row r="269" spans="1:36" s="45" customFormat="1" ht="15" customHeight="1" x14ac:dyDescent="0.25">
      <c r="B269" s="47"/>
      <c r="C269" s="47"/>
      <c r="D269" s="47"/>
      <c r="E269" s="47"/>
      <c r="F269" s="47"/>
      <c r="G269" s="47"/>
      <c r="H269" s="47"/>
      <c r="I269" s="47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6"/>
    </row>
    <row r="270" spans="1:36" s="45" customFormat="1" ht="15" customHeight="1" x14ac:dyDescent="0.25">
      <c r="B270" s="47"/>
      <c r="C270" s="47"/>
      <c r="D270" s="47"/>
      <c r="E270" s="47"/>
      <c r="F270" s="47"/>
      <c r="G270" s="47"/>
      <c r="H270" s="47"/>
      <c r="I270" s="47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6"/>
    </row>
    <row r="271" spans="1:36" s="45" customFormat="1" ht="15" customHeight="1" x14ac:dyDescent="0.25">
      <c r="B271" s="47"/>
      <c r="C271" s="47"/>
      <c r="D271" s="47"/>
      <c r="E271" s="47"/>
      <c r="F271" s="47"/>
      <c r="G271" s="47"/>
      <c r="H271" s="47"/>
      <c r="I271" s="47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6"/>
    </row>
    <row r="272" spans="1:36" s="45" customFormat="1" ht="15" customHeight="1" x14ac:dyDescent="0.25">
      <c r="B272" s="47"/>
      <c r="C272" s="47"/>
      <c r="D272" s="47"/>
      <c r="E272" s="47"/>
      <c r="F272" s="47"/>
      <c r="G272" s="47"/>
      <c r="H272" s="47"/>
      <c r="I272" s="47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6"/>
    </row>
    <row r="287" spans="1:2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9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9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</row>
    <row r="291" spans="1:29" x14ac:dyDescent="0.25">
      <c r="A291" s="156" t="s">
        <v>165</v>
      </c>
      <c r="B291" s="156"/>
      <c r="C291" s="156"/>
      <c r="D291" s="156"/>
      <c r="E291" s="156"/>
      <c r="F291" s="156"/>
      <c r="G291" s="156"/>
      <c r="H291" s="156"/>
      <c r="I291" s="156"/>
      <c r="J291" s="156"/>
      <c r="K291" s="156"/>
      <c r="L291" s="156"/>
      <c r="M291" s="156"/>
      <c r="N291" s="156"/>
      <c r="O291" s="156"/>
      <c r="P291" s="156"/>
      <c r="Q291" s="156"/>
      <c r="R291" s="156"/>
      <c r="S291" s="156"/>
      <c r="T291" s="156"/>
      <c r="U291" s="156"/>
      <c r="V291" s="156"/>
      <c r="W291" s="156"/>
      <c r="X291" s="156"/>
      <c r="Y291" s="156"/>
    </row>
    <row r="292" spans="1:29" x14ac:dyDescent="0.25">
      <c r="A292" s="156"/>
      <c r="B292" s="156"/>
      <c r="C292" s="156"/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156"/>
      <c r="T292" s="156"/>
      <c r="U292" s="156"/>
      <c r="V292" s="156"/>
      <c r="W292" s="156"/>
      <c r="X292" s="156"/>
      <c r="Y292" s="156"/>
    </row>
    <row r="293" spans="1:29" x14ac:dyDescent="0.25">
      <c r="A293" s="156"/>
      <c r="B293" s="156"/>
      <c r="C293" s="15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56"/>
      <c r="S293" s="156"/>
      <c r="T293" s="156"/>
      <c r="U293" s="156"/>
      <c r="V293" s="156"/>
      <c r="W293" s="156"/>
      <c r="X293" s="156"/>
      <c r="Y293" s="156"/>
      <c r="AC293" s="43"/>
    </row>
    <row r="294" spans="1:29" x14ac:dyDescent="0.25">
      <c r="A294" s="156"/>
      <c r="B294" s="15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56"/>
      <c r="S294" s="156"/>
      <c r="T294" s="156"/>
      <c r="U294" s="156"/>
      <c r="V294" s="156"/>
      <c r="W294" s="156"/>
      <c r="X294" s="156"/>
      <c r="Y294" s="156"/>
    </row>
    <row r="295" spans="1:29" x14ac:dyDescent="0.25">
      <c r="A295" s="156"/>
      <c r="B295" s="156"/>
      <c r="C295" s="156"/>
      <c r="D295" s="156"/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56"/>
      <c r="R295" s="156"/>
      <c r="S295" s="156"/>
      <c r="T295" s="156"/>
      <c r="U295" s="156"/>
      <c r="V295" s="156"/>
      <c r="W295" s="156"/>
      <c r="X295" s="156"/>
      <c r="Y295" s="156"/>
    </row>
    <row r="296" spans="1:29" x14ac:dyDescent="0.25">
      <c r="A296" s="156"/>
      <c r="B296" s="156"/>
      <c r="C296" s="156"/>
      <c r="D296" s="156"/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56"/>
      <c r="R296" s="156"/>
      <c r="S296" s="156"/>
      <c r="T296" s="156"/>
      <c r="U296" s="156"/>
      <c r="V296" s="156"/>
      <c r="W296" s="156"/>
      <c r="X296" s="156"/>
      <c r="Y296" s="156"/>
    </row>
    <row r="297" spans="1:29" x14ac:dyDescent="0.25">
      <c r="A297" s="156"/>
      <c r="B297" s="156"/>
      <c r="C297" s="156"/>
      <c r="D297" s="156"/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56"/>
      <c r="R297" s="156"/>
      <c r="S297" s="156"/>
      <c r="T297" s="156"/>
      <c r="U297" s="156"/>
      <c r="V297" s="156"/>
      <c r="W297" s="156"/>
      <c r="X297" s="156"/>
      <c r="Y297" s="156"/>
    </row>
    <row r="298" spans="1:29" x14ac:dyDescent="0.25">
      <c r="A298" s="156"/>
      <c r="B298" s="156"/>
      <c r="C298" s="156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</row>
    <row r="299" spans="1:29" x14ac:dyDescent="0.25">
      <c r="A299" s="156"/>
      <c r="B299" s="156"/>
      <c r="C299" s="156"/>
      <c r="D299" s="156"/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56"/>
      <c r="R299" s="156"/>
      <c r="S299" s="156"/>
      <c r="T299" s="156"/>
      <c r="U299" s="156"/>
      <c r="V299" s="156"/>
      <c r="W299" s="156"/>
      <c r="X299" s="156"/>
      <c r="Y299" s="156"/>
    </row>
    <row r="300" spans="1:29" x14ac:dyDescent="0.25">
      <c r="A300" s="156"/>
      <c r="B300" s="156"/>
      <c r="C300" s="156"/>
      <c r="D300" s="156"/>
      <c r="E300" s="156"/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156"/>
      <c r="Q300" s="156"/>
      <c r="R300" s="156"/>
      <c r="S300" s="156"/>
      <c r="T300" s="156"/>
      <c r="U300" s="156"/>
      <c r="V300" s="156"/>
      <c r="W300" s="156"/>
      <c r="X300" s="156"/>
      <c r="Y300" s="156"/>
    </row>
    <row r="301" spans="1:29" x14ac:dyDescent="0.25">
      <c r="A301" s="156"/>
      <c r="B301" s="156"/>
      <c r="C301" s="156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56"/>
      <c r="Y301" s="156"/>
    </row>
    <row r="305" spans="1:21" ht="18" x14ac:dyDescent="0.25">
      <c r="A305" s="8" t="s">
        <v>71</v>
      </c>
    </row>
    <row r="306" spans="1:21" ht="18" x14ac:dyDescent="0.25">
      <c r="A306" s="8"/>
    </row>
    <row r="308" spans="1:21" x14ac:dyDescent="0.25">
      <c r="A308" s="149" t="s">
        <v>64</v>
      </c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</row>
    <row r="309" spans="1:21" x14ac:dyDescent="0.25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</row>
    <row r="310" spans="1:21" x14ac:dyDescent="0.25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</row>
    <row r="311" spans="1:21" ht="15.75" thickBot="1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1:21" ht="24.95" customHeight="1" x14ac:dyDescent="0.25">
      <c r="G312" s="259" t="s">
        <v>2</v>
      </c>
      <c r="H312" s="70"/>
      <c r="I312" s="70"/>
      <c r="J312" s="70"/>
      <c r="K312" s="70" t="s">
        <v>3</v>
      </c>
      <c r="L312" s="70"/>
      <c r="M312" s="261" t="str">
        <f>CONCATENATE("decyzje ",Arkusz18!A2," - ",Arkusz18!B2," r.")</f>
        <v>decyzje 01.12.2016 - 31.12.2016 r.</v>
      </c>
      <c r="N312" s="261"/>
      <c r="O312" s="261"/>
      <c r="P312" s="261"/>
      <c r="Q312" s="261"/>
      <c r="R312" s="262"/>
    </row>
    <row r="313" spans="1:21" ht="59.25" customHeight="1" x14ac:dyDescent="0.25">
      <c r="G313" s="260"/>
      <c r="H313" s="71"/>
      <c r="I313" s="71"/>
      <c r="J313" s="71"/>
      <c r="K313" s="71"/>
      <c r="L313" s="71"/>
      <c r="M313" s="68" t="s">
        <v>24</v>
      </c>
      <c r="N313" s="68"/>
      <c r="O313" s="68" t="s">
        <v>25</v>
      </c>
      <c r="P313" s="68"/>
      <c r="Q313" s="68" t="s">
        <v>26</v>
      </c>
      <c r="R313" s="69"/>
    </row>
    <row r="314" spans="1:21" ht="15" customHeight="1" x14ac:dyDescent="0.25">
      <c r="G314" s="271" t="s">
        <v>33</v>
      </c>
      <c r="H314" s="272"/>
      <c r="I314" s="272"/>
      <c r="J314" s="272"/>
      <c r="K314" s="184">
        <f>Arkusz9!B5</f>
        <v>12634</v>
      </c>
      <c r="L314" s="184"/>
      <c r="M314" s="102">
        <f>Arkusz9!B3</f>
        <v>8953</v>
      </c>
      <c r="N314" s="102"/>
      <c r="O314" s="102">
        <f>Arkusz9!B2</f>
        <v>926</v>
      </c>
      <c r="P314" s="102"/>
      <c r="Q314" s="102">
        <f>Arkusz9!B4</f>
        <v>349</v>
      </c>
      <c r="R314" s="103"/>
    </row>
    <row r="315" spans="1:21" ht="15" customHeight="1" x14ac:dyDescent="0.25">
      <c r="G315" s="269" t="s">
        <v>34</v>
      </c>
      <c r="H315" s="270"/>
      <c r="I315" s="270"/>
      <c r="J315" s="270"/>
      <c r="K315" s="268">
        <f>Arkusz9!B13</f>
        <v>1055</v>
      </c>
      <c r="L315" s="268"/>
      <c r="M315" s="308">
        <f>Arkusz9!B11</f>
        <v>956</v>
      </c>
      <c r="N315" s="308"/>
      <c r="O315" s="308">
        <f>Arkusz9!B10</f>
        <v>86</v>
      </c>
      <c r="P315" s="308"/>
      <c r="Q315" s="308">
        <f>Arkusz9!B12</f>
        <v>40</v>
      </c>
      <c r="R315" s="309"/>
    </row>
    <row r="316" spans="1:21" ht="15.75" thickBot="1" x14ac:dyDescent="0.3">
      <c r="G316" s="109" t="s">
        <v>23</v>
      </c>
      <c r="H316" s="110"/>
      <c r="I316" s="110"/>
      <c r="J316" s="110"/>
      <c r="K316" s="258">
        <f>Arkusz9!B9</f>
        <v>207</v>
      </c>
      <c r="L316" s="258"/>
      <c r="M316" s="256">
        <f>Arkusz9!B7</f>
        <v>152</v>
      </c>
      <c r="N316" s="256"/>
      <c r="O316" s="256">
        <f>Arkusz9!B6</f>
        <v>28</v>
      </c>
      <c r="P316" s="256"/>
      <c r="Q316" s="256">
        <f>Arkusz9!B8</f>
        <v>15</v>
      </c>
      <c r="R316" s="257"/>
    </row>
    <row r="317" spans="1:21" ht="15.75" thickBot="1" x14ac:dyDescent="0.3">
      <c r="G317" s="253" t="s">
        <v>73</v>
      </c>
      <c r="H317" s="254"/>
      <c r="I317" s="254"/>
      <c r="J317" s="254"/>
      <c r="K317" s="264">
        <f>SUM(K314:K316)</f>
        <v>13896</v>
      </c>
      <c r="L317" s="264"/>
      <c r="M317" s="264">
        <f>SUM(M314:M316)</f>
        <v>10061</v>
      </c>
      <c r="N317" s="264"/>
      <c r="O317" s="264">
        <f>SUM(O314:O316)</f>
        <v>1040</v>
      </c>
      <c r="P317" s="264"/>
      <c r="Q317" s="264">
        <f>SUM(Q314:Q316)</f>
        <v>404</v>
      </c>
      <c r="R317" s="265"/>
    </row>
    <row r="321" spans="7:26" x14ac:dyDescent="0.25">
      <c r="V321" s="11"/>
      <c r="W321" s="11"/>
      <c r="Z321" s="11"/>
    </row>
    <row r="327" spans="7:26" x14ac:dyDescent="0.25">
      <c r="V327" s="19"/>
      <c r="W327" s="19"/>
      <c r="X327" s="19"/>
      <c r="Y327" s="20"/>
      <c r="Z327" s="19"/>
    </row>
    <row r="328" spans="7:26" x14ac:dyDescent="0.25">
      <c r="V328" s="19"/>
      <c r="W328" s="19"/>
      <c r="X328" s="19"/>
      <c r="Y328" s="20"/>
      <c r="Z328" s="19"/>
    </row>
    <row r="329" spans="7:26" x14ac:dyDescent="0.25">
      <c r="V329" s="19"/>
      <c r="W329" s="19"/>
      <c r="X329" s="19"/>
      <c r="Y329" s="20"/>
      <c r="Z329" s="19"/>
    </row>
    <row r="330" spans="7:26" x14ac:dyDescent="0.25">
      <c r="V330" s="19"/>
      <c r="W330" s="19"/>
      <c r="X330" s="19"/>
      <c r="Y330" s="20"/>
      <c r="Z330" s="19"/>
    </row>
    <row r="331" spans="7:26" x14ac:dyDescent="0.25">
      <c r="V331" s="19"/>
      <c r="W331" s="19"/>
      <c r="X331" s="19"/>
      <c r="Y331" s="20"/>
      <c r="Z331" s="19"/>
    </row>
    <row r="332" spans="7:26" x14ac:dyDescent="0.25">
      <c r="V332" s="19"/>
      <c r="W332" s="19"/>
      <c r="X332" s="19"/>
      <c r="Y332" s="20"/>
      <c r="Z332" s="19"/>
    </row>
    <row r="333" spans="7:26" x14ac:dyDescent="0.25">
      <c r="V333" s="19"/>
      <c r="W333" s="19"/>
      <c r="X333" s="19"/>
      <c r="Y333" s="20"/>
      <c r="Z333" s="19"/>
    </row>
    <row r="334" spans="7:26" x14ac:dyDescent="0.25">
      <c r="V334" s="19"/>
      <c r="W334" s="19"/>
      <c r="X334" s="19"/>
      <c r="Y334" s="20"/>
      <c r="Z334" s="19"/>
    </row>
    <row r="335" spans="7:26" ht="15.75" thickBot="1" x14ac:dyDescent="0.3">
      <c r="V335" s="19"/>
      <c r="W335" s="19"/>
      <c r="X335" s="19"/>
      <c r="Y335" s="20"/>
      <c r="Z335" s="19"/>
    </row>
    <row r="336" spans="7:26" ht="15" customHeight="1" x14ac:dyDescent="0.25">
      <c r="G336" s="88" t="s">
        <v>2</v>
      </c>
      <c r="H336" s="89"/>
      <c r="I336" s="89"/>
      <c r="J336" s="89"/>
      <c r="K336" s="89"/>
      <c r="L336" s="89"/>
      <c r="M336" s="89"/>
      <c r="N336" s="89"/>
      <c r="O336" s="92" t="s">
        <v>3</v>
      </c>
      <c r="P336" s="92"/>
      <c r="Q336" s="83" t="s">
        <v>78</v>
      </c>
      <c r="R336" s="84"/>
      <c r="U336" s="19"/>
      <c r="V336" s="19"/>
      <c r="W336" s="19"/>
      <c r="X336" s="19"/>
      <c r="Y336" s="20"/>
    </row>
    <row r="337" spans="7:26" ht="46.5" customHeight="1" x14ac:dyDescent="0.25">
      <c r="G337" s="90"/>
      <c r="H337" s="91"/>
      <c r="I337" s="91"/>
      <c r="J337" s="91"/>
      <c r="K337" s="91"/>
      <c r="L337" s="91"/>
      <c r="M337" s="91"/>
      <c r="N337" s="91"/>
      <c r="O337" s="93"/>
      <c r="P337" s="93"/>
      <c r="Q337" s="85"/>
      <c r="R337" s="86"/>
      <c r="U337" s="19"/>
      <c r="V337" s="19"/>
      <c r="W337" s="19"/>
      <c r="X337" s="19"/>
      <c r="Y337" s="20"/>
    </row>
    <row r="338" spans="7:26" x14ac:dyDescent="0.25">
      <c r="G338" s="94" t="s">
        <v>74</v>
      </c>
      <c r="H338" s="95"/>
      <c r="I338" s="95"/>
      <c r="J338" s="95"/>
      <c r="K338" s="95"/>
      <c r="L338" s="95"/>
      <c r="M338" s="95"/>
      <c r="N338" s="95"/>
      <c r="O338" s="96">
        <f>Arkusz10!A2</f>
        <v>996</v>
      </c>
      <c r="P338" s="96"/>
      <c r="Q338" s="73">
        <f>Arkusz10!A3</f>
        <v>803</v>
      </c>
      <c r="R338" s="74"/>
      <c r="U338" s="19"/>
      <c r="V338" s="19"/>
      <c r="W338" s="19"/>
      <c r="X338" s="19"/>
      <c r="Y338" s="20"/>
    </row>
    <row r="339" spans="7:26" x14ac:dyDescent="0.25">
      <c r="G339" s="97" t="s">
        <v>75</v>
      </c>
      <c r="H339" s="98"/>
      <c r="I339" s="98"/>
      <c r="J339" s="98"/>
      <c r="K339" s="98"/>
      <c r="L339" s="98"/>
      <c r="M339" s="98"/>
      <c r="N339" s="98"/>
      <c r="O339" s="99">
        <f>Arkusz10!A4</f>
        <v>50</v>
      </c>
      <c r="P339" s="99"/>
      <c r="Q339" s="79">
        <f>Arkusz10!A5</f>
        <v>87</v>
      </c>
      <c r="R339" s="80"/>
      <c r="U339" s="19"/>
      <c r="V339" s="19"/>
      <c r="W339" s="19"/>
      <c r="X339" s="19"/>
      <c r="Y339" s="20"/>
    </row>
    <row r="340" spans="7:26" x14ac:dyDescent="0.25">
      <c r="G340" s="94" t="s">
        <v>76</v>
      </c>
      <c r="H340" s="95"/>
      <c r="I340" s="95"/>
      <c r="J340" s="95"/>
      <c r="K340" s="95"/>
      <c r="L340" s="95"/>
      <c r="M340" s="95"/>
      <c r="N340" s="95"/>
      <c r="O340" s="96">
        <f>Arkusz10!A6</f>
        <v>37</v>
      </c>
      <c r="P340" s="96"/>
      <c r="Q340" s="73">
        <f>Arkusz10!A7</f>
        <v>15</v>
      </c>
      <c r="R340" s="74"/>
      <c r="U340" s="19"/>
      <c r="V340" s="19"/>
      <c r="W340" s="19"/>
      <c r="X340" s="19"/>
      <c r="Y340" s="20"/>
    </row>
    <row r="341" spans="7:26" ht="15.75" thickBot="1" x14ac:dyDescent="0.3">
      <c r="G341" s="112" t="s">
        <v>77</v>
      </c>
      <c r="H341" s="113"/>
      <c r="I341" s="113"/>
      <c r="J341" s="113"/>
      <c r="K341" s="113"/>
      <c r="L341" s="113"/>
      <c r="M341" s="113"/>
      <c r="N341" s="113"/>
      <c r="O341" s="111">
        <f>Arkusz10!A8</f>
        <v>0</v>
      </c>
      <c r="P341" s="111"/>
      <c r="Q341" s="75">
        <f>Arkusz10!A9</f>
        <v>1</v>
      </c>
      <c r="R341" s="76"/>
      <c r="U341" s="19"/>
      <c r="V341" s="19"/>
      <c r="W341" s="19"/>
      <c r="X341" s="19"/>
      <c r="Y341" s="20"/>
    </row>
    <row r="342" spans="7:26" ht="15.75" thickBot="1" x14ac:dyDescent="0.3">
      <c r="G342" s="114" t="s">
        <v>73</v>
      </c>
      <c r="H342" s="115"/>
      <c r="I342" s="115"/>
      <c r="J342" s="115"/>
      <c r="K342" s="115"/>
      <c r="L342" s="115"/>
      <c r="M342" s="115"/>
      <c r="N342" s="115"/>
      <c r="O342" s="81">
        <f>SUM(O338:O341)</f>
        <v>1083</v>
      </c>
      <c r="P342" s="81"/>
      <c r="Q342" s="77">
        <f>SUM(Q338:Q341)</f>
        <v>906</v>
      </c>
      <c r="R342" s="78"/>
      <c r="U342" s="19"/>
      <c r="V342" s="19"/>
      <c r="W342" s="19"/>
      <c r="X342" s="19"/>
      <c r="Y342" s="20"/>
    </row>
    <row r="343" spans="7:26" x14ac:dyDescent="0.25">
      <c r="V343" s="19"/>
      <c r="W343" s="19"/>
      <c r="X343" s="19"/>
      <c r="Y343" s="20"/>
      <c r="Z343" s="19"/>
    </row>
    <row r="344" spans="7:26" x14ac:dyDescent="0.25">
      <c r="V344" s="19"/>
      <c r="W344" s="19"/>
      <c r="X344" s="19"/>
      <c r="Y344" s="20"/>
      <c r="Z344" s="19"/>
    </row>
    <row r="345" spans="7:26" ht="15.75" thickBot="1" x14ac:dyDescent="0.3">
      <c r="V345" s="19"/>
      <c r="W345" s="19"/>
      <c r="X345" s="19"/>
      <c r="Y345" s="20"/>
      <c r="Z345" s="19"/>
    </row>
    <row r="346" spans="7:26" ht="24.95" customHeight="1" x14ac:dyDescent="0.25">
      <c r="G346" s="259" t="s">
        <v>2</v>
      </c>
      <c r="H346" s="70"/>
      <c r="I346" s="70"/>
      <c r="J346" s="70"/>
      <c r="K346" s="70" t="s">
        <v>3</v>
      </c>
      <c r="L346" s="70"/>
      <c r="M346" s="261" t="str">
        <f>CONCATENATE("decyzje ",Arkusz18!C2," - ",Arkusz18!B2," r.")</f>
        <v>decyzje 01.01.2016 - 31.12.2016 r.</v>
      </c>
      <c r="N346" s="261"/>
      <c r="O346" s="261"/>
      <c r="P346" s="261"/>
      <c r="Q346" s="261"/>
      <c r="R346" s="262"/>
      <c r="V346" s="19"/>
      <c r="W346" s="19"/>
      <c r="X346" s="19"/>
      <c r="Y346" s="20"/>
      <c r="Z346" s="19"/>
    </row>
    <row r="347" spans="7:26" ht="60.75" customHeight="1" x14ac:dyDescent="0.25">
      <c r="G347" s="260"/>
      <c r="H347" s="71"/>
      <c r="I347" s="71"/>
      <c r="J347" s="71"/>
      <c r="K347" s="71"/>
      <c r="L347" s="71"/>
      <c r="M347" s="68" t="s">
        <v>24</v>
      </c>
      <c r="N347" s="68"/>
      <c r="O347" s="68" t="s">
        <v>25</v>
      </c>
      <c r="P347" s="68"/>
      <c r="Q347" s="68" t="s">
        <v>26</v>
      </c>
      <c r="R347" s="69"/>
      <c r="V347" s="19"/>
      <c r="W347" s="19"/>
      <c r="X347" s="19"/>
      <c r="Y347" s="20"/>
      <c r="Z347" s="19"/>
    </row>
    <row r="348" spans="7:26" x14ac:dyDescent="0.25">
      <c r="G348" s="271" t="s">
        <v>33</v>
      </c>
      <c r="H348" s="272"/>
      <c r="I348" s="272"/>
      <c r="J348" s="272"/>
      <c r="K348" s="184">
        <f>Arkusz11!B5</f>
        <v>127483</v>
      </c>
      <c r="L348" s="184"/>
      <c r="M348" s="102">
        <f>Arkusz11!B3</f>
        <v>86652</v>
      </c>
      <c r="N348" s="102"/>
      <c r="O348" s="102">
        <f>Arkusz11!B2</f>
        <v>9537</v>
      </c>
      <c r="P348" s="102"/>
      <c r="Q348" s="102">
        <f>Arkusz11!B4</f>
        <v>3780</v>
      </c>
      <c r="R348" s="103"/>
      <c r="V348" s="19"/>
      <c r="W348" s="19"/>
      <c r="X348" s="19"/>
      <c r="Y348" s="20"/>
      <c r="Z348" s="19"/>
    </row>
    <row r="349" spans="7:26" x14ac:dyDescent="0.25">
      <c r="G349" s="269" t="s">
        <v>34</v>
      </c>
      <c r="H349" s="270"/>
      <c r="I349" s="270"/>
      <c r="J349" s="270"/>
      <c r="K349" s="268">
        <f>Arkusz11!B13</f>
        <v>11656</v>
      </c>
      <c r="L349" s="268"/>
      <c r="M349" s="308">
        <f>Arkusz11!B11</f>
        <v>9063</v>
      </c>
      <c r="N349" s="308"/>
      <c r="O349" s="308">
        <f>Arkusz11!B10</f>
        <v>918</v>
      </c>
      <c r="P349" s="308"/>
      <c r="Q349" s="308">
        <f>Arkusz11!B12</f>
        <v>436</v>
      </c>
      <c r="R349" s="309"/>
      <c r="V349" s="19"/>
      <c r="W349" s="19"/>
      <c r="X349" s="19"/>
      <c r="Y349" s="20"/>
      <c r="Z349" s="19"/>
    </row>
    <row r="350" spans="7:26" ht="15.75" thickBot="1" x14ac:dyDescent="0.3">
      <c r="G350" s="109" t="s">
        <v>23</v>
      </c>
      <c r="H350" s="110"/>
      <c r="I350" s="110"/>
      <c r="J350" s="110"/>
      <c r="K350" s="258">
        <f>Arkusz11!B9</f>
        <v>2549</v>
      </c>
      <c r="L350" s="258"/>
      <c r="M350" s="256">
        <f>Arkusz11!B7</f>
        <v>1864</v>
      </c>
      <c r="N350" s="256"/>
      <c r="O350" s="256">
        <f>Arkusz11!B6</f>
        <v>248</v>
      </c>
      <c r="P350" s="256"/>
      <c r="Q350" s="256">
        <f>Arkusz11!B8</f>
        <v>290</v>
      </c>
      <c r="R350" s="257"/>
      <c r="V350" s="19"/>
      <c r="W350" s="19"/>
      <c r="X350" s="19"/>
      <c r="Y350" s="20"/>
      <c r="Z350" s="19"/>
    </row>
    <row r="351" spans="7:26" ht="15.75" thickBot="1" x14ac:dyDescent="0.3">
      <c r="G351" s="253" t="s">
        <v>73</v>
      </c>
      <c r="H351" s="254"/>
      <c r="I351" s="254"/>
      <c r="J351" s="254"/>
      <c r="K351" s="264">
        <f>SUM(K348:L350)</f>
        <v>141688</v>
      </c>
      <c r="L351" s="264"/>
      <c r="M351" s="264">
        <f t="shared" ref="M351" si="7">SUM(M348:N350)</f>
        <v>97579</v>
      </c>
      <c r="N351" s="264"/>
      <c r="O351" s="264">
        <f t="shared" ref="O351" si="8">SUM(O348:P350)</f>
        <v>10703</v>
      </c>
      <c r="P351" s="264"/>
      <c r="Q351" s="264">
        <f t="shared" ref="Q351" si="9">SUM(Q348:R350)</f>
        <v>4506</v>
      </c>
      <c r="R351" s="265"/>
      <c r="V351" s="19"/>
      <c r="W351" s="19"/>
      <c r="X351" s="19"/>
      <c r="Y351" s="20"/>
      <c r="Z351" s="19"/>
    </row>
    <row r="352" spans="7:26" x14ac:dyDescent="0.25">
      <c r="V352" s="19"/>
      <c r="W352" s="19"/>
      <c r="X352" s="19"/>
      <c r="Y352" s="20"/>
      <c r="Z352" s="19"/>
    </row>
    <row r="353" spans="14:26" x14ac:dyDescent="0.25">
      <c r="V353" s="19"/>
      <c r="W353" s="19"/>
      <c r="X353" s="19"/>
      <c r="Y353" s="20"/>
      <c r="Z353" s="19"/>
    </row>
    <row r="354" spans="14:26" x14ac:dyDescent="0.25">
      <c r="V354" s="19"/>
      <c r="W354" s="19"/>
      <c r="X354" s="19"/>
      <c r="Y354" s="20"/>
      <c r="Z354" s="19"/>
    </row>
    <row r="355" spans="14:26" ht="15" customHeight="1" x14ac:dyDescent="0.25"/>
    <row r="356" spans="14:26" x14ac:dyDescent="0.25">
      <c r="N356" s="21"/>
      <c r="O356" s="21"/>
      <c r="P356" s="21"/>
      <c r="Q356" s="21"/>
      <c r="R356" s="21"/>
      <c r="S356" s="21"/>
      <c r="T356" s="21"/>
      <c r="U356" s="21"/>
      <c r="V356" s="22"/>
      <c r="W356" s="21"/>
      <c r="X356" s="23"/>
      <c r="Y356" s="24"/>
      <c r="Z356" s="23"/>
    </row>
    <row r="371" spans="1:25" ht="15.75" thickBot="1" x14ac:dyDescent="0.3"/>
    <row r="372" spans="1:25" x14ac:dyDescent="0.25">
      <c r="G372" s="88" t="s">
        <v>2</v>
      </c>
      <c r="H372" s="89"/>
      <c r="I372" s="89"/>
      <c r="J372" s="89"/>
      <c r="K372" s="89"/>
      <c r="L372" s="89"/>
      <c r="M372" s="89"/>
      <c r="N372" s="89"/>
      <c r="O372" s="92" t="s">
        <v>3</v>
      </c>
      <c r="P372" s="92"/>
      <c r="Q372" s="83" t="s">
        <v>78</v>
      </c>
      <c r="R372" s="84"/>
    </row>
    <row r="373" spans="1:25" ht="45.75" customHeight="1" x14ac:dyDescent="0.25">
      <c r="G373" s="90"/>
      <c r="H373" s="91"/>
      <c r="I373" s="91"/>
      <c r="J373" s="91"/>
      <c r="K373" s="91"/>
      <c r="L373" s="91"/>
      <c r="M373" s="91"/>
      <c r="N373" s="91"/>
      <c r="O373" s="93"/>
      <c r="P373" s="93"/>
      <c r="Q373" s="85"/>
      <c r="R373" s="86"/>
    </row>
    <row r="374" spans="1:25" x14ac:dyDescent="0.25">
      <c r="G374" s="94" t="s">
        <v>74</v>
      </c>
      <c r="H374" s="95"/>
      <c r="I374" s="95"/>
      <c r="J374" s="95"/>
      <c r="K374" s="95"/>
      <c r="L374" s="95"/>
      <c r="M374" s="95"/>
      <c r="N374" s="95"/>
      <c r="O374" s="96">
        <f>Arkusz12!A2</f>
        <v>9319</v>
      </c>
      <c r="P374" s="96"/>
      <c r="Q374" s="73">
        <f>Arkusz12!A3</f>
        <v>9417</v>
      </c>
      <c r="R374" s="74"/>
    </row>
    <row r="375" spans="1:25" x14ac:dyDescent="0.25">
      <c r="G375" s="97" t="s">
        <v>75</v>
      </c>
      <c r="H375" s="98"/>
      <c r="I375" s="98"/>
      <c r="J375" s="98"/>
      <c r="K375" s="98"/>
      <c r="L375" s="98"/>
      <c r="M375" s="98"/>
      <c r="N375" s="98"/>
      <c r="O375" s="99">
        <f>Arkusz12!A4</f>
        <v>609</v>
      </c>
      <c r="P375" s="99"/>
      <c r="Q375" s="79">
        <f>Arkusz12!A5</f>
        <v>841</v>
      </c>
      <c r="R375" s="80"/>
    </row>
    <row r="376" spans="1:25" x14ac:dyDescent="0.25">
      <c r="G376" s="94" t="s">
        <v>76</v>
      </c>
      <c r="H376" s="95"/>
      <c r="I376" s="95"/>
      <c r="J376" s="95"/>
      <c r="K376" s="95"/>
      <c r="L376" s="95"/>
      <c r="M376" s="95"/>
      <c r="N376" s="95"/>
      <c r="O376" s="96">
        <f>Arkusz12!A6</f>
        <v>235</v>
      </c>
      <c r="P376" s="96"/>
      <c r="Q376" s="73">
        <f>Arkusz12!A7</f>
        <v>265</v>
      </c>
      <c r="R376" s="74"/>
    </row>
    <row r="377" spans="1:25" ht="15.75" thickBot="1" x14ac:dyDescent="0.3">
      <c r="G377" s="112" t="s">
        <v>77</v>
      </c>
      <c r="H377" s="113"/>
      <c r="I377" s="113"/>
      <c r="J377" s="113"/>
      <c r="K377" s="113"/>
      <c r="L377" s="113"/>
      <c r="M377" s="113"/>
      <c r="N377" s="113"/>
      <c r="O377" s="111">
        <f>Arkusz12!A8</f>
        <v>11</v>
      </c>
      <c r="P377" s="111"/>
      <c r="Q377" s="75">
        <f>Arkusz12!A9</f>
        <v>12</v>
      </c>
      <c r="R377" s="76"/>
    </row>
    <row r="378" spans="1:25" ht="15.75" thickBot="1" x14ac:dyDescent="0.3">
      <c r="G378" s="114" t="s">
        <v>73</v>
      </c>
      <c r="H378" s="115"/>
      <c r="I378" s="115"/>
      <c r="J378" s="115"/>
      <c r="K378" s="115"/>
      <c r="L378" s="115"/>
      <c r="M378" s="115"/>
      <c r="N378" s="115"/>
      <c r="O378" s="81">
        <f>SUM(O374:P377)</f>
        <v>10174</v>
      </c>
      <c r="P378" s="81"/>
      <c r="Q378" s="81">
        <f>SUM(Q374:R377)</f>
        <v>10535</v>
      </c>
      <c r="R378" s="82"/>
    </row>
    <row r="381" spans="1:25" x14ac:dyDescent="0.25">
      <c r="A381" s="156" t="s">
        <v>168</v>
      </c>
      <c r="B381" s="183"/>
      <c r="C381" s="183"/>
      <c r="D381" s="183"/>
      <c r="E381" s="183"/>
      <c r="F381" s="183"/>
      <c r="G381" s="183"/>
      <c r="H381" s="183"/>
      <c r="I381" s="183"/>
      <c r="J381" s="183"/>
      <c r="K381" s="183"/>
      <c r="L381" s="183"/>
      <c r="M381" s="183"/>
      <c r="N381" s="183"/>
      <c r="O381" s="183"/>
      <c r="P381" s="183"/>
      <c r="Q381" s="183"/>
      <c r="R381" s="183"/>
      <c r="S381" s="183"/>
      <c r="T381" s="183"/>
      <c r="U381" s="183"/>
      <c r="V381" s="183"/>
      <c r="W381" s="183"/>
      <c r="X381" s="183"/>
      <c r="Y381" s="183"/>
    </row>
    <row r="382" spans="1:25" s="62" customFormat="1" x14ac:dyDescent="0.25">
      <c r="A382" s="183"/>
      <c r="B382" s="183"/>
      <c r="C382" s="183"/>
      <c r="D382" s="183"/>
      <c r="E382" s="183"/>
      <c r="F382" s="183"/>
      <c r="G382" s="183"/>
      <c r="H382" s="183"/>
      <c r="I382" s="183"/>
      <c r="J382" s="183"/>
      <c r="K382" s="183"/>
      <c r="L382" s="183"/>
      <c r="M382" s="183"/>
      <c r="N382" s="183"/>
      <c r="O382" s="183"/>
      <c r="P382" s="183"/>
      <c r="Q382" s="183"/>
      <c r="R382" s="183"/>
      <c r="S382" s="183"/>
      <c r="T382" s="183"/>
      <c r="U382" s="183"/>
      <c r="V382" s="183"/>
      <c r="W382" s="183"/>
      <c r="X382" s="183"/>
      <c r="Y382" s="183"/>
    </row>
    <row r="383" spans="1:25" s="62" customFormat="1" x14ac:dyDescent="0.25">
      <c r="A383" s="183"/>
      <c r="B383" s="183"/>
      <c r="C383" s="183"/>
      <c r="D383" s="183"/>
      <c r="E383" s="183"/>
      <c r="F383" s="183"/>
      <c r="G383" s="183"/>
      <c r="H383" s="183"/>
      <c r="I383" s="183"/>
      <c r="J383" s="183"/>
      <c r="K383" s="183"/>
      <c r="L383" s="183"/>
      <c r="M383" s="183"/>
      <c r="N383" s="183"/>
      <c r="O383" s="183"/>
      <c r="P383" s="183"/>
      <c r="Q383" s="183"/>
      <c r="R383" s="183"/>
      <c r="S383" s="183"/>
      <c r="T383" s="183"/>
      <c r="U383" s="183"/>
      <c r="V383" s="183"/>
      <c r="W383" s="183"/>
      <c r="X383" s="183"/>
      <c r="Y383" s="183"/>
    </row>
    <row r="384" spans="1:25" s="62" customFormat="1" x14ac:dyDescent="0.25">
      <c r="A384" s="183"/>
      <c r="B384" s="183"/>
      <c r="C384" s="183"/>
      <c r="D384" s="183"/>
      <c r="E384" s="183"/>
      <c r="F384" s="183"/>
      <c r="G384" s="183"/>
      <c r="H384" s="183"/>
      <c r="I384" s="183"/>
      <c r="J384" s="183"/>
      <c r="K384" s="183"/>
      <c r="L384" s="183"/>
      <c r="M384" s="183"/>
      <c r="N384" s="183"/>
      <c r="O384" s="183"/>
      <c r="P384" s="183"/>
      <c r="Q384" s="183"/>
      <c r="R384" s="183"/>
      <c r="S384" s="183"/>
      <c r="T384" s="183"/>
      <c r="U384" s="183"/>
      <c r="V384" s="183"/>
      <c r="W384" s="183"/>
      <c r="X384" s="183"/>
      <c r="Y384" s="183"/>
    </row>
    <row r="385" spans="1:25" s="62" customFormat="1" x14ac:dyDescent="0.25">
      <c r="A385" s="183"/>
      <c r="B385" s="183"/>
      <c r="C385" s="183"/>
      <c r="D385" s="183"/>
      <c r="E385" s="183"/>
      <c r="F385" s="183"/>
      <c r="G385" s="183"/>
      <c r="H385" s="183"/>
      <c r="I385" s="183"/>
      <c r="J385" s="183"/>
      <c r="K385" s="183"/>
      <c r="L385" s="183"/>
      <c r="M385" s="183"/>
      <c r="N385" s="183"/>
      <c r="O385" s="183"/>
      <c r="P385" s="183"/>
      <c r="Q385" s="183"/>
      <c r="R385" s="183"/>
      <c r="S385" s="183"/>
      <c r="T385" s="183"/>
      <c r="U385" s="183"/>
      <c r="V385" s="183"/>
      <c r="W385" s="183"/>
      <c r="X385" s="183"/>
      <c r="Y385" s="183"/>
    </row>
    <row r="386" spans="1:25" s="62" customFormat="1" x14ac:dyDescent="0.25">
      <c r="A386" s="183"/>
      <c r="B386" s="183"/>
      <c r="C386" s="183"/>
      <c r="D386" s="183"/>
      <c r="E386" s="183"/>
      <c r="F386" s="183"/>
      <c r="G386" s="183"/>
      <c r="H386" s="183"/>
      <c r="I386" s="183"/>
      <c r="J386" s="183"/>
      <c r="K386" s="183"/>
      <c r="L386" s="183"/>
      <c r="M386" s="183"/>
      <c r="N386" s="183"/>
      <c r="O386" s="183"/>
      <c r="P386" s="183"/>
      <c r="Q386" s="183"/>
      <c r="R386" s="183"/>
      <c r="S386" s="183"/>
      <c r="T386" s="183"/>
      <c r="U386" s="183"/>
      <c r="V386" s="183"/>
      <c r="W386" s="183"/>
      <c r="X386" s="183"/>
      <c r="Y386" s="183"/>
    </row>
    <row r="387" spans="1:25" s="62" customFormat="1" x14ac:dyDescent="0.25">
      <c r="A387" s="183"/>
      <c r="B387" s="183"/>
      <c r="C387" s="183"/>
      <c r="D387" s="183"/>
      <c r="E387" s="183"/>
      <c r="F387" s="183"/>
      <c r="G387" s="183"/>
      <c r="H387" s="183"/>
      <c r="I387" s="183"/>
      <c r="J387" s="183"/>
      <c r="K387" s="183"/>
      <c r="L387" s="183"/>
      <c r="M387" s="183"/>
      <c r="N387" s="183"/>
      <c r="O387" s="183"/>
      <c r="P387" s="183"/>
      <c r="Q387" s="183"/>
      <c r="R387" s="183"/>
      <c r="S387" s="183"/>
      <c r="T387" s="183"/>
      <c r="U387" s="183"/>
      <c r="V387" s="183"/>
      <c r="W387" s="183"/>
      <c r="X387" s="183"/>
      <c r="Y387" s="183"/>
    </row>
    <row r="388" spans="1:25" s="62" customFormat="1" x14ac:dyDescent="0.25">
      <c r="A388" s="183"/>
      <c r="B388" s="183"/>
      <c r="C388" s="183"/>
      <c r="D388" s="183"/>
      <c r="E388" s="183"/>
      <c r="F388" s="183"/>
      <c r="G388" s="183"/>
      <c r="H388" s="183"/>
      <c r="I388" s="183"/>
      <c r="J388" s="183"/>
      <c r="K388" s="183"/>
      <c r="L388" s="183"/>
      <c r="M388" s="183"/>
      <c r="N388" s="183"/>
      <c r="O388" s="183"/>
      <c r="P388" s="183"/>
      <c r="Q388" s="183"/>
      <c r="R388" s="183"/>
      <c r="S388" s="183"/>
      <c r="T388" s="183"/>
      <c r="U388" s="183"/>
      <c r="V388" s="183"/>
      <c r="W388" s="183"/>
      <c r="X388" s="183"/>
      <c r="Y388" s="183"/>
    </row>
    <row r="389" spans="1:25" s="62" customFormat="1" x14ac:dyDescent="0.25">
      <c r="A389" s="183"/>
      <c r="B389" s="183"/>
      <c r="C389" s="183"/>
      <c r="D389" s="183"/>
      <c r="E389" s="183"/>
      <c r="F389" s="183"/>
      <c r="G389" s="183"/>
      <c r="H389" s="183"/>
      <c r="I389" s="183"/>
      <c r="J389" s="183"/>
      <c r="K389" s="183"/>
      <c r="L389" s="183"/>
      <c r="M389" s="183"/>
      <c r="N389" s="183"/>
      <c r="O389" s="183"/>
      <c r="P389" s="183"/>
      <c r="Q389" s="183"/>
      <c r="R389" s="183"/>
      <c r="S389" s="183"/>
      <c r="T389" s="183"/>
      <c r="U389" s="183"/>
      <c r="V389" s="183"/>
      <c r="W389" s="183"/>
      <c r="X389" s="183"/>
      <c r="Y389" s="183"/>
    </row>
    <row r="390" spans="1:25" s="62" customFormat="1" x14ac:dyDescent="0.25">
      <c r="A390" s="183"/>
      <c r="B390" s="183"/>
      <c r="C390" s="183"/>
      <c r="D390" s="183"/>
      <c r="E390" s="183"/>
      <c r="F390" s="183"/>
      <c r="G390" s="183"/>
      <c r="H390" s="183"/>
      <c r="I390" s="183"/>
      <c r="J390" s="183"/>
      <c r="K390" s="183"/>
      <c r="L390" s="183"/>
      <c r="M390" s="183"/>
      <c r="N390" s="183"/>
      <c r="O390" s="183"/>
      <c r="P390" s="183"/>
      <c r="Q390" s="183"/>
      <c r="R390" s="183"/>
      <c r="S390" s="183"/>
      <c r="T390" s="183"/>
      <c r="U390" s="183"/>
      <c r="V390" s="183"/>
      <c r="W390" s="183"/>
      <c r="X390" s="183"/>
      <c r="Y390" s="183"/>
    </row>
    <row r="391" spans="1:25" s="62" customFormat="1" x14ac:dyDescent="0.25">
      <c r="A391" s="183"/>
      <c r="B391" s="183"/>
      <c r="C391" s="183"/>
      <c r="D391" s="183"/>
      <c r="E391" s="183"/>
      <c r="F391" s="183"/>
      <c r="G391" s="183"/>
      <c r="H391" s="183"/>
      <c r="I391" s="183"/>
      <c r="J391" s="183"/>
      <c r="K391" s="183"/>
      <c r="L391" s="183"/>
      <c r="M391" s="183"/>
      <c r="N391" s="183"/>
      <c r="O391" s="183"/>
      <c r="P391" s="183"/>
      <c r="Q391" s="183"/>
      <c r="R391" s="183"/>
      <c r="S391" s="183"/>
      <c r="T391" s="183"/>
      <c r="U391" s="183"/>
      <c r="V391" s="183"/>
      <c r="W391" s="183"/>
      <c r="X391" s="183"/>
      <c r="Y391" s="183"/>
    </row>
    <row r="392" spans="1:25" s="62" customFormat="1" x14ac:dyDescent="0.25">
      <c r="A392" s="183"/>
      <c r="B392" s="183"/>
      <c r="C392" s="183"/>
      <c r="D392" s="183"/>
      <c r="E392" s="183"/>
      <c r="F392" s="183"/>
      <c r="G392" s="183"/>
      <c r="H392" s="183"/>
      <c r="I392" s="183"/>
      <c r="J392" s="183"/>
      <c r="K392" s="183"/>
      <c r="L392" s="183"/>
      <c r="M392" s="183"/>
      <c r="N392" s="183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</row>
    <row r="393" spans="1:25" s="62" customFormat="1" x14ac:dyDescent="0.25">
      <c r="A393" s="183"/>
      <c r="B393" s="183"/>
      <c r="C393" s="183"/>
      <c r="D393" s="183"/>
      <c r="E393" s="183"/>
      <c r="F393" s="183"/>
      <c r="G393" s="183"/>
      <c r="H393" s="183"/>
      <c r="I393" s="183"/>
      <c r="J393" s="183"/>
      <c r="K393" s="183"/>
      <c r="L393" s="183"/>
      <c r="M393" s="183"/>
      <c r="N393" s="183"/>
      <c r="O393" s="183"/>
      <c r="P393" s="183"/>
      <c r="Q393" s="183"/>
      <c r="R393" s="183"/>
      <c r="S393" s="183"/>
      <c r="T393" s="183"/>
      <c r="U393" s="183"/>
      <c r="V393" s="183"/>
      <c r="W393" s="183"/>
      <c r="X393" s="183"/>
      <c r="Y393" s="183"/>
    </row>
    <row r="394" spans="1:25" s="62" customFormat="1" x14ac:dyDescent="0.25">
      <c r="A394" s="183"/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  <c r="P394" s="183"/>
      <c r="Q394" s="183"/>
      <c r="R394" s="183"/>
      <c r="S394" s="183"/>
      <c r="T394" s="183"/>
      <c r="U394" s="183"/>
      <c r="V394" s="183"/>
      <c r="W394" s="183"/>
      <c r="X394" s="183"/>
      <c r="Y394" s="183"/>
    </row>
    <row r="395" spans="1:25" s="62" customFormat="1" x14ac:dyDescent="0.25">
      <c r="A395" s="183"/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  <c r="L395" s="183"/>
      <c r="M395" s="183"/>
      <c r="N395" s="183"/>
      <c r="O395" s="183"/>
      <c r="P395" s="183"/>
      <c r="Q395" s="183"/>
      <c r="R395" s="183"/>
      <c r="S395" s="183"/>
      <c r="T395" s="183"/>
      <c r="U395" s="183"/>
      <c r="V395" s="183"/>
      <c r="W395" s="183"/>
      <c r="X395" s="183"/>
      <c r="Y395" s="183"/>
    </row>
    <row r="396" spans="1:25" s="62" customFormat="1" x14ac:dyDescent="0.25">
      <c r="A396" s="183"/>
      <c r="B396" s="183"/>
      <c r="C396" s="183"/>
      <c r="D396" s="183"/>
      <c r="E396" s="183"/>
      <c r="F396" s="183"/>
      <c r="G396" s="183"/>
      <c r="H396" s="183"/>
      <c r="I396" s="183"/>
      <c r="J396" s="183"/>
      <c r="K396" s="183"/>
      <c r="L396" s="183"/>
      <c r="M396" s="183"/>
      <c r="N396" s="183"/>
      <c r="O396" s="183"/>
      <c r="P396" s="183"/>
      <c r="Q396" s="183"/>
      <c r="R396" s="183"/>
      <c r="S396" s="183"/>
      <c r="T396" s="183"/>
      <c r="U396" s="183"/>
      <c r="V396" s="183"/>
      <c r="W396" s="183"/>
      <c r="X396" s="183"/>
      <c r="Y396" s="183"/>
    </row>
    <row r="397" spans="1:25" x14ac:dyDescent="0.25">
      <c r="A397" s="183"/>
      <c r="B397" s="183"/>
      <c r="C397" s="183"/>
      <c r="D397" s="183"/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  <c r="P397" s="183"/>
      <c r="Q397" s="183"/>
      <c r="R397" s="183"/>
      <c r="S397" s="183"/>
      <c r="T397" s="183"/>
      <c r="U397" s="183"/>
      <c r="V397" s="183"/>
      <c r="W397" s="183"/>
      <c r="X397" s="183"/>
      <c r="Y397" s="183"/>
    </row>
    <row r="398" spans="1:25" x14ac:dyDescent="0.25">
      <c r="A398" s="183"/>
      <c r="B398" s="183"/>
      <c r="C398" s="183"/>
      <c r="D398" s="183"/>
      <c r="E398" s="183"/>
      <c r="F398" s="183"/>
      <c r="G398" s="183"/>
      <c r="H398" s="183"/>
      <c r="I398" s="183"/>
      <c r="J398" s="183"/>
      <c r="K398" s="183"/>
      <c r="L398" s="183"/>
      <c r="M398" s="183"/>
      <c r="N398" s="183"/>
      <c r="O398" s="183"/>
      <c r="P398" s="183"/>
      <c r="Q398" s="183"/>
      <c r="R398" s="183"/>
      <c r="S398" s="183"/>
      <c r="T398" s="183"/>
      <c r="U398" s="183"/>
      <c r="V398" s="183"/>
      <c r="W398" s="183"/>
      <c r="X398" s="183"/>
      <c r="Y398" s="183"/>
    </row>
    <row r="399" spans="1:25" x14ac:dyDescent="0.25">
      <c r="A399" s="183"/>
      <c r="B399" s="183"/>
      <c r="C399" s="183"/>
      <c r="D399" s="183"/>
      <c r="E399" s="183"/>
      <c r="F399" s="183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3"/>
      <c r="Y399" s="183"/>
    </row>
    <row r="400" spans="1:25" x14ac:dyDescent="0.25">
      <c r="A400" s="183"/>
      <c r="B400" s="183"/>
      <c r="C400" s="183"/>
      <c r="D400" s="183"/>
      <c r="E400" s="183"/>
      <c r="F400" s="183"/>
      <c r="G400" s="183"/>
      <c r="H400" s="183"/>
      <c r="I400" s="183"/>
      <c r="J400" s="183"/>
      <c r="K400" s="183"/>
      <c r="L400" s="183"/>
      <c r="M400" s="183"/>
      <c r="N400" s="183"/>
      <c r="O400" s="183"/>
      <c r="P400" s="183"/>
      <c r="Q400" s="183"/>
      <c r="R400" s="183"/>
      <c r="S400" s="183"/>
      <c r="T400" s="183"/>
      <c r="U400" s="183"/>
      <c r="V400" s="183"/>
      <c r="W400" s="183"/>
      <c r="X400" s="183"/>
      <c r="Y400" s="183"/>
    </row>
    <row r="401" spans="1:26" x14ac:dyDescent="0.25">
      <c r="A401" s="183"/>
      <c r="B401" s="183"/>
      <c r="C401" s="183"/>
      <c r="D401" s="183"/>
      <c r="E401" s="183"/>
      <c r="F401" s="183"/>
      <c r="G401" s="183"/>
      <c r="H401" s="183"/>
      <c r="I401" s="183"/>
      <c r="J401" s="183"/>
      <c r="K401" s="183"/>
      <c r="L401" s="183"/>
      <c r="M401" s="183"/>
      <c r="N401" s="183"/>
      <c r="O401" s="183"/>
      <c r="P401" s="183"/>
      <c r="Q401" s="183"/>
      <c r="R401" s="183"/>
      <c r="S401" s="183"/>
      <c r="T401" s="183"/>
      <c r="U401" s="183"/>
      <c r="V401" s="183"/>
      <c r="W401" s="183"/>
      <c r="X401" s="183"/>
      <c r="Y401" s="183"/>
    </row>
    <row r="402" spans="1:26" x14ac:dyDescent="0.25">
      <c r="A402" s="183"/>
      <c r="B402" s="183"/>
      <c r="C402" s="183"/>
      <c r="D402" s="183"/>
      <c r="E402" s="183"/>
      <c r="F402" s="183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</row>
    <row r="403" spans="1:26" x14ac:dyDescent="0.25">
      <c r="A403" s="183"/>
      <c r="B403" s="183"/>
      <c r="C403" s="183"/>
      <c r="D403" s="183"/>
      <c r="E403" s="183"/>
      <c r="F403" s="183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</row>
    <row r="404" spans="1:26" x14ac:dyDescent="0.25">
      <c r="A404" s="183"/>
      <c r="B404" s="183"/>
      <c r="C404" s="183"/>
      <c r="D404" s="183"/>
      <c r="E404" s="183"/>
      <c r="F404" s="183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</row>
    <row r="409" spans="1:26" ht="15" customHeight="1" x14ac:dyDescent="0.25">
      <c r="A409" s="149" t="s">
        <v>92</v>
      </c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</row>
    <row r="410" spans="1:26" ht="25.5" customHeight="1" x14ac:dyDescent="0.25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</row>
    <row r="411" spans="1:26" ht="25.5" customHeight="1" thickBot="1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87" t="str">
        <f>CONCATENATE(Arkusz18!C2," - ",Arkusz18!B2," r.")</f>
        <v>01.01.2016 - 31.12.2016 r.</v>
      </c>
      <c r="M411" s="87"/>
      <c r="N411" s="87"/>
      <c r="O411" s="87"/>
      <c r="P411" s="87"/>
      <c r="Q411" s="87"/>
      <c r="R411" s="87"/>
      <c r="S411" s="87"/>
      <c r="T411" s="87"/>
      <c r="U411" s="87"/>
      <c r="V411" s="87"/>
    </row>
    <row r="412" spans="1:26" ht="121.5" customHeight="1" x14ac:dyDescent="0.25">
      <c r="C412" s="175" t="s">
        <v>2</v>
      </c>
      <c r="D412" s="176"/>
      <c r="E412" s="176"/>
      <c r="F412" s="176"/>
      <c r="G412" s="176"/>
      <c r="H412" s="176"/>
      <c r="I412" s="176"/>
      <c r="J412" s="176"/>
      <c r="K412" s="176"/>
      <c r="L412" s="186" t="s">
        <v>80</v>
      </c>
      <c r="M412" s="186"/>
      <c r="N412" s="25" t="s">
        <v>11</v>
      </c>
      <c r="O412" s="25" t="s">
        <v>95</v>
      </c>
      <c r="P412" s="25" t="s">
        <v>85</v>
      </c>
      <c r="Q412" s="25" t="s">
        <v>51</v>
      </c>
      <c r="R412" s="25" t="s">
        <v>38</v>
      </c>
      <c r="S412" s="25" t="s">
        <v>4</v>
      </c>
      <c r="T412" s="51" t="s">
        <v>41</v>
      </c>
      <c r="U412" s="25" t="s">
        <v>84</v>
      </c>
      <c r="V412" s="186" t="s">
        <v>79</v>
      </c>
      <c r="W412" s="187"/>
      <c r="Y412" s="3"/>
      <c r="Z412" s="6"/>
    </row>
    <row r="413" spans="1:26" x14ac:dyDescent="0.25">
      <c r="C413" s="173" t="s">
        <v>33</v>
      </c>
      <c r="D413" s="174"/>
      <c r="E413" s="174"/>
      <c r="F413" s="174"/>
      <c r="G413" s="174"/>
      <c r="H413" s="174"/>
      <c r="I413" s="174"/>
      <c r="J413" s="174"/>
      <c r="K413" s="174"/>
      <c r="L413" s="102">
        <f>Arkusz13!C2</f>
        <v>5008</v>
      </c>
      <c r="M413" s="102"/>
      <c r="N413" s="41">
        <f>Arkusz13!C18</f>
        <v>690</v>
      </c>
      <c r="O413" s="41">
        <f>Arkusz13!C34</f>
        <v>527</v>
      </c>
      <c r="P413" s="41">
        <f>Arkusz13!C50</f>
        <v>424</v>
      </c>
      <c r="Q413" s="41">
        <f>Arkusz13!C66</f>
        <v>62</v>
      </c>
      <c r="R413" s="41">
        <f>Arkusz13!C82</f>
        <v>0</v>
      </c>
      <c r="S413" s="41">
        <f>Arkusz13!C98</f>
        <v>0</v>
      </c>
      <c r="T413" s="52">
        <f>Arkusz13!C114</f>
        <v>0</v>
      </c>
      <c r="U413" s="41">
        <f>Arkusz13!C130-SUM(N413:T413)</f>
        <v>744</v>
      </c>
      <c r="V413" s="184">
        <f t="shared" ref="V413:V427" si="10">SUM(N413:U413)</f>
        <v>2447</v>
      </c>
      <c r="W413" s="185"/>
      <c r="Y413" s="3"/>
      <c r="Z413" s="6"/>
    </row>
    <row r="414" spans="1:26" x14ac:dyDescent="0.25">
      <c r="C414" s="171" t="s">
        <v>34</v>
      </c>
      <c r="D414" s="172"/>
      <c r="E414" s="172"/>
      <c r="F414" s="172"/>
      <c r="G414" s="172"/>
      <c r="H414" s="172"/>
      <c r="I414" s="172"/>
      <c r="J414" s="172"/>
      <c r="K414" s="172"/>
      <c r="L414" s="102">
        <f>Arkusz13!C3</f>
        <v>442</v>
      </c>
      <c r="M414" s="102"/>
      <c r="N414" s="44">
        <f>Arkusz13!C19</f>
        <v>160</v>
      </c>
      <c r="O414" s="44">
        <f>Arkusz13!C35</f>
        <v>32</v>
      </c>
      <c r="P414" s="44">
        <f>Arkusz13!C51</f>
        <v>60</v>
      </c>
      <c r="Q414" s="44">
        <f>Arkusz13!C67</f>
        <v>6</v>
      </c>
      <c r="R414" s="44">
        <f>Arkusz13!C83</f>
        <v>0</v>
      </c>
      <c r="S414" s="44">
        <f>Arkusz13!C99</f>
        <v>0</v>
      </c>
      <c r="T414" s="52">
        <f>Arkusz13!C115</f>
        <v>0</v>
      </c>
      <c r="U414" s="44">
        <f>Arkusz13!C131-SUM(N414:T414)</f>
        <v>85</v>
      </c>
      <c r="V414" s="184">
        <f t="shared" si="10"/>
        <v>343</v>
      </c>
      <c r="W414" s="185"/>
      <c r="Y414" s="3"/>
      <c r="Z414" s="6"/>
    </row>
    <row r="415" spans="1:26" x14ac:dyDescent="0.25">
      <c r="C415" s="173" t="s">
        <v>35</v>
      </c>
      <c r="D415" s="174"/>
      <c r="E415" s="174"/>
      <c r="F415" s="174"/>
      <c r="G415" s="174"/>
      <c r="H415" s="174"/>
      <c r="I415" s="174"/>
      <c r="J415" s="174"/>
      <c r="K415" s="174"/>
      <c r="L415" s="102">
        <f>Arkusz13!C4</f>
        <v>118</v>
      </c>
      <c r="M415" s="102"/>
      <c r="N415" s="44">
        <f>Arkusz13!C20</f>
        <v>43</v>
      </c>
      <c r="O415" s="44">
        <f>Arkusz13!C36</f>
        <v>6</v>
      </c>
      <c r="P415" s="44">
        <f>Arkusz13!C52</f>
        <v>16</v>
      </c>
      <c r="Q415" s="44">
        <f>Arkusz13!C68</f>
        <v>1</v>
      </c>
      <c r="R415" s="44">
        <f>Arkusz13!C84</f>
        <v>0</v>
      </c>
      <c r="S415" s="44">
        <f>Arkusz13!C100</f>
        <v>0</v>
      </c>
      <c r="T415" s="52">
        <f>Arkusz13!C116</f>
        <v>0</v>
      </c>
      <c r="U415" s="44">
        <f>Arkusz13!C132-SUM(N415:T415)</f>
        <v>23</v>
      </c>
      <c r="V415" s="184">
        <f t="shared" si="10"/>
        <v>89</v>
      </c>
      <c r="W415" s="185"/>
      <c r="Y415" s="3"/>
      <c r="Z415" s="6"/>
    </row>
    <row r="416" spans="1:26" x14ac:dyDescent="0.25">
      <c r="C416" s="171" t="s">
        <v>36</v>
      </c>
      <c r="D416" s="172"/>
      <c r="E416" s="172"/>
      <c r="F416" s="172"/>
      <c r="G416" s="172"/>
      <c r="H416" s="172"/>
      <c r="I416" s="172"/>
      <c r="J416" s="172"/>
      <c r="K416" s="172"/>
      <c r="L416" s="102">
        <f>Arkusz13!C5</f>
        <v>8</v>
      </c>
      <c r="M416" s="102"/>
      <c r="N416" s="44">
        <f>Arkusz13!C21</f>
        <v>0</v>
      </c>
      <c r="O416" s="44">
        <f>Arkusz13!C37</f>
        <v>0</v>
      </c>
      <c r="P416" s="44">
        <f>Arkusz13!C53</f>
        <v>1</v>
      </c>
      <c r="Q416" s="44">
        <f>Arkusz13!C69</f>
        <v>0</v>
      </c>
      <c r="R416" s="44">
        <f>Arkusz13!C85</f>
        <v>0</v>
      </c>
      <c r="S416" s="44">
        <f>Arkusz13!C101</f>
        <v>0</v>
      </c>
      <c r="T416" s="52">
        <f>Arkusz13!C117</f>
        <v>0</v>
      </c>
      <c r="U416" s="44">
        <f>Arkusz13!C133-SUM(N416:T416)</f>
        <v>1</v>
      </c>
      <c r="V416" s="184">
        <f t="shared" si="10"/>
        <v>2</v>
      </c>
      <c r="W416" s="185"/>
      <c r="Y416" s="3"/>
      <c r="Z416" s="6"/>
    </row>
    <row r="417" spans="1:26" x14ac:dyDescent="0.25">
      <c r="C417" s="173" t="s">
        <v>37</v>
      </c>
      <c r="D417" s="174"/>
      <c r="E417" s="174"/>
      <c r="F417" s="174"/>
      <c r="G417" s="174"/>
      <c r="H417" s="174"/>
      <c r="I417" s="174"/>
      <c r="J417" s="174"/>
      <c r="K417" s="174"/>
      <c r="L417" s="102">
        <f>Arkusz13!C6</f>
        <v>0</v>
      </c>
      <c r="M417" s="102"/>
      <c r="N417" s="44">
        <f>Arkusz13!C22</f>
        <v>0</v>
      </c>
      <c r="O417" s="44">
        <f>Arkusz13!C38</f>
        <v>0</v>
      </c>
      <c r="P417" s="44">
        <f>Arkusz13!C54</f>
        <v>0</v>
      </c>
      <c r="Q417" s="44">
        <f>Arkusz13!C70</f>
        <v>0</v>
      </c>
      <c r="R417" s="44">
        <f>Arkusz13!C86</f>
        <v>0</v>
      </c>
      <c r="S417" s="44">
        <f>Arkusz13!C102</f>
        <v>0</v>
      </c>
      <c r="T417" s="52">
        <f>Arkusz13!C118</f>
        <v>0</v>
      </c>
      <c r="U417" s="44">
        <f>Arkusz13!C134-SUM(N417:T417)</f>
        <v>0</v>
      </c>
      <c r="V417" s="184">
        <f t="shared" si="10"/>
        <v>0</v>
      </c>
      <c r="W417" s="185"/>
      <c r="Y417" s="3"/>
      <c r="Z417" s="6"/>
    </row>
    <row r="418" spans="1:26" x14ac:dyDescent="0.25">
      <c r="C418" s="171" t="s">
        <v>45</v>
      </c>
      <c r="D418" s="172"/>
      <c r="E418" s="172"/>
      <c r="F418" s="172"/>
      <c r="G418" s="172"/>
      <c r="H418" s="172"/>
      <c r="I418" s="172"/>
      <c r="J418" s="172"/>
      <c r="K418" s="172"/>
      <c r="L418" s="102">
        <f>Arkusz13!C7</f>
        <v>4</v>
      </c>
      <c r="M418" s="102"/>
      <c r="N418" s="44">
        <f>Arkusz13!C23</f>
        <v>0</v>
      </c>
      <c r="O418" s="44">
        <f>Arkusz13!C39</f>
        <v>0</v>
      </c>
      <c r="P418" s="44">
        <f>Arkusz13!C55</f>
        <v>0</v>
      </c>
      <c r="Q418" s="44">
        <f>Arkusz13!C71</f>
        <v>0</v>
      </c>
      <c r="R418" s="44">
        <f>Arkusz13!C87</f>
        <v>0</v>
      </c>
      <c r="S418" s="44">
        <f>Arkusz13!C103</f>
        <v>0</v>
      </c>
      <c r="T418" s="52">
        <f>Arkusz13!C119</f>
        <v>0</v>
      </c>
      <c r="U418" s="44">
        <f>Arkusz13!C135-SUM(N418:T418)</f>
        <v>1</v>
      </c>
      <c r="V418" s="184">
        <f t="shared" si="10"/>
        <v>1</v>
      </c>
      <c r="W418" s="185"/>
      <c r="Y418" s="3"/>
      <c r="Z418" s="6"/>
    </row>
    <row r="419" spans="1:26" x14ac:dyDescent="0.25">
      <c r="C419" s="173" t="s">
        <v>46</v>
      </c>
      <c r="D419" s="174"/>
      <c r="E419" s="174"/>
      <c r="F419" s="174"/>
      <c r="G419" s="174"/>
      <c r="H419" s="174"/>
      <c r="I419" s="174"/>
      <c r="J419" s="174"/>
      <c r="K419" s="174"/>
      <c r="L419" s="102">
        <f>Arkusz13!C8</f>
        <v>0</v>
      </c>
      <c r="M419" s="102"/>
      <c r="N419" s="44">
        <f>Arkusz13!C24</f>
        <v>0</v>
      </c>
      <c r="O419" s="44">
        <f>Arkusz13!C40</f>
        <v>0</v>
      </c>
      <c r="P419" s="44">
        <f>Arkusz13!C56</f>
        <v>0</v>
      </c>
      <c r="Q419" s="44">
        <f>Arkusz13!C72</f>
        <v>0</v>
      </c>
      <c r="R419" s="44">
        <f>Arkusz13!C88</f>
        <v>0</v>
      </c>
      <c r="S419" s="44">
        <f>Arkusz13!C104</f>
        <v>0</v>
      </c>
      <c r="T419" s="52">
        <f>Arkusz13!C120</f>
        <v>0</v>
      </c>
      <c r="U419" s="44">
        <f>Arkusz13!C136-SUM(N419:T419)</f>
        <v>0</v>
      </c>
      <c r="V419" s="184">
        <f t="shared" si="10"/>
        <v>0</v>
      </c>
      <c r="W419" s="185"/>
      <c r="Y419" s="3"/>
      <c r="Z419" s="6"/>
    </row>
    <row r="420" spans="1:26" x14ac:dyDescent="0.25">
      <c r="C420" s="171" t="s">
        <v>4</v>
      </c>
      <c r="D420" s="172"/>
      <c r="E420" s="172"/>
      <c r="F420" s="172"/>
      <c r="G420" s="172"/>
      <c r="H420" s="172"/>
      <c r="I420" s="172"/>
      <c r="J420" s="172"/>
      <c r="K420" s="172"/>
      <c r="L420" s="102">
        <f>Arkusz13!C9</f>
        <v>0</v>
      </c>
      <c r="M420" s="102"/>
      <c r="N420" s="44">
        <f>Arkusz13!C25</f>
        <v>0</v>
      </c>
      <c r="O420" s="44">
        <f>Arkusz13!C41</f>
        <v>0</v>
      </c>
      <c r="P420" s="44">
        <f>Arkusz13!C57</f>
        <v>0</v>
      </c>
      <c r="Q420" s="44">
        <f>Arkusz13!C73</f>
        <v>0</v>
      </c>
      <c r="R420" s="44">
        <f>Arkusz13!C89</f>
        <v>0</v>
      </c>
      <c r="S420" s="44">
        <f>Arkusz13!C105</f>
        <v>0</v>
      </c>
      <c r="T420" s="52">
        <f>Arkusz13!C121</f>
        <v>0</v>
      </c>
      <c r="U420" s="44">
        <f>Arkusz13!C137-SUM(N420:T420)</f>
        <v>0</v>
      </c>
      <c r="V420" s="184">
        <f t="shared" si="10"/>
        <v>0</v>
      </c>
      <c r="W420" s="185"/>
      <c r="Y420" s="3"/>
      <c r="Z420" s="6"/>
    </row>
    <row r="421" spans="1:26" x14ac:dyDescent="0.25">
      <c r="C421" s="173" t="s">
        <v>38</v>
      </c>
      <c r="D421" s="174"/>
      <c r="E421" s="174"/>
      <c r="F421" s="174"/>
      <c r="G421" s="174"/>
      <c r="H421" s="174"/>
      <c r="I421" s="174"/>
      <c r="J421" s="174"/>
      <c r="K421" s="174"/>
      <c r="L421" s="102">
        <f>Arkusz13!C10</f>
        <v>5</v>
      </c>
      <c r="M421" s="102"/>
      <c r="N421" s="44">
        <f>Arkusz13!C26</f>
        <v>0</v>
      </c>
      <c r="O421" s="44">
        <f>Arkusz13!C42</f>
        <v>0</v>
      </c>
      <c r="P421" s="44">
        <f>Arkusz13!C58</f>
        <v>4</v>
      </c>
      <c r="Q421" s="44">
        <f>Arkusz13!C74</f>
        <v>0</v>
      </c>
      <c r="R421" s="44">
        <f>Arkusz13!C90</f>
        <v>0</v>
      </c>
      <c r="S421" s="44">
        <f>Arkusz13!C106</f>
        <v>0</v>
      </c>
      <c r="T421" s="52">
        <f>Arkusz13!C122</f>
        <v>0</v>
      </c>
      <c r="U421" s="44">
        <f>Arkusz13!C138-SUM(N421:T421)</f>
        <v>0</v>
      </c>
      <c r="V421" s="184">
        <f t="shared" si="10"/>
        <v>4</v>
      </c>
      <c r="W421" s="185"/>
      <c r="Y421" s="3"/>
      <c r="Z421" s="6"/>
    </row>
    <row r="422" spans="1:26" x14ac:dyDescent="0.25">
      <c r="C422" s="171" t="s">
        <v>39</v>
      </c>
      <c r="D422" s="172"/>
      <c r="E422" s="172"/>
      <c r="F422" s="172"/>
      <c r="G422" s="172"/>
      <c r="H422" s="172"/>
      <c r="I422" s="172"/>
      <c r="J422" s="172"/>
      <c r="K422" s="172"/>
      <c r="L422" s="102">
        <f>Arkusz13!C11</f>
        <v>2</v>
      </c>
      <c r="M422" s="102"/>
      <c r="N422" s="44">
        <f>Arkusz13!C27</f>
        <v>3</v>
      </c>
      <c r="O422" s="44">
        <f>Arkusz13!C43</f>
        <v>0</v>
      </c>
      <c r="P422" s="44">
        <f>Arkusz13!C59</f>
        <v>2</v>
      </c>
      <c r="Q422" s="44">
        <f>Arkusz13!C75</f>
        <v>1</v>
      </c>
      <c r="R422" s="44">
        <f>Arkusz13!C91</f>
        <v>0</v>
      </c>
      <c r="S422" s="44">
        <f>Arkusz13!C107</f>
        <v>0</v>
      </c>
      <c r="T422" s="52">
        <f>Arkusz13!C123</f>
        <v>3</v>
      </c>
      <c r="U422" s="44">
        <f>Arkusz13!C139-SUM(N422:T422)</f>
        <v>3</v>
      </c>
      <c r="V422" s="184">
        <f t="shared" si="10"/>
        <v>12</v>
      </c>
      <c r="W422" s="185"/>
      <c r="Y422" s="3"/>
      <c r="Z422" s="6"/>
    </row>
    <row r="423" spans="1:26" x14ac:dyDescent="0.25">
      <c r="C423" s="173" t="s">
        <v>40</v>
      </c>
      <c r="D423" s="174"/>
      <c r="E423" s="174"/>
      <c r="F423" s="174"/>
      <c r="G423" s="174"/>
      <c r="H423" s="174"/>
      <c r="I423" s="174"/>
      <c r="J423" s="174"/>
      <c r="K423" s="174"/>
      <c r="L423" s="102">
        <f>Arkusz13!C12</f>
        <v>1152</v>
      </c>
      <c r="M423" s="102"/>
      <c r="N423" s="44">
        <f>Arkusz13!C28</f>
        <v>392</v>
      </c>
      <c r="O423" s="44">
        <f>Arkusz13!C44</f>
        <v>29</v>
      </c>
      <c r="P423" s="44">
        <f>Arkusz13!C60</f>
        <v>160</v>
      </c>
      <c r="Q423" s="44">
        <f>Arkusz13!C76</f>
        <v>103</v>
      </c>
      <c r="R423" s="44">
        <f>Arkusz13!C92</f>
        <v>33</v>
      </c>
      <c r="S423" s="44">
        <f>Arkusz13!C108</f>
        <v>0</v>
      </c>
      <c r="T423" s="52">
        <f>Arkusz13!C124</f>
        <v>192</v>
      </c>
      <c r="U423" s="44">
        <f>Arkusz13!C140-SUM(N423:T423)</f>
        <v>197</v>
      </c>
      <c r="V423" s="184">
        <f t="shared" si="10"/>
        <v>1106</v>
      </c>
      <c r="W423" s="185"/>
      <c r="Y423" s="3"/>
      <c r="Z423" s="6"/>
    </row>
    <row r="424" spans="1:26" x14ac:dyDescent="0.25">
      <c r="C424" s="173" t="s">
        <v>10</v>
      </c>
      <c r="D424" s="174"/>
      <c r="E424" s="174"/>
      <c r="F424" s="174"/>
      <c r="G424" s="174"/>
      <c r="H424" s="174"/>
      <c r="I424" s="174"/>
      <c r="J424" s="174"/>
      <c r="K424" s="174"/>
      <c r="L424" s="102">
        <f>Arkusz13!C14</f>
        <v>7</v>
      </c>
      <c r="M424" s="102"/>
      <c r="N424" s="44">
        <f>Arkusz13!C30</f>
        <v>2</v>
      </c>
      <c r="O424" s="44">
        <f>Arkusz13!C46</f>
        <v>0</v>
      </c>
      <c r="P424" s="44">
        <f>Arkusz13!C62</f>
        <v>0</v>
      </c>
      <c r="Q424" s="44">
        <f>Arkusz13!C78</f>
        <v>0</v>
      </c>
      <c r="R424" s="44">
        <f>Arkusz13!C94</f>
        <v>0</v>
      </c>
      <c r="S424" s="44">
        <f>Arkusz13!C110</f>
        <v>0</v>
      </c>
      <c r="T424" s="52">
        <f>Arkusz13!C126</f>
        <v>0</v>
      </c>
      <c r="U424" s="44">
        <f>Arkusz13!C142-SUM(N424:T424)</f>
        <v>2</v>
      </c>
      <c r="V424" s="184">
        <f t="shared" si="10"/>
        <v>4</v>
      </c>
      <c r="W424" s="185"/>
      <c r="Y424" s="3"/>
      <c r="Z424" s="6"/>
    </row>
    <row r="425" spans="1:26" x14ac:dyDescent="0.25">
      <c r="C425" s="171" t="s">
        <v>42</v>
      </c>
      <c r="D425" s="172"/>
      <c r="E425" s="172"/>
      <c r="F425" s="172"/>
      <c r="G425" s="172"/>
      <c r="H425" s="172"/>
      <c r="I425" s="172"/>
      <c r="J425" s="172"/>
      <c r="K425" s="172"/>
      <c r="L425" s="102">
        <f>Arkusz13!C15</f>
        <v>14</v>
      </c>
      <c r="M425" s="102"/>
      <c r="N425" s="44">
        <f>Arkusz13!C31</f>
        <v>6</v>
      </c>
      <c r="O425" s="44">
        <f>Arkusz13!C47</f>
        <v>5</v>
      </c>
      <c r="P425" s="44">
        <f>Arkusz13!C63</f>
        <v>0</v>
      </c>
      <c r="Q425" s="44">
        <f>Arkusz13!C79</f>
        <v>0</v>
      </c>
      <c r="R425" s="44">
        <f>Arkusz13!C95</f>
        <v>0</v>
      </c>
      <c r="S425" s="44">
        <f>Arkusz13!C111</f>
        <v>0</v>
      </c>
      <c r="T425" s="52">
        <f>Arkusz13!C127</f>
        <v>0</v>
      </c>
      <c r="U425" s="44">
        <f>Arkusz13!C143-SUM(N425:T425)</f>
        <v>0</v>
      </c>
      <c r="V425" s="184">
        <f t="shared" si="10"/>
        <v>11</v>
      </c>
      <c r="W425" s="185"/>
      <c r="Y425" s="3"/>
      <c r="Z425" s="6"/>
    </row>
    <row r="426" spans="1:26" x14ac:dyDescent="0.25">
      <c r="C426" s="173" t="s">
        <v>43</v>
      </c>
      <c r="D426" s="174"/>
      <c r="E426" s="174"/>
      <c r="F426" s="174"/>
      <c r="G426" s="174"/>
      <c r="H426" s="174"/>
      <c r="I426" s="174"/>
      <c r="J426" s="174"/>
      <c r="K426" s="174"/>
      <c r="L426" s="102">
        <f>Arkusz13!C16</f>
        <v>1</v>
      </c>
      <c r="M426" s="102"/>
      <c r="N426" s="44">
        <f>Arkusz13!C32</f>
        <v>0</v>
      </c>
      <c r="O426" s="44">
        <f>Arkusz13!C48</f>
        <v>1</v>
      </c>
      <c r="P426" s="44">
        <f>Arkusz13!C64</f>
        <v>1</v>
      </c>
      <c r="Q426" s="44">
        <f>Arkusz13!C80</f>
        <v>0</v>
      </c>
      <c r="R426" s="44">
        <f>Arkusz13!C96</f>
        <v>0</v>
      </c>
      <c r="S426" s="44">
        <f>Arkusz13!C112</f>
        <v>0</v>
      </c>
      <c r="T426" s="52">
        <f>Arkusz13!C128</f>
        <v>0</v>
      </c>
      <c r="U426" s="44">
        <f>Arkusz13!C144-SUM(N426:T426)</f>
        <v>0</v>
      </c>
      <c r="V426" s="184">
        <f t="shared" si="10"/>
        <v>2</v>
      </c>
      <c r="W426" s="185"/>
      <c r="Y426" s="3"/>
      <c r="Z426" s="6"/>
    </row>
    <row r="427" spans="1:26" ht="15.75" thickBot="1" x14ac:dyDescent="0.3">
      <c r="C427" s="306" t="s">
        <v>44</v>
      </c>
      <c r="D427" s="307"/>
      <c r="E427" s="307"/>
      <c r="F427" s="307"/>
      <c r="G427" s="307"/>
      <c r="H427" s="307"/>
      <c r="I427" s="307"/>
      <c r="J427" s="307"/>
      <c r="K427" s="307"/>
      <c r="L427" s="102">
        <f>Arkusz13!C17</f>
        <v>5</v>
      </c>
      <c r="M427" s="102"/>
      <c r="N427" s="44">
        <f>Arkusz13!C33</f>
        <v>4</v>
      </c>
      <c r="O427" s="44">
        <f>Arkusz13!C49</f>
        <v>0</v>
      </c>
      <c r="P427" s="44">
        <f>Arkusz13!C65</f>
        <v>0</v>
      </c>
      <c r="Q427" s="44">
        <f>Arkusz13!C81</f>
        <v>0</v>
      </c>
      <c r="R427" s="44">
        <f>Arkusz13!C97</f>
        <v>0</v>
      </c>
      <c r="S427" s="44">
        <f>Arkusz13!C113</f>
        <v>0</v>
      </c>
      <c r="T427" s="52">
        <f>Arkusz13!C129</f>
        <v>0</v>
      </c>
      <c r="U427" s="44">
        <f>Arkusz13!C145-SUM(N427:T427)</f>
        <v>5</v>
      </c>
      <c r="V427" s="184">
        <f t="shared" si="10"/>
        <v>9</v>
      </c>
      <c r="W427" s="185"/>
      <c r="Y427" s="3"/>
      <c r="Z427" s="6"/>
    </row>
    <row r="428" spans="1:26" ht="15.75" thickBot="1" x14ac:dyDescent="0.3">
      <c r="C428" s="297" t="s">
        <v>1</v>
      </c>
      <c r="D428" s="298"/>
      <c r="E428" s="298"/>
      <c r="F428" s="298"/>
      <c r="G428" s="298"/>
      <c r="H428" s="298"/>
      <c r="I428" s="298"/>
      <c r="J428" s="298"/>
      <c r="K428" s="298"/>
      <c r="L428" s="182">
        <f>SUM(L413:L427)</f>
        <v>6766</v>
      </c>
      <c r="M428" s="182"/>
      <c r="N428" s="42">
        <f t="shared" ref="N428:V428" si="11">SUM(N413:N427)</f>
        <v>1300</v>
      </c>
      <c r="O428" s="42">
        <f t="shared" si="11"/>
        <v>600</v>
      </c>
      <c r="P428" s="42">
        <f t="shared" si="11"/>
        <v>668</v>
      </c>
      <c r="Q428" s="42">
        <f t="shared" si="11"/>
        <v>173</v>
      </c>
      <c r="R428" s="42">
        <f t="shared" si="11"/>
        <v>33</v>
      </c>
      <c r="S428" s="42">
        <f t="shared" si="11"/>
        <v>0</v>
      </c>
      <c r="T428" s="53">
        <f t="shared" si="11"/>
        <v>195</v>
      </c>
      <c r="U428" s="54">
        <f t="shared" si="11"/>
        <v>1061</v>
      </c>
      <c r="V428" s="182">
        <f t="shared" si="11"/>
        <v>4030</v>
      </c>
      <c r="W428" s="299"/>
      <c r="Y428" s="3"/>
      <c r="Z428" s="6"/>
    </row>
    <row r="429" spans="1:26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</row>
    <row r="432" spans="1:26" ht="15" customHeight="1" x14ac:dyDescent="0.25"/>
    <row r="453" spans="1:25" ht="20.25" customHeight="1" thickBot="1" x14ac:dyDescent="0.3"/>
    <row r="454" spans="1:25" ht="21.75" customHeight="1" x14ac:dyDescent="0.25">
      <c r="D454" s="180" t="s">
        <v>2</v>
      </c>
      <c r="E454" s="181"/>
      <c r="F454" s="181"/>
      <c r="G454" s="181"/>
      <c r="H454" s="181"/>
      <c r="I454" s="181"/>
      <c r="J454" s="181"/>
      <c r="K454" s="181"/>
      <c r="L454" s="181" t="s">
        <v>3</v>
      </c>
      <c r="M454" s="181"/>
      <c r="N454" s="140" t="s">
        <v>87</v>
      </c>
      <c r="O454" s="140"/>
      <c r="P454" s="140"/>
      <c r="Q454" s="300" t="s">
        <v>88</v>
      </c>
      <c r="R454" s="301"/>
      <c r="S454" s="302"/>
    </row>
    <row r="455" spans="1:25" ht="15.75" thickBot="1" x14ac:dyDescent="0.3">
      <c r="D455" s="178" t="s">
        <v>86</v>
      </c>
      <c r="E455" s="179"/>
      <c r="F455" s="179"/>
      <c r="G455" s="179"/>
      <c r="H455" s="179"/>
      <c r="I455" s="179"/>
      <c r="J455" s="179"/>
      <c r="K455" s="179"/>
      <c r="L455" s="177">
        <f>Arkusz14!B2</f>
        <v>125</v>
      </c>
      <c r="M455" s="177"/>
      <c r="N455" s="177">
        <f>Arkusz14!B3</f>
        <v>74</v>
      </c>
      <c r="O455" s="177"/>
      <c r="P455" s="177"/>
      <c r="Q455" s="303">
        <f>Arkusz14!B4</f>
        <v>4</v>
      </c>
      <c r="R455" s="304"/>
      <c r="S455" s="305"/>
    </row>
    <row r="456" spans="1:25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</row>
    <row r="457" spans="1:25" x14ac:dyDescent="0.25">
      <c r="A457" s="156" t="s">
        <v>163</v>
      </c>
      <c r="B457" s="183"/>
      <c r="C457" s="183"/>
      <c r="D457" s="183"/>
      <c r="E457" s="183"/>
      <c r="F457" s="183"/>
      <c r="G457" s="183"/>
      <c r="H457" s="183"/>
      <c r="I457" s="183"/>
      <c r="J457" s="183"/>
      <c r="K457" s="183"/>
      <c r="L457" s="183"/>
      <c r="M457" s="183"/>
      <c r="N457" s="183"/>
      <c r="O457" s="183"/>
      <c r="P457" s="183"/>
      <c r="Q457" s="183"/>
      <c r="R457" s="183"/>
      <c r="S457" s="183"/>
      <c r="T457" s="183"/>
      <c r="U457" s="183"/>
      <c r="V457" s="183"/>
      <c r="W457" s="183"/>
      <c r="X457" s="183"/>
      <c r="Y457" s="183"/>
    </row>
    <row r="458" spans="1:25" s="62" customFormat="1" x14ac:dyDescent="0.25">
      <c r="A458" s="156"/>
      <c r="B458" s="183"/>
      <c r="C458" s="183"/>
      <c r="D458" s="183"/>
      <c r="E458" s="183"/>
      <c r="F458" s="183"/>
      <c r="G458" s="183"/>
      <c r="H458" s="183"/>
      <c r="I458" s="183"/>
      <c r="J458" s="183"/>
      <c r="K458" s="183"/>
      <c r="L458" s="183"/>
      <c r="M458" s="183"/>
      <c r="N458" s="183"/>
      <c r="O458" s="183"/>
      <c r="P458" s="183"/>
      <c r="Q458" s="183"/>
      <c r="R458" s="183"/>
      <c r="S458" s="183"/>
      <c r="T458" s="183"/>
      <c r="U458" s="183"/>
      <c r="V458" s="183"/>
      <c r="W458" s="183"/>
      <c r="X458" s="183"/>
      <c r="Y458" s="183"/>
    </row>
    <row r="459" spans="1:25" s="62" customFormat="1" x14ac:dyDescent="0.25">
      <c r="A459" s="156"/>
      <c r="B459" s="183"/>
      <c r="C459" s="183"/>
      <c r="D459" s="183"/>
      <c r="E459" s="183"/>
      <c r="F459" s="183"/>
      <c r="G459" s="183"/>
      <c r="H459" s="183"/>
      <c r="I459" s="183"/>
      <c r="J459" s="183"/>
      <c r="K459" s="183"/>
      <c r="L459" s="183"/>
      <c r="M459" s="183"/>
      <c r="N459" s="183"/>
      <c r="O459" s="183"/>
      <c r="P459" s="183"/>
      <c r="Q459" s="183"/>
      <c r="R459" s="183"/>
      <c r="S459" s="183"/>
      <c r="T459" s="183"/>
      <c r="U459" s="183"/>
      <c r="V459" s="183"/>
      <c r="W459" s="183"/>
      <c r="X459" s="183"/>
      <c r="Y459" s="183"/>
    </row>
    <row r="460" spans="1:25" s="62" customFormat="1" x14ac:dyDescent="0.25">
      <c r="A460" s="156"/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  <c r="P460" s="183"/>
      <c r="Q460" s="183"/>
      <c r="R460" s="183"/>
      <c r="S460" s="183"/>
      <c r="T460" s="183"/>
      <c r="U460" s="183"/>
      <c r="V460" s="183"/>
      <c r="W460" s="183"/>
      <c r="X460" s="183"/>
      <c r="Y460" s="183"/>
    </row>
    <row r="461" spans="1:25" x14ac:dyDescent="0.25">
      <c r="A461" s="183"/>
      <c r="B461" s="183"/>
      <c r="C461" s="183"/>
      <c r="D461" s="183"/>
      <c r="E461" s="183"/>
      <c r="F461" s="183"/>
      <c r="G461" s="183"/>
      <c r="H461" s="183"/>
      <c r="I461" s="183"/>
      <c r="J461" s="183"/>
      <c r="K461" s="183"/>
      <c r="L461" s="183"/>
      <c r="M461" s="183"/>
      <c r="N461" s="183"/>
      <c r="O461" s="183"/>
      <c r="P461" s="183"/>
      <c r="Q461" s="183"/>
      <c r="R461" s="183"/>
      <c r="S461" s="183"/>
      <c r="T461" s="183"/>
      <c r="U461" s="183"/>
      <c r="V461" s="183"/>
      <c r="W461" s="183"/>
      <c r="X461" s="183"/>
      <c r="Y461" s="183"/>
    </row>
    <row r="462" spans="1:25" x14ac:dyDescent="0.25">
      <c r="A462" s="183"/>
      <c r="B462" s="183"/>
      <c r="C462" s="183"/>
      <c r="D462" s="183"/>
      <c r="E462" s="183"/>
      <c r="F462" s="183"/>
      <c r="G462" s="183"/>
      <c r="H462" s="183"/>
      <c r="I462" s="183"/>
      <c r="J462" s="183"/>
      <c r="K462" s="183"/>
      <c r="L462" s="183"/>
      <c r="M462" s="183"/>
      <c r="N462" s="183"/>
      <c r="O462" s="183"/>
      <c r="P462" s="183"/>
      <c r="Q462" s="183"/>
      <c r="R462" s="183"/>
      <c r="S462" s="183"/>
      <c r="T462" s="183"/>
      <c r="U462" s="183"/>
      <c r="V462" s="183"/>
      <c r="W462" s="183"/>
      <c r="X462" s="183"/>
      <c r="Y462" s="183"/>
    </row>
    <row r="463" spans="1:25" x14ac:dyDescent="0.25">
      <c r="A463" s="183"/>
      <c r="B463" s="183"/>
      <c r="C463" s="183"/>
      <c r="D463" s="183"/>
      <c r="E463" s="183"/>
      <c r="F463" s="183"/>
      <c r="G463" s="183"/>
      <c r="H463" s="183"/>
      <c r="I463" s="183"/>
      <c r="J463" s="183"/>
      <c r="K463" s="183"/>
      <c r="L463" s="183"/>
      <c r="M463" s="183"/>
      <c r="N463" s="183"/>
      <c r="O463" s="183"/>
      <c r="P463" s="183"/>
      <c r="Q463" s="183"/>
      <c r="R463" s="183"/>
      <c r="S463" s="183"/>
      <c r="T463" s="183"/>
      <c r="U463" s="183"/>
      <c r="V463" s="183"/>
      <c r="W463" s="183"/>
      <c r="X463" s="183"/>
      <c r="Y463" s="183"/>
    </row>
    <row r="464" spans="1:25" x14ac:dyDescent="0.25">
      <c r="A464" s="183"/>
      <c r="B464" s="183"/>
      <c r="C464" s="183"/>
      <c r="D464" s="183"/>
      <c r="E464" s="183"/>
      <c r="F464" s="183"/>
      <c r="G464" s="183"/>
      <c r="H464" s="183"/>
      <c r="I464" s="183"/>
      <c r="J464" s="183"/>
      <c r="K464" s="183"/>
      <c r="L464" s="183"/>
      <c r="M464" s="183"/>
      <c r="N464" s="183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</row>
    <row r="465" spans="1:25" x14ac:dyDescent="0.25">
      <c r="A465" s="183"/>
      <c r="B465" s="183"/>
      <c r="C465" s="183"/>
      <c r="D465" s="183"/>
      <c r="E465" s="183"/>
      <c r="F465" s="183"/>
      <c r="G465" s="183"/>
      <c r="H465" s="183"/>
      <c r="I465" s="183"/>
      <c r="J465" s="183"/>
      <c r="K465" s="183"/>
      <c r="L465" s="183"/>
      <c r="M465" s="183"/>
      <c r="N465" s="183"/>
      <c r="O465" s="183"/>
      <c r="P465" s="183"/>
      <c r="Q465" s="183"/>
      <c r="R465" s="183"/>
      <c r="S465" s="183"/>
      <c r="T465" s="183"/>
      <c r="U465" s="183"/>
      <c r="V465" s="183"/>
      <c r="W465" s="183"/>
      <c r="X465" s="183"/>
      <c r="Y465" s="183"/>
    </row>
    <row r="468" spans="1:25" x14ac:dyDescent="0.25">
      <c r="A468" s="10" t="s">
        <v>160</v>
      </c>
      <c r="B468" s="10"/>
      <c r="C468" s="10"/>
      <c r="D468" s="10"/>
      <c r="E468" s="10"/>
      <c r="F468" s="10"/>
    </row>
    <row r="469" spans="1:25" ht="15.75" thickBot="1" x14ac:dyDescent="0.3"/>
    <row r="470" spans="1:25" x14ac:dyDescent="0.25">
      <c r="D470" s="259" t="s">
        <v>27</v>
      </c>
      <c r="E470" s="70"/>
      <c r="F470" s="70"/>
      <c r="G470" s="70"/>
      <c r="H470" s="70" t="s">
        <v>3</v>
      </c>
      <c r="I470" s="70"/>
      <c r="J470" s="70"/>
      <c r="K470" s="70" t="s">
        <v>22</v>
      </c>
      <c r="L470" s="70"/>
      <c r="M470" s="273"/>
    </row>
    <row r="471" spans="1:25" x14ac:dyDescent="0.25">
      <c r="D471" s="274" t="s">
        <v>19</v>
      </c>
      <c r="E471" s="275"/>
      <c r="F471" s="275"/>
      <c r="G471" s="275"/>
      <c r="H471" s="184">
        <v>772591</v>
      </c>
      <c r="I471" s="184"/>
      <c r="J471" s="184"/>
      <c r="K471" s="184">
        <v>771911</v>
      </c>
      <c r="L471" s="184"/>
      <c r="M471" s="185"/>
    </row>
    <row r="472" spans="1:25" x14ac:dyDescent="0.25">
      <c r="D472" s="163" t="s">
        <v>20</v>
      </c>
      <c r="E472" s="164"/>
      <c r="F472" s="164"/>
      <c r="G472" s="164"/>
      <c r="H472" s="184">
        <v>38148</v>
      </c>
      <c r="I472" s="184"/>
      <c r="J472" s="184"/>
      <c r="K472" s="184">
        <v>37879</v>
      </c>
      <c r="L472" s="184"/>
      <c r="M472" s="185"/>
    </row>
    <row r="473" spans="1:25" ht="15.75" thickBot="1" x14ac:dyDescent="0.3">
      <c r="D473" s="287" t="s">
        <v>21</v>
      </c>
      <c r="E473" s="288"/>
      <c r="F473" s="288"/>
      <c r="G473" s="288"/>
      <c r="H473" s="184">
        <v>14596</v>
      </c>
      <c r="I473" s="184"/>
      <c r="J473" s="184"/>
      <c r="K473" s="184">
        <v>14835</v>
      </c>
      <c r="L473" s="184"/>
      <c r="M473" s="185"/>
    </row>
    <row r="474" spans="1:25" ht="15.75" thickBot="1" x14ac:dyDescent="0.3">
      <c r="D474" s="277" t="s">
        <v>1</v>
      </c>
      <c r="E474" s="278"/>
      <c r="F474" s="278"/>
      <c r="G474" s="278"/>
      <c r="H474" s="104">
        <f>SUM(H471:J473)</f>
        <v>825335</v>
      </c>
      <c r="I474" s="104"/>
      <c r="J474" s="104"/>
      <c r="K474" s="104">
        <f>SUM(K471:M473)</f>
        <v>824625</v>
      </c>
      <c r="L474" s="104"/>
      <c r="M474" s="105"/>
    </row>
    <row r="475" spans="1:25" s="46" customFormat="1" x14ac:dyDescent="0.25">
      <c r="D475" s="57"/>
      <c r="E475" s="57"/>
      <c r="F475" s="57"/>
      <c r="G475" s="57"/>
      <c r="H475" s="65"/>
      <c r="I475" s="65"/>
      <c r="J475" s="65"/>
      <c r="K475" s="65"/>
      <c r="L475" s="65"/>
      <c r="M475" s="65"/>
      <c r="Y475" s="6"/>
    </row>
    <row r="476" spans="1:25" s="46" customFormat="1" x14ac:dyDescent="0.25">
      <c r="D476" s="49"/>
      <c r="E476" s="49"/>
      <c r="F476" s="49"/>
      <c r="G476" s="49"/>
      <c r="H476" s="50"/>
      <c r="I476" s="50"/>
      <c r="J476" s="50"/>
      <c r="K476" s="50"/>
      <c r="L476" s="50"/>
      <c r="M476" s="50"/>
      <c r="Y476" s="6"/>
    </row>
    <row r="477" spans="1:25" s="46" customFormat="1" x14ac:dyDescent="0.25">
      <c r="D477" s="49"/>
      <c r="E477" s="49"/>
      <c r="F477" s="49"/>
      <c r="G477" s="49"/>
      <c r="H477" s="50"/>
      <c r="I477" s="50"/>
      <c r="J477" s="50"/>
      <c r="K477" s="50"/>
      <c r="L477" s="50"/>
      <c r="M477" s="50"/>
      <c r="Y477" s="6"/>
    </row>
    <row r="478" spans="1:25" x14ac:dyDescent="0.25">
      <c r="D478" s="28"/>
      <c r="E478" s="28"/>
      <c r="F478" s="28"/>
      <c r="G478" s="28"/>
      <c r="H478" s="28"/>
      <c r="I478" s="28"/>
      <c r="J478" s="28"/>
      <c r="K478" s="28"/>
      <c r="L478" s="28"/>
      <c r="M478" s="28"/>
    </row>
    <row r="479" spans="1:25" s="46" customFormat="1" x14ac:dyDescent="0.25"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Y479" s="6"/>
    </row>
    <row r="480" spans="1:25" s="46" customFormat="1" x14ac:dyDescent="0.25"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Y480" s="6"/>
    </row>
    <row r="481" spans="1:25" s="46" customFormat="1" x14ac:dyDescent="0.25"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Y481" s="6"/>
    </row>
    <row r="482" spans="1:25" s="46" customFormat="1" x14ac:dyDescent="0.25"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Y482" s="6"/>
    </row>
    <row r="483" spans="1:25" s="46" customFormat="1" x14ac:dyDescent="0.25"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Y483" s="6"/>
    </row>
    <row r="484" spans="1:25" s="46" customFormat="1" x14ac:dyDescent="0.25"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Y484" s="6"/>
    </row>
    <row r="485" spans="1:25" s="46" customFormat="1" x14ac:dyDescent="0.25"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Y485" s="6"/>
    </row>
    <row r="486" spans="1:25" s="46" customFormat="1" x14ac:dyDescent="0.25"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Y486" s="6"/>
    </row>
    <row r="487" spans="1:25" s="46" customFormat="1" x14ac:dyDescent="0.25"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Y487" s="6"/>
    </row>
    <row r="488" spans="1:25" s="46" customFormat="1" x14ac:dyDescent="0.25"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Y488" s="6"/>
    </row>
    <row r="489" spans="1:25" s="46" customFormat="1" x14ac:dyDescent="0.25"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Y489" s="6"/>
    </row>
    <row r="490" spans="1:25" s="46" customFormat="1" x14ac:dyDescent="0.25"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Y490" s="6"/>
    </row>
    <row r="492" spans="1:25" s="46" customFormat="1" x14ac:dyDescent="0.25">
      <c r="Y492" s="6"/>
    </row>
    <row r="493" spans="1:25" x14ac:dyDescent="0.25">
      <c r="A493" s="156" t="s">
        <v>159</v>
      </c>
      <c r="B493" s="156"/>
      <c r="C493" s="156"/>
      <c r="D493" s="156"/>
      <c r="E493" s="156"/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  <c r="P493" s="156"/>
      <c r="Q493" s="156"/>
      <c r="R493" s="156"/>
      <c r="S493" s="156"/>
      <c r="T493" s="156"/>
      <c r="U493" s="156"/>
      <c r="V493" s="156"/>
      <c r="W493" s="156"/>
      <c r="X493" s="156"/>
      <c r="Y493" s="156"/>
    </row>
    <row r="494" spans="1:25" x14ac:dyDescent="0.25">
      <c r="A494" s="156"/>
      <c r="B494" s="156"/>
      <c r="C494" s="156"/>
      <c r="D494" s="156"/>
      <c r="E494" s="156"/>
      <c r="F494" s="156"/>
      <c r="G494" s="156"/>
      <c r="H494" s="156"/>
      <c r="I494" s="156"/>
      <c r="J494" s="156"/>
      <c r="K494" s="156"/>
      <c r="L494" s="156"/>
      <c r="M494" s="156"/>
      <c r="N494" s="156"/>
      <c r="O494" s="156"/>
      <c r="P494" s="156"/>
      <c r="Q494" s="156"/>
      <c r="R494" s="156"/>
      <c r="S494" s="156"/>
      <c r="T494" s="156"/>
      <c r="U494" s="156"/>
      <c r="V494" s="156"/>
      <c r="W494" s="156"/>
      <c r="X494" s="156"/>
      <c r="Y494" s="156"/>
    </row>
    <row r="495" spans="1:25" x14ac:dyDescent="0.25">
      <c r="A495" s="156"/>
      <c r="B495" s="156"/>
      <c r="C495" s="156"/>
      <c r="D495" s="156"/>
      <c r="E495" s="156"/>
      <c r="F495" s="156"/>
      <c r="G495" s="156"/>
      <c r="H495" s="156"/>
      <c r="I495" s="156"/>
      <c r="J495" s="156"/>
      <c r="K495" s="156"/>
      <c r="L495" s="156"/>
      <c r="M495" s="156"/>
      <c r="N495" s="156"/>
      <c r="O495" s="156"/>
      <c r="P495" s="156"/>
      <c r="Q495" s="156"/>
      <c r="R495" s="156"/>
      <c r="S495" s="156"/>
      <c r="T495" s="156"/>
      <c r="U495" s="156"/>
      <c r="V495" s="156"/>
      <c r="W495" s="156"/>
      <c r="X495" s="156"/>
      <c r="Y495" s="156"/>
    </row>
    <row r="497" spans="1:18" x14ac:dyDescent="0.25">
      <c r="A497" s="10" t="s">
        <v>161</v>
      </c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8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8" ht="15.75" thickBo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8" x14ac:dyDescent="0.25">
      <c r="D500" s="279" t="s">
        <v>47</v>
      </c>
      <c r="E500" s="280"/>
      <c r="F500" s="280"/>
      <c r="G500" s="283" t="str">
        <f>CONCATENATE(Arkusz18!A2," - ",Arkusz18!B2," r.")</f>
        <v>01.12.2016 - 31.12.2016 r.</v>
      </c>
      <c r="H500" s="283"/>
      <c r="I500" s="283"/>
      <c r="J500" s="283"/>
      <c r="K500" s="283"/>
      <c r="L500" s="283"/>
      <c r="M500" s="283"/>
      <c r="N500" s="283"/>
      <c r="O500" s="283"/>
      <c r="P500" s="283"/>
      <c r="Q500" s="283"/>
      <c r="R500" s="284"/>
    </row>
    <row r="501" spans="1:18" ht="24" customHeight="1" x14ac:dyDescent="0.25">
      <c r="D501" s="281"/>
      <c r="E501" s="282"/>
      <c r="F501" s="282"/>
      <c r="G501" s="285" t="s">
        <v>63</v>
      </c>
      <c r="H501" s="285"/>
      <c r="I501" s="285"/>
      <c r="J501" s="285" t="s">
        <v>91</v>
      </c>
      <c r="K501" s="285"/>
      <c r="L501" s="285"/>
      <c r="M501" s="285" t="s">
        <v>62</v>
      </c>
      <c r="N501" s="285"/>
      <c r="O501" s="285"/>
      <c r="P501" s="285" t="s">
        <v>90</v>
      </c>
      <c r="Q501" s="285"/>
      <c r="R501" s="286"/>
    </row>
    <row r="502" spans="1:18" ht="15" customHeight="1" x14ac:dyDescent="0.25">
      <c r="D502" s="163" t="s">
        <v>89</v>
      </c>
      <c r="E502" s="164"/>
      <c r="F502" s="164"/>
      <c r="G502" s="276">
        <f>Arkusz16!A2</f>
        <v>4</v>
      </c>
      <c r="H502" s="276"/>
      <c r="I502" s="276"/>
      <c r="J502" s="276">
        <f>Arkusz16!A3</f>
        <v>0</v>
      </c>
      <c r="K502" s="276"/>
      <c r="L502" s="276"/>
      <c r="M502" s="276">
        <f>Arkusz16!A4</f>
        <v>0</v>
      </c>
      <c r="N502" s="276"/>
      <c r="O502" s="276"/>
      <c r="P502" s="276">
        <f>Arkusz16!A5</f>
        <v>0</v>
      </c>
      <c r="Q502" s="276"/>
      <c r="R502" s="276"/>
    </row>
    <row r="503" spans="1:18" x14ac:dyDescent="0.25">
      <c r="D503" s="157" t="s">
        <v>49</v>
      </c>
      <c r="E503" s="158"/>
      <c r="F503" s="158"/>
      <c r="G503" s="159">
        <f>Arkusz16!A6</f>
        <v>3587</v>
      </c>
      <c r="H503" s="159"/>
      <c r="I503" s="159"/>
      <c r="J503" s="160">
        <f>Arkusz16!A7</f>
        <v>9</v>
      </c>
      <c r="K503" s="161"/>
      <c r="L503" s="162"/>
      <c r="M503" s="160">
        <f>Arkusz16!A8</f>
        <v>11</v>
      </c>
      <c r="N503" s="161"/>
      <c r="O503" s="162"/>
      <c r="P503" s="160">
        <f>Arkusz16!A9</f>
        <v>25</v>
      </c>
      <c r="Q503" s="161"/>
      <c r="R503" s="162"/>
    </row>
    <row r="504" spans="1:18" ht="15.75" thickBot="1" x14ac:dyDescent="0.3">
      <c r="D504" s="295" t="s">
        <v>50</v>
      </c>
      <c r="E504" s="296"/>
      <c r="F504" s="296"/>
      <c r="G504" s="291">
        <f>Arkusz16!A10</f>
        <v>1604</v>
      </c>
      <c r="H504" s="291"/>
      <c r="I504" s="291"/>
      <c r="J504" s="291">
        <f>Arkusz16!A11</f>
        <v>9</v>
      </c>
      <c r="K504" s="291"/>
      <c r="L504" s="291"/>
      <c r="M504" s="291">
        <f>Arkusz16!A12</f>
        <v>33</v>
      </c>
      <c r="N504" s="291"/>
      <c r="O504" s="291"/>
      <c r="P504" s="291">
        <f>Arkusz16!A13</f>
        <v>36</v>
      </c>
      <c r="Q504" s="291"/>
      <c r="R504" s="291"/>
    </row>
    <row r="505" spans="1:18" ht="15.75" thickBot="1" x14ac:dyDescent="0.3">
      <c r="D505" s="292" t="s">
        <v>48</v>
      </c>
      <c r="E505" s="293"/>
      <c r="F505" s="293"/>
      <c r="G505" s="289">
        <f>SUM(G502:I504)</f>
        <v>5195</v>
      </c>
      <c r="H505" s="289"/>
      <c r="I505" s="289"/>
      <c r="J505" s="289">
        <f t="shared" ref="J505" si="12">SUM(J502:L504)</f>
        <v>18</v>
      </c>
      <c r="K505" s="289"/>
      <c r="L505" s="289"/>
      <c r="M505" s="289">
        <f t="shared" ref="M505" si="13">SUM(M502:O504)</f>
        <v>44</v>
      </c>
      <c r="N505" s="289"/>
      <c r="O505" s="289"/>
      <c r="P505" s="289">
        <f t="shared" ref="P505" si="14">SUM(P502:R504)</f>
        <v>61</v>
      </c>
      <c r="Q505" s="289"/>
      <c r="R505" s="290"/>
    </row>
    <row r="506" spans="1:18" x14ac:dyDescent="0.25">
      <c r="A506" s="29"/>
      <c r="B506" s="29"/>
      <c r="C506" s="29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8" spans="1:18" ht="15.75" thickBot="1" x14ac:dyDescent="0.3"/>
    <row r="509" spans="1:18" x14ac:dyDescent="0.25">
      <c r="D509" s="279" t="s">
        <v>47</v>
      </c>
      <c r="E509" s="280"/>
      <c r="F509" s="280"/>
      <c r="G509" s="283" t="str">
        <f>CONCATENATE(Arkusz18!C2," - ",Arkusz18!B2," r.")</f>
        <v>01.01.2016 - 31.12.2016 r.</v>
      </c>
      <c r="H509" s="283"/>
      <c r="I509" s="283"/>
      <c r="J509" s="283"/>
      <c r="K509" s="283"/>
      <c r="L509" s="283"/>
      <c r="M509" s="283"/>
      <c r="N509" s="283"/>
      <c r="O509" s="283"/>
      <c r="P509" s="283"/>
      <c r="Q509" s="283"/>
      <c r="R509" s="284"/>
    </row>
    <row r="510" spans="1:18" ht="23.25" customHeight="1" x14ac:dyDescent="0.25">
      <c r="D510" s="281"/>
      <c r="E510" s="282"/>
      <c r="F510" s="282"/>
      <c r="G510" s="285" t="s">
        <v>63</v>
      </c>
      <c r="H510" s="285"/>
      <c r="I510" s="285"/>
      <c r="J510" s="285" t="s">
        <v>91</v>
      </c>
      <c r="K510" s="285"/>
      <c r="L510" s="285"/>
      <c r="M510" s="285" t="s">
        <v>62</v>
      </c>
      <c r="N510" s="285"/>
      <c r="O510" s="285"/>
      <c r="P510" s="285" t="s">
        <v>90</v>
      </c>
      <c r="Q510" s="285"/>
      <c r="R510" s="286"/>
    </row>
    <row r="511" spans="1:18" x14ac:dyDescent="0.25">
      <c r="D511" s="163" t="s">
        <v>89</v>
      </c>
      <c r="E511" s="164"/>
      <c r="F511" s="164"/>
      <c r="G511" s="276">
        <f>Arkusz17!A2</f>
        <v>32467</v>
      </c>
      <c r="H511" s="276"/>
      <c r="I511" s="276"/>
      <c r="J511" s="276">
        <f>Arkusz17!A3</f>
        <v>11</v>
      </c>
      <c r="K511" s="276"/>
      <c r="L511" s="276"/>
      <c r="M511" s="276">
        <f>Arkusz17!A4</f>
        <v>147</v>
      </c>
      <c r="N511" s="276"/>
      <c r="O511" s="276"/>
      <c r="P511" s="276">
        <f>Arkusz17!A5</f>
        <v>52</v>
      </c>
      <c r="Q511" s="276"/>
      <c r="R511" s="276"/>
    </row>
    <row r="512" spans="1:18" x14ac:dyDescent="0.25">
      <c r="D512" s="157" t="s">
        <v>49</v>
      </c>
      <c r="E512" s="158"/>
      <c r="F512" s="158"/>
      <c r="G512" s="159">
        <f>Arkusz17!A6</f>
        <v>35169</v>
      </c>
      <c r="H512" s="159"/>
      <c r="I512" s="159"/>
      <c r="J512" s="159">
        <f>Arkusz17!A7</f>
        <v>82</v>
      </c>
      <c r="K512" s="159"/>
      <c r="L512" s="159"/>
      <c r="M512" s="159">
        <f>Arkusz17!A8</f>
        <v>168</v>
      </c>
      <c r="N512" s="159"/>
      <c r="O512" s="159"/>
      <c r="P512" s="159">
        <f>Arkusz17!A9</f>
        <v>197</v>
      </c>
      <c r="Q512" s="159"/>
      <c r="R512" s="159"/>
    </row>
    <row r="513" spans="1:25" ht="15.75" thickBot="1" x14ac:dyDescent="0.3">
      <c r="D513" s="295" t="s">
        <v>50</v>
      </c>
      <c r="E513" s="296"/>
      <c r="F513" s="296"/>
      <c r="G513" s="291">
        <f>Arkusz17!A10</f>
        <v>17719</v>
      </c>
      <c r="H513" s="291"/>
      <c r="I513" s="291"/>
      <c r="J513" s="291">
        <f>Arkusz17!A11</f>
        <v>48</v>
      </c>
      <c r="K513" s="291"/>
      <c r="L513" s="291"/>
      <c r="M513" s="291">
        <f>Arkusz17!A12</f>
        <v>397</v>
      </c>
      <c r="N513" s="291"/>
      <c r="O513" s="291"/>
      <c r="P513" s="291">
        <f>Arkusz17!A13</f>
        <v>250</v>
      </c>
      <c r="Q513" s="291"/>
      <c r="R513" s="291"/>
    </row>
    <row r="514" spans="1:25" ht="15.75" thickBot="1" x14ac:dyDescent="0.3">
      <c r="D514" s="292" t="s">
        <v>48</v>
      </c>
      <c r="E514" s="293"/>
      <c r="F514" s="293"/>
      <c r="G514" s="289">
        <f>SUM(G511:I513)</f>
        <v>85355</v>
      </c>
      <c r="H514" s="289"/>
      <c r="I514" s="289"/>
      <c r="J514" s="289">
        <f t="shared" ref="J514" si="15">SUM(J511:L513)</f>
        <v>141</v>
      </c>
      <c r="K514" s="289"/>
      <c r="L514" s="289"/>
      <c r="M514" s="289">
        <f t="shared" ref="M514" si="16">SUM(M511:O513)</f>
        <v>712</v>
      </c>
      <c r="N514" s="289"/>
      <c r="O514" s="289"/>
      <c r="P514" s="289">
        <f t="shared" ref="P514" si="17">SUM(P511:R513)</f>
        <v>499</v>
      </c>
      <c r="Q514" s="289"/>
      <c r="R514" s="290"/>
    </row>
    <row r="517" spans="1:25" x14ac:dyDescent="0.25">
      <c r="A517" s="146" t="s">
        <v>166</v>
      </c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</row>
    <row r="518" spans="1:25" x14ac:dyDescent="0.25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</row>
    <row r="519" spans="1:25" x14ac:dyDescent="0.25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</row>
    <row r="520" spans="1:25" x14ac:dyDescent="0.25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</row>
    <row r="521" spans="1:25" x14ac:dyDescent="0.25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</row>
    <row r="522" spans="1:25" x14ac:dyDescent="0.25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  <c r="W522" s="146"/>
      <c r="X522" s="146"/>
      <c r="Y522" s="146"/>
    </row>
    <row r="523" spans="1:25" x14ac:dyDescent="0.25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  <c r="W523" s="146"/>
      <c r="X523" s="146"/>
      <c r="Y523" s="146"/>
    </row>
    <row r="524" spans="1:25" x14ac:dyDescent="0.25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  <c r="W524" s="146"/>
      <c r="X524" s="146"/>
      <c r="Y524" s="146"/>
    </row>
    <row r="525" spans="1:25" x14ac:dyDescent="0.25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  <c r="W525" s="146"/>
      <c r="X525" s="146"/>
      <c r="Y525" s="146"/>
    </row>
    <row r="529" spans="1:25" x14ac:dyDescent="0.25">
      <c r="A529" s="30" t="s">
        <v>162</v>
      </c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R529" s="31"/>
      <c r="S529" s="31"/>
      <c r="T529" s="31"/>
    </row>
    <row r="530" spans="1:25" ht="15" customHeight="1" x14ac:dyDescent="0.25">
      <c r="P530" s="32"/>
      <c r="Q530" s="32"/>
      <c r="R530" s="31"/>
      <c r="S530" s="31"/>
      <c r="T530" s="31"/>
      <c r="U530" s="32"/>
    </row>
    <row r="531" spans="1:25" ht="15" customHeight="1" x14ac:dyDescent="0.25"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5" ht="15" customHeight="1" x14ac:dyDescent="0.25">
      <c r="A532" s="156" t="s">
        <v>169</v>
      </c>
      <c r="B532" s="183"/>
      <c r="C532" s="183"/>
      <c r="D532" s="183"/>
      <c r="E532" s="183"/>
      <c r="F532" s="183"/>
      <c r="G532" s="183"/>
      <c r="H532" s="183"/>
      <c r="I532" s="183"/>
      <c r="J532" s="183"/>
      <c r="K532" s="183"/>
      <c r="L532" s="183"/>
      <c r="M532" s="183"/>
      <c r="N532" s="183"/>
      <c r="O532" s="183"/>
      <c r="P532" s="183"/>
      <c r="Q532" s="183"/>
      <c r="R532" s="183"/>
      <c r="S532" s="183"/>
      <c r="T532" s="183"/>
      <c r="U532" s="183"/>
      <c r="V532" s="183"/>
      <c r="W532" s="183"/>
      <c r="X532" s="183"/>
      <c r="Y532" s="183"/>
    </row>
    <row r="533" spans="1:25" ht="15" customHeight="1" x14ac:dyDescent="0.25">
      <c r="A533" s="183"/>
      <c r="B533" s="183"/>
      <c r="C533" s="183"/>
      <c r="D533" s="183"/>
      <c r="E533" s="183"/>
      <c r="F533" s="183"/>
      <c r="G533" s="183"/>
      <c r="H533" s="183"/>
      <c r="I533" s="183"/>
      <c r="J533" s="183"/>
      <c r="K533" s="183"/>
      <c r="L533" s="183"/>
      <c r="M533" s="183"/>
      <c r="N533" s="183"/>
      <c r="O533" s="183"/>
      <c r="P533" s="183"/>
      <c r="Q533" s="183"/>
      <c r="R533" s="183"/>
      <c r="S533" s="183"/>
      <c r="T533" s="183"/>
      <c r="U533" s="183"/>
      <c r="V533" s="183"/>
      <c r="W533" s="183"/>
      <c r="X533" s="183"/>
      <c r="Y533" s="183"/>
    </row>
    <row r="534" spans="1:25" ht="15" customHeight="1" x14ac:dyDescent="0.25">
      <c r="A534" s="183"/>
      <c r="B534" s="183"/>
      <c r="C534" s="183"/>
      <c r="D534" s="183"/>
      <c r="E534" s="183"/>
      <c r="F534" s="183"/>
      <c r="G534" s="183"/>
      <c r="H534" s="183"/>
      <c r="I534" s="183"/>
      <c r="J534" s="183"/>
      <c r="K534" s="183"/>
      <c r="L534" s="183"/>
      <c r="M534" s="183"/>
      <c r="N534" s="183"/>
      <c r="O534" s="183"/>
      <c r="P534" s="183"/>
      <c r="Q534" s="183"/>
      <c r="R534" s="183"/>
      <c r="S534" s="183"/>
      <c r="T534" s="183"/>
      <c r="U534" s="183"/>
      <c r="V534" s="183"/>
      <c r="W534" s="183"/>
      <c r="X534" s="183"/>
      <c r="Y534" s="183"/>
    </row>
    <row r="535" spans="1:25" ht="15" customHeight="1" x14ac:dyDescent="0.25">
      <c r="A535" s="183"/>
      <c r="B535" s="183"/>
      <c r="C535" s="183"/>
      <c r="D535" s="183"/>
      <c r="E535" s="183"/>
      <c r="F535" s="183"/>
      <c r="G535" s="183"/>
      <c r="H535" s="183"/>
      <c r="I535" s="183"/>
      <c r="J535" s="183"/>
      <c r="K535" s="183"/>
      <c r="L535" s="183"/>
      <c r="M535" s="183"/>
      <c r="N535" s="183"/>
      <c r="O535" s="183"/>
      <c r="P535" s="183"/>
      <c r="Q535" s="183"/>
      <c r="R535" s="183"/>
      <c r="S535" s="183"/>
      <c r="T535" s="183"/>
      <c r="U535" s="183"/>
      <c r="V535" s="183"/>
      <c r="W535" s="183"/>
      <c r="X535" s="183"/>
      <c r="Y535" s="183"/>
    </row>
    <row r="536" spans="1:25" ht="15" customHeight="1" x14ac:dyDescent="0.25">
      <c r="A536" s="183"/>
      <c r="B536" s="183"/>
      <c r="C536" s="183"/>
      <c r="D536" s="183"/>
      <c r="E536" s="183"/>
      <c r="F536" s="183"/>
      <c r="G536" s="183"/>
      <c r="H536" s="183"/>
      <c r="I536" s="183"/>
      <c r="J536" s="183"/>
      <c r="K536" s="183"/>
      <c r="L536" s="183"/>
      <c r="M536" s="183"/>
      <c r="N536" s="183"/>
      <c r="O536" s="183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</row>
    <row r="537" spans="1:25" ht="15" customHeight="1" x14ac:dyDescent="0.25">
      <c r="A537" s="183"/>
      <c r="B537" s="183"/>
      <c r="C537" s="183"/>
      <c r="D537" s="183"/>
      <c r="E537" s="183"/>
      <c r="F537" s="183"/>
      <c r="G537" s="183"/>
      <c r="H537" s="183"/>
      <c r="I537" s="183"/>
      <c r="J537" s="183"/>
      <c r="K537" s="183"/>
      <c r="L537" s="183"/>
      <c r="M537" s="183"/>
      <c r="N537" s="183"/>
      <c r="O537" s="183"/>
      <c r="P537" s="183"/>
      <c r="Q537" s="183"/>
      <c r="R537" s="183"/>
      <c r="S537" s="183"/>
      <c r="T537" s="183"/>
      <c r="U537" s="183"/>
      <c r="V537" s="183"/>
      <c r="W537" s="183"/>
      <c r="X537" s="183"/>
      <c r="Y537" s="183"/>
    </row>
    <row r="538" spans="1:25" ht="15" customHeight="1" x14ac:dyDescent="0.25">
      <c r="A538" s="183"/>
      <c r="B538" s="183"/>
      <c r="C538" s="183"/>
      <c r="D538" s="183"/>
      <c r="E538" s="183"/>
      <c r="F538" s="183"/>
      <c r="G538" s="183"/>
      <c r="H538" s="183"/>
      <c r="I538" s="183"/>
      <c r="J538" s="183"/>
      <c r="K538" s="183"/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183"/>
      <c r="W538" s="183"/>
      <c r="X538" s="183"/>
      <c r="Y538" s="183"/>
    </row>
    <row r="539" spans="1:25" ht="15" customHeight="1" x14ac:dyDescent="0.25">
      <c r="A539" s="183"/>
      <c r="B539" s="183"/>
      <c r="C539" s="183"/>
      <c r="D539" s="183"/>
      <c r="E539" s="183"/>
      <c r="F539" s="183"/>
      <c r="G539" s="183"/>
      <c r="H539" s="183"/>
      <c r="I539" s="183"/>
      <c r="J539" s="183"/>
      <c r="K539" s="183"/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183"/>
      <c r="W539" s="183"/>
      <c r="X539" s="183"/>
      <c r="Y539" s="183"/>
    </row>
    <row r="540" spans="1:25" ht="15" customHeight="1" x14ac:dyDescent="0.25">
      <c r="A540" s="183"/>
      <c r="B540" s="183"/>
      <c r="C540" s="183"/>
      <c r="D540" s="183"/>
      <c r="E540" s="183"/>
      <c r="F540" s="183"/>
      <c r="G540" s="183"/>
      <c r="H540" s="183"/>
      <c r="I540" s="183"/>
      <c r="J540" s="183"/>
      <c r="K540" s="183"/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183"/>
      <c r="W540" s="183"/>
      <c r="X540" s="183"/>
      <c r="Y540" s="183"/>
    </row>
    <row r="541" spans="1:25" ht="15" customHeight="1" x14ac:dyDescent="0.25">
      <c r="A541" s="183"/>
      <c r="B541" s="183"/>
      <c r="C541" s="183"/>
      <c r="D541" s="183"/>
      <c r="E541" s="183"/>
      <c r="F541" s="183"/>
      <c r="G541" s="183"/>
      <c r="H541" s="183"/>
      <c r="I541" s="183"/>
      <c r="J541" s="183"/>
      <c r="K541" s="183"/>
      <c r="L541" s="183"/>
      <c r="M541" s="183"/>
      <c r="N541" s="183"/>
      <c r="O541" s="183"/>
      <c r="P541" s="183"/>
      <c r="Q541" s="183"/>
      <c r="R541" s="183"/>
      <c r="S541" s="183"/>
      <c r="T541" s="183"/>
      <c r="U541" s="183"/>
      <c r="V541" s="183"/>
      <c r="W541" s="183"/>
      <c r="X541" s="183"/>
      <c r="Y541" s="183"/>
    </row>
    <row r="542" spans="1:25" ht="15" customHeight="1" x14ac:dyDescent="0.25">
      <c r="A542" s="183"/>
      <c r="B542" s="183"/>
      <c r="C542" s="183"/>
      <c r="D542" s="183"/>
      <c r="E542" s="183"/>
      <c r="F542" s="183"/>
      <c r="G542" s="183"/>
      <c r="H542" s="183"/>
      <c r="I542" s="183"/>
      <c r="J542" s="183"/>
      <c r="K542" s="183"/>
      <c r="L542" s="183"/>
      <c r="M542" s="183"/>
      <c r="N542" s="183"/>
      <c r="O542" s="183"/>
      <c r="P542" s="183"/>
      <c r="Q542" s="183"/>
      <c r="R542" s="183"/>
      <c r="S542" s="183"/>
      <c r="T542" s="183"/>
      <c r="U542" s="183"/>
      <c r="V542" s="183"/>
      <c r="W542" s="183"/>
      <c r="X542" s="183"/>
      <c r="Y542" s="183"/>
    </row>
    <row r="543" spans="1:25" x14ac:dyDescent="0.25">
      <c r="A543" s="183"/>
      <c r="B543" s="183"/>
      <c r="C543" s="183"/>
      <c r="D543" s="183"/>
      <c r="E543" s="183"/>
      <c r="F543" s="183"/>
      <c r="G543" s="183"/>
      <c r="H543" s="183"/>
      <c r="I543" s="183"/>
      <c r="J543" s="183"/>
      <c r="K543" s="183"/>
      <c r="L543" s="183"/>
      <c r="M543" s="183"/>
      <c r="N543" s="183"/>
      <c r="O543" s="183"/>
      <c r="P543" s="183"/>
      <c r="Q543" s="183"/>
      <c r="R543" s="183"/>
      <c r="S543" s="183"/>
      <c r="T543" s="183"/>
      <c r="U543" s="183"/>
      <c r="V543" s="183"/>
      <c r="W543" s="183"/>
      <c r="X543" s="183"/>
      <c r="Y543" s="183"/>
    </row>
    <row r="544" spans="1:25" x14ac:dyDescent="0.25">
      <c r="A544" s="183"/>
      <c r="B544" s="183"/>
      <c r="C544" s="183"/>
      <c r="D544" s="183"/>
      <c r="E544" s="183"/>
      <c r="F544" s="183"/>
      <c r="G544" s="183"/>
      <c r="H544" s="183"/>
      <c r="I544" s="183"/>
      <c r="J544" s="183"/>
      <c r="K544" s="183"/>
      <c r="L544" s="183"/>
      <c r="M544" s="183"/>
      <c r="N544" s="183"/>
      <c r="O544" s="183"/>
      <c r="P544" s="183"/>
      <c r="Q544" s="183"/>
      <c r="R544" s="183"/>
      <c r="S544" s="183"/>
      <c r="T544" s="183"/>
      <c r="U544" s="183"/>
      <c r="V544" s="183"/>
      <c r="W544" s="183"/>
      <c r="X544" s="183"/>
      <c r="Y544" s="183"/>
    </row>
    <row r="545" spans="1:25" x14ac:dyDescent="0.25">
      <c r="A545" s="183"/>
      <c r="B545" s="183"/>
      <c r="C545" s="183"/>
      <c r="D545" s="183"/>
      <c r="E545" s="183"/>
      <c r="F545" s="183"/>
      <c r="G545" s="183"/>
      <c r="H545" s="183"/>
      <c r="I545" s="183"/>
      <c r="J545" s="183"/>
      <c r="K545" s="183"/>
      <c r="L545" s="183"/>
      <c r="M545" s="183"/>
      <c r="N545" s="183"/>
      <c r="O545" s="183"/>
      <c r="P545" s="183"/>
      <c r="Q545" s="183"/>
      <c r="R545" s="183"/>
      <c r="S545" s="183"/>
      <c r="T545" s="183"/>
      <c r="U545" s="183"/>
      <c r="V545" s="183"/>
      <c r="W545" s="183"/>
      <c r="X545" s="183"/>
      <c r="Y545" s="183"/>
    </row>
    <row r="546" spans="1:25" ht="15" customHeight="1" x14ac:dyDescent="0.25">
      <c r="A546" s="183"/>
      <c r="B546" s="183"/>
      <c r="C546" s="183"/>
      <c r="D546" s="183"/>
      <c r="E546" s="183"/>
      <c r="F546" s="183"/>
      <c r="G546" s="183"/>
      <c r="H546" s="183"/>
      <c r="I546" s="183"/>
      <c r="J546" s="183"/>
      <c r="K546" s="183"/>
      <c r="L546" s="183"/>
      <c r="M546" s="183"/>
      <c r="N546" s="183"/>
      <c r="O546" s="183"/>
      <c r="P546" s="183"/>
      <c r="Q546" s="183"/>
      <c r="R546" s="183"/>
      <c r="S546" s="183"/>
      <c r="T546" s="183"/>
      <c r="U546" s="183"/>
      <c r="V546" s="183"/>
      <c r="W546" s="183"/>
      <c r="X546" s="183"/>
      <c r="Y546" s="183"/>
    </row>
    <row r="547" spans="1:25" x14ac:dyDescent="0.25">
      <c r="A547" s="183"/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183"/>
      <c r="W547" s="183"/>
      <c r="X547" s="183"/>
      <c r="Y547" s="183"/>
    </row>
    <row r="548" spans="1:25" x14ac:dyDescent="0.25">
      <c r="A548" s="183"/>
      <c r="B548" s="183"/>
      <c r="C548" s="183"/>
      <c r="D548" s="183"/>
      <c r="E548" s="183"/>
      <c r="F548" s="183"/>
      <c r="G548" s="183"/>
      <c r="H548" s="183"/>
      <c r="I548" s="183"/>
      <c r="J548" s="183"/>
      <c r="K548" s="183"/>
      <c r="L548" s="183"/>
      <c r="M548" s="183"/>
      <c r="N548" s="183"/>
      <c r="O548" s="183"/>
      <c r="P548" s="183"/>
      <c r="Q548" s="183"/>
      <c r="R548" s="183"/>
      <c r="S548" s="183"/>
      <c r="T548" s="183"/>
      <c r="U548" s="183"/>
      <c r="V548" s="183"/>
      <c r="W548" s="183"/>
      <c r="X548" s="183"/>
      <c r="Y548" s="183"/>
    </row>
    <row r="549" spans="1:25" ht="15" customHeight="1" x14ac:dyDescent="0.25">
      <c r="A549" s="183"/>
      <c r="B549" s="183"/>
      <c r="C549" s="183"/>
      <c r="D549" s="183"/>
      <c r="E549" s="183"/>
      <c r="F549" s="183"/>
      <c r="G549" s="183"/>
      <c r="H549" s="183"/>
      <c r="I549" s="183"/>
      <c r="J549" s="183"/>
      <c r="K549" s="183"/>
      <c r="L549" s="183"/>
      <c r="M549" s="183"/>
      <c r="N549" s="183"/>
      <c r="O549" s="183"/>
      <c r="P549" s="183"/>
      <c r="Q549" s="183"/>
      <c r="R549" s="183"/>
      <c r="S549" s="183"/>
      <c r="T549" s="183"/>
      <c r="U549" s="183"/>
      <c r="V549" s="183"/>
      <c r="W549" s="183"/>
      <c r="X549" s="183"/>
      <c r="Y549" s="183"/>
    </row>
    <row r="550" spans="1:25" x14ac:dyDescent="0.25">
      <c r="A550" s="183"/>
      <c r="B550" s="183"/>
      <c r="C550" s="183"/>
      <c r="D550" s="183"/>
      <c r="E550" s="183"/>
      <c r="F550" s="183"/>
      <c r="G550" s="183"/>
      <c r="H550" s="183"/>
      <c r="I550" s="183"/>
      <c r="J550" s="183"/>
      <c r="K550" s="183"/>
      <c r="L550" s="183"/>
      <c r="M550" s="183"/>
      <c r="N550" s="183"/>
      <c r="O550" s="183"/>
      <c r="P550" s="183"/>
      <c r="Q550" s="183"/>
      <c r="R550" s="183"/>
      <c r="S550" s="183"/>
      <c r="T550" s="183"/>
      <c r="U550" s="183"/>
      <c r="V550" s="183"/>
      <c r="W550" s="183"/>
      <c r="X550" s="183"/>
      <c r="Y550" s="183"/>
    </row>
    <row r="551" spans="1:25" x14ac:dyDescent="0.25">
      <c r="A551" s="183"/>
      <c r="B551" s="183"/>
      <c r="C551" s="183"/>
      <c r="D551" s="183"/>
      <c r="E551" s="183"/>
      <c r="F551" s="183"/>
      <c r="G551" s="183"/>
      <c r="H551" s="183"/>
      <c r="I551" s="183"/>
      <c r="J551" s="183"/>
      <c r="K551" s="183"/>
      <c r="L551" s="183"/>
      <c r="M551" s="183"/>
      <c r="N551" s="183"/>
      <c r="O551" s="183"/>
      <c r="P551" s="183"/>
      <c r="Q551" s="183"/>
      <c r="R551" s="183"/>
      <c r="S551" s="183"/>
      <c r="T551" s="183"/>
      <c r="U551" s="183"/>
      <c r="V551" s="183"/>
      <c r="W551" s="183"/>
      <c r="X551" s="183"/>
      <c r="Y551" s="183"/>
    </row>
    <row r="552" spans="1:25" x14ac:dyDescent="0.25">
      <c r="A552" s="183"/>
      <c r="B552" s="183"/>
      <c r="C552" s="183"/>
      <c r="D552" s="183"/>
      <c r="E552" s="183"/>
      <c r="F552" s="183"/>
      <c r="G552" s="183"/>
      <c r="H552" s="183"/>
      <c r="I552" s="183"/>
      <c r="J552" s="183"/>
      <c r="K552" s="183"/>
      <c r="L552" s="183"/>
      <c r="M552" s="183"/>
      <c r="N552" s="183"/>
      <c r="O552" s="183"/>
      <c r="P552" s="183"/>
      <c r="Q552" s="183"/>
      <c r="R552" s="183"/>
      <c r="S552" s="183"/>
      <c r="T552" s="183"/>
      <c r="U552" s="183"/>
      <c r="V552" s="183"/>
      <c r="W552" s="183"/>
      <c r="X552" s="183"/>
      <c r="Y552" s="183"/>
    </row>
    <row r="553" spans="1:25" ht="15" customHeight="1" x14ac:dyDescent="0.25">
      <c r="A553" s="183"/>
      <c r="B553" s="183"/>
      <c r="C553" s="183"/>
      <c r="D553" s="183"/>
      <c r="E553" s="183"/>
      <c r="F553" s="183"/>
      <c r="G553" s="183"/>
      <c r="H553" s="183"/>
      <c r="I553" s="183"/>
      <c r="J553" s="183"/>
      <c r="K553" s="183"/>
      <c r="L553" s="183"/>
      <c r="M553" s="183"/>
      <c r="N553" s="183"/>
      <c r="O553" s="183"/>
      <c r="P553" s="183"/>
      <c r="Q553" s="183"/>
      <c r="R553" s="183"/>
      <c r="S553" s="183"/>
      <c r="T553" s="183"/>
      <c r="U553" s="183"/>
      <c r="V553" s="183"/>
      <c r="W553" s="183"/>
      <c r="X553" s="183"/>
      <c r="Y553" s="183"/>
    </row>
    <row r="554" spans="1:25" x14ac:dyDescent="0.25">
      <c r="A554" s="183"/>
      <c r="B554" s="183"/>
      <c r="C554" s="183"/>
      <c r="D554" s="183"/>
      <c r="E554" s="183"/>
      <c r="F554" s="183"/>
      <c r="G554" s="183"/>
      <c r="H554" s="183"/>
      <c r="I554" s="183"/>
      <c r="J554" s="183"/>
      <c r="K554" s="183"/>
      <c r="L554" s="183"/>
      <c r="M554" s="183"/>
      <c r="N554" s="183"/>
      <c r="O554" s="183"/>
      <c r="P554" s="183"/>
      <c r="Q554" s="183"/>
      <c r="R554" s="183"/>
      <c r="S554" s="183"/>
      <c r="T554" s="183"/>
      <c r="U554" s="183"/>
      <c r="V554" s="183"/>
      <c r="W554" s="183"/>
      <c r="X554" s="183"/>
      <c r="Y554" s="183"/>
    </row>
    <row r="555" spans="1:25" x14ac:dyDescent="0.25">
      <c r="A555" s="183"/>
      <c r="B555" s="183"/>
      <c r="C555" s="183"/>
      <c r="D555" s="183"/>
      <c r="E555" s="183"/>
      <c r="F555" s="183"/>
      <c r="G555" s="183"/>
      <c r="H555" s="183"/>
      <c r="I555" s="183"/>
      <c r="J555" s="183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  <c r="W555" s="183"/>
      <c r="X555" s="183"/>
      <c r="Y555" s="183"/>
    </row>
    <row r="556" spans="1:25" x14ac:dyDescent="0.25">
      <c r="A556" s="183"/>
      <c r="B556" s="183"/>
      <c r="C556" s="183"/>
      <c r="D556" s="183"/>
      <c r="E556" s="183"/>
      <c r="F556" s="183"/>
      <c r="G556" s="183"/>
      <c r="H556" s="183"/>
      <c r="I556" s="183"/>
      <c r="J556" s="183"/>
      <c r="K556" s="183"/>
      <c r="L556" s="183"/>
      <c r="M556" s="183"/>
      <c r="N556" s="183"/>
      <c r="O556" s="183"/>
      <c r="P556" s="183"/>
      <c r="Q556" s="183"/>
      <c r="R556" s="183"/>
      <c r="S556" s="183"/>
      <c r="T556" s="183"/>
      <c r="U556" s="183"/>
      <c r="V556" s="183"/>
      <c r="W556" s="183"/>
      <c r="X556" s="183"/>
      <c r="Y556" s="183"/>
    </row>
    <row r="557" spans="1:25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</row>
    <row r="558" spans="1:25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</row>
    <row r="559" spans="1:25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</row>
    <row r="560" spans="1:25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</row>
    <row r="561" spans="1:21" x14ac:dyDescent="0.25">
      <c r="R561" s="33"/>
      <c r="S561" s="33"/>
      <c r="T561" s="33"/>
    </row>
    <row r="562" spans="1:21" x14ac:dyDescent="0.25">
      <c r="P562" s="34"/>
      <c r="Q562" s="34"/>
      <c r="R562" s="33"/>
      <c r="S562" s="33"/>
      <c r="T562" s="33"/>
      <c r="U562" s="34"/>
    </row>
    <row r="563" spans="1:2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N563" s="34"/>
      <c r="O563" s="34"/>
      <c r="P563" s="36"/>
      <c r="Q563" s="36"/>
      <c r="R563" s="33"/>
      <c r="S563" s="33"/>
      <c r="T563" s="33"/>
    </row>
    <row r="564" spans="1:21" ht="15" customHeight="1" x14ac:dyDescent="0.25">
      <c r="M564" s="37"/>
      <c r="N564" s="37"/>
      <c r="R564" s="33"/>
      <c r="S564" s="33"/>
      <c r="T564" s="33"/>
    </row>
    <row r="565" spans="1:21" x14ac:dyDescent="0.25">
      <c r="R565" s="33"/>
      <c r="S565" s="33"/>
      <c r="T565" s="33"/>
    </row>
    <row r="566" spans="1:21" x14ac:dyDescent="0.25">
      <c r="D566" s="7"/>
      <c r="E566" s="7"/>
      <c r="P566" s="37"/>
      <c r="Q566" s="37"/>
      <c r="R566" s="33"/>
      <c r="S566" s="33"/>
      <c r="T566" s="33"/>
      <c r="U566" s="37"/>
    </row>
    <row r="567" spans="1:21" x14ac:dyDescent="0.25">
      <c r="A567" s="38"/>
      <c r="B567" s="38"/>
      <c r="C567" s="38"/>
      <c r="D567" s="39"/>
      <c r="E567" s="39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U567" s="37"/>
    </row>
    <row r="568" spans="1:21" x14ac:dyDescent="0.25">
      <c r="A568" s="294"/>
      <c r="B568" s="294"/>
      <c r="C568" s="294"/>
      <c r="D568" s="39"/>
      <c r="E568" s="39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3"/>
      <c r="Q568" s="33"/>
      <c r="R568" s="40"/>
      <c r="U568" s="33"/>
    </row>
    <row r="569" spans="1:21" ht="132" customHeight="1" x14ac:dyDescent="0.25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</row>
    <row r="570" spans="1:21" x14ac:dyDescent="0.2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U570" s="33"/>
    </row>
    <row r="571" spans="1:21" x14ac:dyDescent="0.2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U571" s="33"/>
    </row>
  </sheetData>
  <sheetProtection formatCells="0" insertColumns="0" insertRows="0" deleteColumns="0" deleteRows="0"/>
  <mergeCells count="598">
    <mergeCell ref="G348:J348"/>
    <mergeCell ref="G351:J351"/>
    <mergeCell ref="K351:L351"/>
    <mergeCell ref="O351:P351"/>
    <mergeCell ref="Q351:R351"/>
    <mergeCell ref="M351:N351"/>
    <mergeCell ref="G349:J349"/>
    <mergeCell ref="K349:L349"/>
    <mergeCell ref="M349:N349"/>
    <mergeCell ref="O349:P349"/>
    <mergeCell ref="Q349:R349"/>
    <mergeCell ref="G350:J350"/>
    <mergeCell ref="K350:L350"/>
    <mergeCell ref="M350:N350"/>
    <mergeCell ref="Q350:R350"/>
    <mergeCell ref="O350:P350"/>
    <mergeCell ref="A517:Y525"/>
    <mergeCell ref="A532:Y556"/>
    <mergeCell ref="H470:J470"/>
    <mergeCell ref="L421:M421"/>
    <mergeCell ref="L422:M422"/>
    <mergeCell ref="L423:M423"/>
    <mergeCell ref="L424:M424"/>
    <mergeCell ref="L425:M425"/>
    <mergeCell ref="L426:M426"/>
    <mergeCell ref="L427:M427"/>
    <mergeCell ref="C428:K428"/>
    <mergeCell ref="L454:M454"/>
    <mergeCell ref="V428:W428"/>
    <mergeCell ref="V425:W425"/>
    <mergeCell ref="V426:W426"/>
    <mergeCell ref="V427:W427"/>
    <mergeCell ref="V421:W421"/>
    <mergeCell ref="V422:W422"/>
    <mergeCell ref="V423:W423"/>
    <mergeCell ref="V424:W424"/>
    <mergeCell ref="C426:K426"/>
    <mergeCell ref="Q454:S454"/>
    <mergeCell ref="Q455:S455"/>
    <mergeCell ref="C427:K427"/>
    <mergeCell ref="A568:C568"/>
    <mergeCell ref="D513:F513"/>
    <mergeCell ref="G513:I513"/>
    <mergeCell ref="J513:L513"/>
    <mergeCell ref="D504:F504"/>
    <mergeCell ref="G504:I504"/>
    <mergeCell ref="J504:L504"/>
    <mergeCell ref="M504:O504"/>
    <mergeCell ref="P504:R504"/>
    <mergeCell ref="G509:R509"/>
    <mergeCell ref="D511:F511"/>
    <mergeCell ref="G511:I511"/>
    <mergeCell ref="J511:L511"/>
    <mergeCell ref="M511:O511"/>
    <mergeCell ref="P511:R511"/>
    <mergeCell ref="M510:O510"/>
    <mergeCell ref="D505:F505"/>
    <mergeCell ref="G505:I505"/>
    <mergeCell ref="J505:L505"/>
    <mergeCell ref="M505:O505"/>
    <mergeCell ref="P505:R505"/>
    <mergeCell ref="D509:F510"/>
    <mergeCell ref="G510:I510"/>
    <mergeCell ref="J510:L510"/>
    <mergeCell ref="P510:R510"/>
    <mergeCell ref="P514:R514"/>
    <mergeCell ref="D512:F512"/>
    <mergeCell ref="G512:I512"/>
    <mergeCell ref="J512:L512"/>
    <mergeCell ref="M514:O514"/>
    <mergeCell ref="M512:O512"/>
    <mergeCell ref="M513:O513"/>
    <mergeCell ref="P512:R512"/>
    <mergeCell ref="P513:R513"/>
    <mergeCell ref="D514:F514"/>
    <mergeCell ref="G514:I514"/>
    <mergeCell ref="J514:L514"/>
    <mergeCell ref="D470:G470"/>
    <mergeCell ref="K470:M470"/>
    <mergeCell ref="D471:G471"/>
    <mergeCell ref="K471:M471"/>
    <mergeCell ref="D472:G472"/>
    <mergeCell ref="K472:M472"/>
    <mergeCell ref="H472:J472"/>
    <mergeCell ref="H471:J471"/>
    <mergeCell ref="P502:R502"/>
    <mergeCell ref="G502:I502"/>
    <mergeCell ref="J502:L502"/>
    <mergeCell ref="M502:O502"/>
    <mergeCell ref="D474:G474"/>
    <mergeCell ref="K474:M474"/>
    <mergeCell ref="H473:J473"/>
    <mergeCell ref="H474:J474"/>
    <mergeCell ref="D500:F501"/>
    <mergeCell ref="G500:R500"/>
    <mergeCell ref="G501:I501"/>
    <mergeCell ref="J501:L501"/>
    <mergeCell ref="M501:O501"/>
    <mergeCell ref="P501:R501"/>
    <mergeCell ref="D473:G473"/>
    <mergeCell ref="K473:M473"/>
    <mergeCell ref="V266:X266"/>
    <mergeCell ref="K317:L317"/>
    <mergeCell ref="M317:N317"/>
    <mergeCell ref="O317:P317"/>
    <mergeCell ref="Q317:R317"/>
    <mergeCell ref="M266:O266"/>
    <mergeCell ref="S266:U266"/>
    <mergeCell ref="B266:I266"/>
    <mergeCell ref="M312:R312"/>
    <mergeCell ref="M313:N313"/>
    <mergeCell ref="K315:L315"/>
    <mergeCell ref="G315:J315"/>
    <mergeCell ref="G314:J314"/>
    <mergeCell ref="G312:J313"/>
    <mergeCell ref="A291:Y301"/>
    <mergeCell ref="M314:N314"/>
    <mergeCell ref="O314:P314"/>
    <mergeCell ref="Q314:R314"/>
    <mergeCell ref="Q315:R315"/>
    <mergeCell ref="M316:N316"/>
    <mergeCell ref="M315:N315"/>
    <mergeCell ref="O315:P315"/>
    <mergeCell ref="J207:L207"/>
    <mergeCell ref="M207:O207"/>
    <mergeCell ref="K348:L348"/>
    <mergeCell ref="M348:N348"/>
    <mergeCell ref="O348:P348"/>
    <mergeCell ref="G317:J317"/>
    <mergeCell ref="K314:L314"/>
    <mergeCell ref="P266:R266"/>
    <mergeCell ref="O313:P313"/>
    <mergeCell ref="J262:L262"/>
    <mergeCell ref="M262:O262"/>
    <mergeCell ref="O316:P316"/>
    <mergeCell ref="Q316:R316"/>
    <mergeCell ref="K316:L316"/>
    <mergeCell ref="A308:U310"/>
    <mergeCell ref="J266:L266"/>
    <mergeCell ref="O347:P347"/>
    <mergeCell ref="Q347:R347"/>
    <mergeCell ref="G336:N337"/>
    <mergeCell ref="O336:P337"/>
    <mergeCell ref="G346:J347"/>
    <mergeCell ref="K346:L347"/>
    <mergeCell ref="M346:R346"/>
    <mergeCell ref="M347:N347"/>
    <mergeCell ref="V264:X264"/>
    <mergeCell ref="J265:L265"/>
    <mergeCell ref="J199:L199"/>
    <mergeCell ref="M199:O199"/>
    <mergeCell ref="C211:F211"/>
    <mergeCell ref="G211:I211"/>
    <mergeCell ref="G212:I212"/>
    <mergeCell ref="C200:F200"/>
    <mergeCell ref="C204:F205"/>
    <mergeCell ref="P260:R260"/>
    <mergeCell ref="B265:I265"/>
    <mergeCell ref="C209:F209"/>
    <mergeCell ref="P210:R210"/>
    <mergeCell ref="M208:O208"/>
    <mergeCell ref="P208:R208"/>
    <mergeCell ref="P212:R212"/>
    <mergeCell ref="M211:O211"/>
    <mergeCell ref="G206:I206"/>
    <mergeCell ref="J206:L206"/>
    <mergeCell ref="J212:L212"/>
    <mergeCell ref="J211:L211"/>
    <mergeCell ref="B264:I264"/>
    <mergeCell ref="P206:R206"/>
    <mergeCell ref="G207:I207"/>
    <mergeCell ref="U21:V21"/>
    <mergeCell ref="S21:T21"/>
    <mergeCell ref="S20:V20"/>
    <mergeCell ref="S261:U261"/>
    <mergeCell ref="M265:O265"/>
    <mergeCell ref="P265:R265"/>
    <mergeCell ref="J260:L260"/>
    <mergeCell ref="V262:X262"/>
    <mergeCell ref="J263:L263"/>
    <mergeCell ref="S263:U263"/>
    <mergeCell ref="V265:X265"/>
    <mergeCell ref="J264:L264"/>
    <mergeCell ref="M264:O264"/>
    <mergeCell ref="P264:R264"/>
    <mergeCell ref="S264:U264"/>
    <mergeCell ref="M260:O260"/>
    <mergeCell ref="P262:R262"/>
    <mergeCell ref="M263:O263"/>
    <mergeCell ref="P263:R263"/>
    <mergeCell ref="V263:X263"/>
    <mergeCell ref="V260:X260"/>
    <mergeCell ref="J261:L261"/>
    <mergeCell ref="S260:U260"/>
    <mergeCell ref="V261:X261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S28:T28"/>
    <mergeCell ref="D40:E40"/>
    <mergeCell ref="G28:H28"/>
    <mergeCell ref="M27:N2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K20:N20"/>
    <mergeCell ref="M28:N28"/>
    <mergeCell ref="Q26:R26"/>
    <mergeCell ref="O26:P26"/>
    <mergeCell ref="M26:N26"/>
    <mergeCell ref="Q25:R25"/>
    <mergeCell ref="O25:P25"/>
    <mergeCell ref="M25:N25"/>
    <mergeCell ref="I27:J27"/>
    <mergeCell ref="P168:Q169"/>
    <mergeCell ref="R168:S169"/>
    <mergeCell ref="K58:L58"/>
    <mergeCell ref="S60:T60"/>
    <mergeCell ref="U59:V59"/>
    <mergeCell ref="S59:T59"/>
    <mergeCell ref="Q60:R60"/>
    <mergeCell ref="U53:V53"/>
    <mergeCell ref="Q58:R58"/>
    <mergeCell ref="M54:N54"/>
    <mergeCell ref="M55:N55"/>
    <mergeCell ref="M56:N56"/>
    <mergeCell ref="M57:N57"/>
    <mergeCell ref="O53:P53"/>
    <mergeCell ref="Q53:R53"/>
    <mergeCell ref="M167:U167"/>
    <mergeCell ref="T168:U169"/>
    <mergeCell ref="O28:P28"/>
    <mergeCell ref="Q28:R28"/>
    <mergeCell ref="U28:V28"/>
    <mergeCell ref="A163:U163"/>
    <mergeCell ref="I59:J59"/>
    <mergeCell ref="K53:L53"/>
    <mergeCell ref="I58:J58"/>
    <mergeCell ref="I54:J54"/>
    <mergeCell ref="I56:J56"/>
    <mergeCell ref="I57:J57"/>
    <mergeCell ref="G53:H53"/>
    <mergeCell ref="G54:H54"/>
    <mergeCell ref="D176:E176"/>
    <mergeCell ref="F176:G176"/>
    <mergeCell ref="H176:I176"/>
    <mergeCell ref="C58:F58"/>
    <mergeCell ref="C59:F59"/>
    <mergeCell ref="C60:F60"/>
    <mergeCell ref="A62:Z62"/>
    <mergeCell ref="T172:U172"/>
    <mergeCell ref="T173:U173"/>
    <mergeCell ref="T174:U174"/>
    <mergeCell ref="G60:H60"/>
    <mergeCell ref="K54:L54"/>
    <mergeCell ref="K55:L55"/>
    <mergeCell ref="K57:L57"/>
    <mergeCell ref="I53:J53"/>
    <mergeCell ref="I55:J55"/>
    <mergeCell ref="S53:T53"/>
    <mergeCell ref="M53:N53"/>
    <mergeCell ref="A168:C169"/>
    <mergeCell ref="G26:H26"/>
    <mergeCell ref="I26:J26"/>
    <mergeCell ref="K26:L26"/>
    <mergeCell ref="H171:I171"/>
    <mergeCell ref="H172:I172"/>
    <mergeCell ref="H173:I173"/>
    <mergeCell ref="H174:I174"/>
    <mergeCell ref="H175:I175"/>
    <mergeCell ref="A167:I167"/>
    <mergeCell ref="D173:E173"/>
    <mergeCell ref="D171:E171"/>
    <mergeCell ref="F171:G171"/>
    <mergeCell ref="D174:E174"/>
    <mergeCell ref="F174:G174"/>
    <mergeCell ref="F172:G172"/>
    <mergeCell ref="D175:E175"/>
    <mergeCell ref="F175:G175"/>
    <mergeCell ref="D172:E172"/>
    <mergeCell ref="I28:J28"/>
    <mergeCell ref="K27:L27"/>
    <mergeCell ref="D75:E75"/>
    <mergeCell ref="F168:G169"/>
    <mergeCell ref="G58:H58"/>
    <mergeCell ref="A171:C171"/>
    <mergeCell ref="K28:L28"/>
    <mergeCell ref="E9:Q9"/>
    <mergeCell ref="C54:F54"/>
    <mergeCell ref="C55:F55"/>
    <mergeCell ref="C56:F56"/>
    <mergeCell ref="C57:F57"/>
    <mergeCell ref="M168:O169"/>
    <mergeCell ref="D170:E170"/>
    <mergeCell ref="F170:G170"/>
    <mergeCell ref="A87:Y160"/>
    <mergeCell ref="H168:I169"/>
    <mergeCell ref="H170:I170"/>
    <mergeCell ref="O27:P27"/>
    <mergeCell ref="Q27:R27"/>
    <mergeCell ref="G55:H55"/>
    <mergeCell ref="K56:L56"/>
    <mergeCell ref="I60:J60"/>
    <mergeCell ref="K60:L60"/>
    <mergeCell ref="M60:N60"/>
    <mergeCell ref="O60:P60"/>
    <mergeCell ref="D168:E169"/>
    <mergeCell ref="U26:V26"/>
    <mergeCell ref="S26:T26"/>
    <mergeCell ref="C207:F207"/>
    <mergeCell ref="M174:O174"/>
    <mergeCell ref="M173:O173"/>
    <mergeCell ref="A175:C175"/>
    <mergeCell ref="A174:C174"/>
    <mergeCell ref="A173:C173"/>
    <mergeCell ref="A176:C176"/>
    <mergeCell ref="G194:I194"/>
    <mergeCell ref="G198:I198"/>
    <mergeCell ref="J195:L195"/>
    <mergeCell ref="M196:O196"/>
    <mergeCell ref="G200:I200"/>
    <mergeCell ref="J200:L200"/>
    <mergeCell ref="M200:O200"/>
    <mergeCell ref="G197:I197"/>
    <mergeCell ref="C206:F206"/>
    <mergeCell ref="G204:U204"/>
    <mergeCell ref="G205:I205"/>
    <mergeCell ref="J205:L205"/>
    <mergeCell ref="M205:O205"/>
    <mergeCell ref="S205:U205"/>
    <mergeCell ref="P200:R200"/>
    <mergeCell ref="M206:O206"/>
    <mergeCell ref="M176:O176"/>
    <mergeCell ref="P173:Q173"/>
    <mergeCell ref="R173:S173"/>
    <mergeCell ref="M175:O175"/>
    <mergeCell ref="P205:R205"/>
    <mergeCell ref="C194:F194"/>
    <mergeCell ref="F173:G173"/>
    <mergeCell ref="A170:C170"/>
    <mergeCell ref="T171:U171"/>
    <mergeCell ref="S193:U193"/>
    <mergeCell ref="S196:U196"/>
    <mergeCell ref="S200:U200"/>
    <mergeCell ref="J194:L194"/>
    <mergeCell ref="S199:U199"/>
    <mergeCell ref="P196:R196"/>
    <mergeCell ref="P174:Q174"/>
    <mergeCell ref="P170:Q170"/>
    <mergeCell ref="M170:O170"/>
    <mergeCell ref="T170:U170"/>
    <mergeCell ref="P176:Q176"/>
    <mergeCell ref="R176:S176"/>
    <mergeCell ref="T176:U176"/>
    <mergeCell ref="R170:S170"/>
    <mergeCell ref="G192:U192"/>
    <mergeCell ref="M194:O194"/>
    <mergeCell ref="P194:R194"/>
    <mergeCell ref="S194:U194"/>
    <mergeCell ref="C192:F193"/>
    <mergeCell ref="G193:I193"/>
    <mergeCell ref="C198:F198"/>
    <mergeCell ref="C199:F199"/>
    <mergeCell ref="G199:I199"/>
    <mergeCell ref="G195:I195"/>
    <mergeCell ref="M197:O197"/>
    <mergeCell ref="M195:O195"/>
    <mergeCell ref="J198:L198"/>
    <mergeCell ref="M198:O198"/>
    <mergeCell ref="P195:R195"/>
    <mergeCell ref="P199:R199"/>
    <mergeCell ref="P198:R198"/>
    <mergeCell ref="P197:R197"/>
    <mergeCell ref="J193:L193"/>
    <mergeCell ref="M193:O193"/>
    <mergeCell ref="S206:U206"/>
    <mergeCell ref="C196:F196"/>
    <mergeCell ref="G196:I196"/>
    <mergeCell ref="J196:L196"/>
    <mergeCell ref="C197:F197"/>
    <mergeCell ref="A457:Y465"/>
    <mergeCell ref="P209:R209"/>
    <mergeCell ref="G209:I209"/>
    <mergeCell ref="J209:L209"/>
    <mergeCell ref="M209:O209"/>
    <mergeCell ref="C212:F212"/>
    <mergeCell ref="C208:F208"/>
    <mergeCell ref="S210:U210"/>
    <mergeCell ref="S211:U211"/>
    <mergeCell ref="S262:U262"/>
    <mergeCell ref="A215:Y252"/>
    <mergeCell ref="B262:I262"/>
    <mergeCell ref="B263:I263"/>
    <mergeCell ref="C210:F210"/>
    <mergeCell ref="G210:I210"/>
    <mergeCell ref="J210:L210"/>
    <mergeCell ref="M261:O261"/>
    <mergeCell ref="P261:R261"/>
    <mergeCell ref="A256:Y257"/>
    <mergeCell ref="S208:U208"/>
    <mergeCell ref="L455:M455"/>
    <mergeCell ref="N455:P455"/>
    <mergeCell ref="D455:K455"/>
    <mergeCell ref="D454:K454"/>
    <mergeCell ref="L417:M417"/>
    <mergeCell ref="L418:M418"/>
    <mergeCell ref="L419:M419"/>
    <mergeCell ref="L428:M428"/>
    <mergeCell ref="A381:Y404"/>
    <mergeCell ref="V420:W420"/>
    <mergeCell ref="V413:W413"/>
    <mergeCell ref="V414:W414"/>
    <mergeCell ref="V415:W415"/>
    <mergeCell ref="V416:W416"/>
    <mergeCell ref="V417:W417"/>
    <mergeCell ref="V418:W418"/>
    <mergeCell ref="V419:W419"/>
    <mergeCell ref="L420:M420"/>
    <mergeCell ref="L414:M414"/>
    <mergeCell ref="L415:M415"/>
    <mergeCell ref="L416:M416"/>
    <mergeCell ref="V412:W412"/>
    <mergeCell ref="L412:M412"/>
    <mergeCell ref="L413:M413"/>
    <mergeCell ref="O377:P377"/>
    <mergeCell ref="C412:K412"/>
    <mergeCell ref="C413:K413"/>
    <mergeCell ref="C414:K414"/>
    <mergeCell ref="C415:K415"/>
    <mergeCell ref="C425:K425"/>
    <mergeCell ref="C416:K416"/>
    <mergeCell ref="C417:K417"/>
    <mergeCell ref="G377:N377"/>
    <mergeCell ref="A409:U410"/>
    <mergeCell ref="N454:P454"/>
    <mergeCell ref="A493:Y495"/>
    <mergeCell ref="D503:F503"/>
    <mergeCell ref="G503:I503"/>
    <mergeCell ref="J503:L503"/>
    <mergeCell ref="M503:O503"/>
    <mergeCell ref="P503:R503"/>
    <mergeCell ref="D502:F502"/>
    <mergeCell ref="C19:F21"/>
    <mergeCell ref="C22:F22"/>
    <mergeCell ref="C23:F23"/>
    <mergeCell ref="C24:F24"/>
    <mergeCell ref="C26:F26"/>
    <mergeCell ref="C28:F28"/>
    <mergeCell ref="C25:F25"/>
    <mergeCell ref="C27:F27"/>
    <mergeCell ref="C418:K418"/>
    <mergeCell ref="C419:K419"/>
    <mergeCell ref="C420:K420"/>
    <mergeCell ref="C421:K421"/>
    <mergeCell ref="C422:K422"/>
    <mergeCell ref="C423:K423"/>
    <mergeCell ref="C424:K424"/>
    <mergeCell ref="G378:N378"/>
    <mergeCell ref="A187:Z187"/>
    <mergeCell ref="B261:I261"/>
    <mergeCell ref="B260:I260"/>
    <mergeCell ref="O58:P58"/>
    <mergeCell ref="M58:N58"/>
    <mergeCell ref="U60:V60"/>
    <mergeCell ref="S198:U198"/>
    <mergeCell ref="S195:U195"/>
    <mergeCell ref="R174:S174"/>
    <mergeCell ref="P175:Q175"/>
    <mergeCell ref="R175:S175"/>
    <mergeCell ref="A178:Y185"/>
    <mergeCell ref="S197:U197"/>
    <mergeCell ref="A172:C172"/>
    <mergeCell ref="A189:U189"/>
    <mergeCell ref="T175:U175"/>
    <mergeCell ref="M171:O171"/>
    <mergeCell ref="P171:Q171"/>
    <mergeCell ref="C195:F195"/>
    <mergeCell ref="J197:L197"/>
    <mergeCell ref="R171:S171"/>
    <mergeCell ref="M172:O172"/>
    <mergeCell ref="P172:Q172"/>
    <mergeCell ref="R172:S172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U25:V25"/>
    <mergeCell ref="S25:T25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G22:H22"/>
    <mergeCell ref="K25:L25"/>
    <mergeCell ref="I25:J25"/>
    <mergeCell ref="P207:R207"/>
    <mergeCell ref="S207:U207"/>
    <mergeCell ref="S209:U209"/>
    <mergeCell ref="P211:R211"/>
    <mergeCell ref="M210:O210"/>
    <mergeCell ref="Q348:R348"/>
    <mergeCell ref="S212:U212"/>
    <mergeCell ref="P193:R193"/>
    <mergeCell ref="G316:J316"/>
    <mergeCell ref="O341:P341"/>
    <mergeCell ref="O342:P342"/>
    <mergeCell ref="G340:N340"/>
    <mergeCell ref="G341:N341"/>
    <mergeCell ref="G339:N339"/>
    <mergeCell ref="G342:N342"/>
    <mergeCell ref="O338:P338"/>
    <mergeCell ref="O339:P339"/>
    <mergeCell ref="O340:P340"/>
    <mergeCell ref="G338:N338"/>
    <mergeCell ref="Q336:R337"/>
    <mergeCell ref="Q338:R338"/>
    <mergeCell ref="Q339:R339"/>
    <mergeCell ref="M212:O212"/>
    <mergeCell ref="S265:U265"/>
    <mergeCell ref="G208:I208"/>
    <mergeCell ref="J208:L208"/>
    <mergeCell ref="Q313:R313"/>
    <mergeCell ref="K312:L313"/>
    <mergeCell ref="A569:U569"/>
    <mergeCell ref="Q340:R340"/>
    <mergeCell ref="Q341:R341"/>
    <mergeCell ref="Q342:R342"/>
    <mergeCell ref="Q375:R375"/>
    <mergeCell ref="Q376:R376"/>
    <mergeCell ref="Q377:R377"/>
    <mergeCell ref="Q378:R378"/>
    <mergeCell ref="Q372:R373"/>
    <mergeCell ref="Q374:R374"/>
    <mergeCell ref="L411:V411"/>
    <mergeCell ref="O378:P378"/>
    <mergeCell ref="G372:N373"/>
    <mergeCell ref="O372:P373"/>
    <mergeCell ref="G374:N374"/>
    <mergeCell ref="O374:P374"/>
    <mergeCell ref="G375:N375"/>
    <mergeCell ref="O375:P375"/>
    <mergeCell ref="G376:N376"/>
    <mergeCell ref="O376:P37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32467</v>
      </c>
      <c r="B2" t="s">
        <v>89</v>
      </c>
      <c r="C2" t="s">
        <v>63</v>
      </c>
      <c r="D2">
        <v>1</v>
      </c>
    </row>
    <row r="3" spans="1:4" x14ac:dyDescent="0.25">
      <c r="A3">
        <v>11</v>
      </c>
      <c r="B3" t="s">
        <v>89</v>
      </c>
      <c r="C3" t="s">
        <v>91</v>
      </c>
      <c r="D3">
        <v>2</v>
      </c>
    </row>
    <row r="4" spans="1:4" x14ac:dyDescent="0.25">
      <c r="A4">
        <v>147</v>
      </c>
      <c r="B4" t="s">
        <v>89</v>
      </c>
      <c r="C4" t="s">
        <v>62</v>
      </c>
      <c r="D4">
        <v>3</v>
      </c>
    </row>
    <row r="5" spans="1:4" x14ac:dyDescent="0.25">
      <c r="A5">
        <v>52</v>
      </c>
      <c r="B5" t="s">
        <v>89</v>
      </c>
      <c r="C5" t="s">
        <v>90</v>
      </c>
      <c r="D5">
        <v>4</v>
      </c>
    </row>
    <row r="6" spans="1:4" x14ac:dyDescent="0.25">
      <c r="A6">
        <v>35169</v>
      </c>
      <c r="B6" t="s">
        <v>49</v>
      </c>
      <c r="C6" t="s">
        <v>63</v>
      </c>
      <c r="D6">
        <v>1</v>
      </c>
    </row>
    <row r="7" spans="1:4" x14ac:dyDescent="0.25">
      <c r="A7">
        <v>82</v>
      </c>
      <c r="B7" t="s">
        <v>49</v>
      </c>
      <c r="C7" t="s">
        <v>91</v>
      </c>
      <c r="D7">
        <v>2</v>
      </c>
    </row>
    <row r="8" spans="1:4" x14ac:dyDescent="0.25">
      <c r="A8">
        <v>168</v>
      </c>
      <c r="B8" t="s">
        <v>49</v>
      </c>
      <c r="C8" t="s">
        <v>62</v>
      </c>
      <c r="D8">
        <v>3</v>
      </c>
    </row>
    <row r="9" spans="1:4" x14ac:dyDescent="0.25">
      <c r="A9">
        <v>197</v>
      </c>
      <c r="B9" t="s">
        <v>49</v>
      </c>
      <c r="C9" t="s">
        <v>90</v>
      </c>
      <c r="D9">
        <v>4</v>
      </c>
    </row>
    <row r="10" spans="1:4" x14ac:dyDescent="0.25">
      <c r="A10">
        <v>17719</v>
      </c>
      <c r="B10" t="s">
        <v>50</v>
      </c>
      <c r="C10" t="s">
        <v>63</v>
      </c>
      <c r="D10">
        <v>1</v>
      </c>
    </row>
    <row r="11" spans="1:4" x14ac:dyDescent="0.25">
      <c r="A11">
        <v>48</v>
      </c>
      <c r="B11" t="s">
        <v>50</v>
      </c>
      <c r="C11" t="s">
        <v>91</v>
      </c>
      <c r="D11">
        <v>2</v>
      </c>
    </row>
    <row r="12" spans="1:4" x14ac:dyDescent="0.25">
      <c r="A12">
        <v>397</v>
      </c>
      <c r="B12" t="s">
        <v>50</v>
      </c>
      <c r="C12" t="s">
        <v>62</v>
      </c>
      <c r="D12">
        <v>3</v>
      </c>
    </row>
    <row r="13" spans="1:4" x14ac:dyDescent="0.25">
      <c r="A13">
        <v>250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0</v>
      </c>
      <c r="D2">
        <v>3</v>
      </c>
      <c r="E2">
        <v>6</v>
      </c>
      <c r="F2">
        <v>132</v>
      </c>
      <c r="G2">
        <v>216</v>
      </c>
    </row>
    <row r="3" spans="1:7" x14ac:dyDescent="0.25">
      <c r="A3">
        <v>2</v>
      </c>
      <c r="B3" t="s">
        <v>123</v>
      </c>
      <c r="C3">
        <v>11</v>
      </c>
      <c r="D3">
        <v>6</v>
      </c>
      <c r="E3">
        <v>0</v>
      </c>
      <c r="F3">
        <v>53</v>
      </c>
      <c r="G3">
        <v>19</v>
      </c>
    </row>
    <row r="4" spans="1:7" x14ac:dyDescent="0.25">
      <c r="A4">
        <v>3</v>
      </c>
      <c r="B4" t="s">
        <v>140</v>
      </c>
      <c r="C4">
        <v>0</v>
      </c>
      <c r="D4">
        <v>0</v>
      </c>
      <c r="E4">
        <v>0</v>
      </c>
      <c r="F4">
        <v>27</v>
      </c>
      <c r="G4">
        <v>9</v>
      </c>
    </row>
    <row r="5" spans="1:7" x14ac:dyDescent="0.25">
      <c r="A5">
        <v>4</v>
      </c>
      <c r="B5" t="s">
        <v>150</v>
      </c>
      <c r="C5">
        <v>0</v>
      </c>
      <c r="D5">
        <v>0</v>
      </c>
      <c r="E5">
        <v>0</v>
      </c>
      <c r="F5">
        <v>4</v>
      </c>
      <c r="G5">
        <v>9</v>
      </c>
    </row>
    <row r="6" spans="1:7" x14ac:dyDescent="0.25">
      <c r="A6">
        <v>5</v>
      </c>
      <c r="B6" t="s">
        <v>139</v>
      </c>
      <c r="C6">
        <v>0</v>
      </c>
      <c r="D6">
        <v>0</v>
      </c>
      <c r="E6">
        <v>0</v>
      </c>
      <c r="F6">
        <v>0</v>
      </c>
      <c r="G6">
        <v>3</v>
      </c>
    </row>
    <row r="7" spans="1:7" x14ac:dyDescent="0.25">
      <c r="A7">
        <v>6</v>
      </c>
      <c r="B7" t="s">
        <v>103</v>
      </c>
      <c r="C7">
        <v>5</v>
      </c>
      <c r="D7">
        <v>1</v>
      </c>
      <c r="E7">
        <v>0</v>
      </c>
      <c r="F7">
        <v>11</v>
      </c>
      <c r="G7">
        <v>13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10</v>
      </c>
      <c r="D2">
        <v>57</v>
      </c>
      <c r="E2">
        <v>35</v>
      </c>
      <c r="F2">
        <v>1125</v>
      </c>
      <c r="G2">
        <v>7701</v>
      </c>
    </row>
    <row r="3" spans="1:7" x14ac:dyDescent="0.25">
      <c r="A3">
        <v>2</v>
      </c>
      <c r="B3" t="s">
        <v>123</v>
      </c>
      <c r="C3">
        <v>16</v>
      </c>
      <c r="D3">
        <v>51</v>
      </c>
      <c r="E3">
        <v>1</v>
      </c>
      <c r="F3">
        <v>696</v>
      </c>
      <c r="G3">
        <v>434</v>
      </c>
    </row>
    <row r="4" spans="1:7" x14ac:dyDescent="0.25">
      <c r="A4">
        <v>3</v>
      </c>
      <c r="B4" t="s">
        <v>140</v>
      </c>
      <c r="C4">
        <v>6</v>
      </c>
      <c r="D4">
        <v>7</v>
      </c>
      <c r="E4">
        <v>0</v>
      </c>
      <c r="F4">
        <v>109</v>
      </c>
      <c r="G4">
        <v>649</v>
      </c>
    </row>
    <row r="5" spans="1:7" x14ac:dyDescent="0.25">
      <c r="A5">
        <v>4</v>
      </c>
      <c r="B5" t="s">
        <v>150</v>
      </c>
      <c r="C5">
        <v>0</v>
      </c>
      <c r="D5">
        <v>0</v>
      </c>
      <c r="E5">
        <v>5</v>
      </c>
      <c r="F5">
        <v>14</v>
      </c>
      <c r="G5">
        <v>296</v>
      </c>
    </row>
    <row r="6" spans="1:7" x14ac:dyDescent="0.25">
      <c r="A6">
        <v>5</v>
      </c>
      <c r="B6" t="s">
        <v>139</v>
      </c>
      <c r="C6">
        <v>0</v>
      </c>
      <c r="D6">
        <v>1</v>
      </c>
      <c r="E6">
        <v>0</v>
      </c>
      <c r="F6">
        <v>36</v>
      </c>
      <c r="G6">
        <v>99</v>
      </c>
    </row>
    <row r="7" spans="1:7" x14ac:dyDescent="0.25">
      <c r="A7">
        <v>6</v>
      </c>
      <c r="B7" t="s">
        <v>103</v>
      </c>
      <c r="C7">
        <v>76</v>
      </c>
      <c r="D7">
        <v>34</v>
      </c>
      <c r="E7">
        <v>8</v>
      </c>
      <c r="F7">
        <v>208</v>
      </c>
      <c r="G7">
        <v>323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107</v>
      </c>
      <c r="B1" t="s">
        <v>8</v>
      </c>
      <c r="C1" t="s">
        <v>108</v>
      </c>
    </row>
    <row r="2" spans="1:3" x14ac:dyDescent="0.25">
      <c r="A2">
        <v>1959</v>
      </c>
      <c r="B2" t="s">
        <v>109</v>
      </c>
      <c r="C2" t="s">
        <v>153</v>
      </c>
    </row>
    <row r="3" spans="1:3" x14ac:dyDescent="0.25">
      <c r="A3">
        <v>1958</v>
      </c>
      <c r="B3" t="s">
        <v>109</v>
      </c>
      <c r="C3" t="s">
        <v>154</v>
      </c>
    </row>
    <row r="4" spans="1:3" x14ac:dyDescent="0.25">
      <c r="A4">
        <v>1964</v>
      </c>
      <c r="B4" t="s">
        <v>109</v>
      </c>
      <c r="C4" t="s">
        <v>155</v>
      </c>
    </row>
    <row r="5" spans="1:3" x14ac:dyDescent="0.25">
      <c r="A5">
        <v>1948</v>
      </c>
      <c r="B5" t="s">
        <v>109</v>
      </c>
      <c r="C5" t="s">
        <v>156</v>
      </c>
    </row>
    <row r="6" spans="1:3" x14ac:dyDescent="0.25">
      <c r="A6">
        <v>1915</v>
      </c>
      <c r="B6" t="s">
        <v>109</v>
      </c>
      <c r="C6" t="s">
        <v>157</v>
      </c>
    </row>
    <row r="7" spans="1:3" x14ac:dyDescent="0.25">
      <c r="A7">
        <v>2266</v>
      </c>
      <c r="B7" t="s">
        <v>5</v>
      </c>
      <c r="C7" t="s">
        <v>153</v>
      </c>
    </row>
    <row r="8" spans="1:3" x14ac:dyDescent="0.25">
      <c r="A8">
        <v>2261</v>
      </c>
      <c r="B8" t="s">
        <v>5</v>
      </c>
      <c r="C8" t="s">
        <v>154</v>
      </c>
    </row>
    <row r="9" spans="1:3" x14ac:dyDescent="0.25">
      <c r="A9">
        <v>2287</v>
      </c>
      <c r="B9" t="s">
        <v>5</v>
      </c>
      <c r="C9" t="s">
        <v>155</v>
      </c>
    </row>
    <row r="10" spans="1:3" x14ac:dyDescent="0.25">
      <c r="A10">
        <v>2306</v>
      </c>
      <c r="B10" t="s">
        <v>5</v>
      </c>
      <c r="C10" t="s">
        <v>156</v>
      </c>
    </row>
    <row r="11" spans="1:3" x14ac:dyDescent="0.25">
      <c r="A11">
        <v>2309</v>
      </c>
      <c r="B11" t="s">
        <v>5</v>
      </c>
      <c r="C11" t="s">
        <v>157</v>
      </c>
    </row>
    <row r="12" spans="1:3" x14ac:dyDescent="0.25">
      <c r="A12">
        <v>109</v>
      </c>
      <c r="B12" t="s">
        <v>6</v>
      </c>
      <c r="C12" t="s">
        <v>153</v>
      </c>
    </row>
    <row r="13" spans="1:3" x14ac:dyDescent="0.25">
      <c r="A13">
        <v>143</v>
      </c>
      <c r="B13" t="s">
        <v>6</v>
      </c>
      <c r="C13" t="s">
        <v>154</v>
      </c>
    </row>
    <row r="14" spans="1:3" x14ac:dyDescent="0.25">
      <c r="A14">
        <v>111</v>
      </c>
      <c r="B14" t="s">
        <v>6</v>
      </c>
      <c r="C14" t="s">
        <v>155</v>
      </c>
    </row>
    <row r="15" spans="1:3" x14ac:dyDescent="0.25">
      <c r="A15">
        <v>95</v>
      </c>
      <c r="B15" t="s">
        <v>6</v>
      </c>
      <c r="C15" t="s">
        <v>156</v>
      </c>
    </row>
    <row r="16" spans="1:3" x14ac:dyDescent="0.25">
      <c r="A16">
        <v>134</v>
      </c>
      <c r="B16" t="s">
        <v>6</v>
      </c>
      <c r="C16" t="s">
        <v>157</v>
      </c>
    </row>
    <row r="17" spans="1:3" x14ac:dyDescent="0.25">
      <c r="A17">
        <v>63</v>
      </c>
      <c r="B17" t="s">
        <v>7</v>
      </c>
      <c r="C17" t="s">
        <v>153</v>
      </c>
    </row>
    <row r="18" spans="1:3" x14ac:dyDescent="0.25">
      <c r="A18">
        <v>117</v>
      </c>
      <c r="B18" t="s">
        <v>7</v>
      </c>
      <c r="C18" t="s">
        <v>154</v>
      </c>
    </row>
    <row r="19" spans="1:3" x14ac:dyDescent="0.25">
      <c r="A19">
        <v>113</v>
      </c>
      <c r="B19" t="s">
        <v>7</v>
      </c>
      <c r="C19" t="s">
        <v>155</v>
      </c>
    </row>
    <row r="20" spans="1:3" x14ac:dyDescent="0.25">
      <c r="A20">
        <v>119</v>
      </c>
      <c r="B20" t="s">
        <v>7</v>
      </c>
      <c r="C20" t="s">
        <v>156</v>
      </c>
    </row>
    <row r="21" spans="1:3" x14ac:dyDescent="0.25">
      <c r="A21" s="2">
        <v>126</v>
      </c>
      <c r="B21" s="2" t="s">
        <v>7</v>
      </c>
      <c r="C21" s="2" t="s">
        <v>157</v>
      </c>
    </row>
    <row r="22" spans="1:3" x14ac:dyDescent="0.25">
      <c r="A22" s="2">
        <v>2</v>
      </c>
      <c r="B22" s="2" t="s">
        <v>134</v>
      </c>
      <c r="C22" s="2" t="s">
        <v>153</v>
      </c>
    </row>
    <row r="23" spans="1:3" x14ac:dyDescent="0.25">
      <c r="A23" s="2">
        <v>2</v>
      </c>
      <c r="B23" s="2" t="s">
        <v>134</v>
      </c>
      <c r="C23" s="2" t="s">
        <v>154</v>
      </c>
    </row>
    <row r="24" spans="1:3" x14ac:dyDescent="0.25">
      <c r="A24" s="2">
        <v>2</v>
      </c>
      <c r="B24" s="2" t="s">
        <v>134</v>
      </c>
      <c r="C24" s="2" t="s">
        <v>155</v>
      </c>
    </row>
    <row r="25" spans="1:3" x14ac:dyDescent="0.25">
      <c r="A25" s="2">
        <v>2</v>
      </c>
      <c r="B25" s="2" t="s">
        <v>134</v>
      </c>
      <c r="C25" s="2" t="s">
        <v>156</v>
      </c>
    </row>
    <row r="26" spans="1:3" x14ac:dyDescent="0.25">
      <c r="A26" s="2">
        <v>2</v>
      </c>
      <c r="B26" s="2" t="s">
        <v>134</v>
      </c>
      <c r="C26" s="2" t="s">
        <v>157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926</v>
      </c>
      <c r="C2" t="s">
        <v>33</v>
      </c>
    </row>
    <row r="3" spans="1:3" x14ac:dyDescent="0.25">
      <c r="A3" t="s">
        <v>113</v>
      </c>
      <c r="B3">
        <v>8953</v>
      </c>
      <c r="C3" t="s">
        <v>33</v>
      </c>
    </row>
    <row r="4" spans="1:3" x14ac:dyDescent="0.25">
      <c r="A4" t="s">
        <v>114</v>
      </c>
      <c r="B4">
        <v>349</v>
      </c>
      <c r="C4" t="s">
        <v>33</v>
      </c>
    </row>
    <row r="5" spans="1:3" x14ac:dyDescent="0.25">
      <c r="A5" t="s">
        <v>29</v>
      </c>
      <c r="B5">
        <v>12634</v>
      </c>
      <c r="C5" t="s">
        <v>33</v>
      </c>
    </row>
    <row r="6" spans="1:3" x14ac:dyDescent="0.25">
      <c r="A6" t="s">
        <v>112</v>
      </c>
      <c r="B6">
        <v>28</v>
      </c>
      <c r="C6" t="s">
        <v>23</v>
      </c>
    </row>
    <row r="7" spans="1:3" x14ac:dyDescent="0.25">
      <c r="A7" t="s">
        <v>113</v>
      </c>
      <c r="B7">
        <v>152</v>
      </c>
      <c r="C7" t="s">
        <v>23</v>
      </c>
    </row>
    <row r="8" spans="1:3" x14ac:dyDescent="0.25">
      <c r="A8" t="s">
        <v>114</v>
      </c>
      <c r="B8">
        <v>15</v>
      </c>
      <c r="C8" t="s">
        <v>23</v>
      </c>
    </row>
    <row r="9" spans="1:3" x14ac:dyDescent="0.25">
      <c r="A9" t="s">
        <v>29</v>
      </c>
      <c r="B9">
        <v>207</v>
      </c>
      <c r="C9" t="s">
        <v>23</v>
      </c>
    </row>
    <row r="10" spans="1:3" x14ac:dyDescent="0.25">
      <c r="A10" t="s">
        <v>112</v>
      </c>
      <c r="B10">
        <v>86</v>
      </c>
      <c r="C10" t="s">
        <v>34</v>
      </c>
    </row>
    <row r="11" spans="1:3" x14ac:dyDescent="0.25">
      <c r="A11" t="s">
        <v>113</v>
      </c>
      <c r="B11">
        <v>956</v>
      </c>
      <c r="C11" t="s">
        <v>34</v>
      </c>
    </row>
    <row r="12" spans="1:3" x14ac:dyDescent="0.25">
      <c r="A12" t="s">
        <v>114</v>
      </c>
      <c r="B12">
        <v>40</v>
      </c>
      <c r="C12" t="s">
        <v>34</v>
      </c>
    </row>
    <row r="13" spans="1:3" x14ac:dyDescent="0.25">
      <c r="A13" t="s">
        <v>29</v>
      </c>
      <c r="B13">
        <v>1055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996</v>
      </c>
      <c r="B2" t="s">
        <v>135</v>
      </c>
      <c r="C2" t="s">
        <v>78</v>
      </c>
      <c r="D2">
        <v>1</v>
      </c>
    </row>
    <row r="3" spans="1:4" x14ac:dyDescent="0.25">
      <c r="A3">
        <v>803</v>
      </c>
      <c r="B3" t="s">
        <v>135</v>
      </c>
      <c r="C3" t="s">
        <v>3</v>
      </c>
      <c r="D3">
        <v>1</v>
      </c>
    </row>
    <row r="4" spans="1:4" x14ac:dyDescent="0.25">
      <c r="A4">
        <v>50</v>
      </c>
      <c r="B4" t="s">
        <v>136</v>
      </c>
      <c r="C4" t="s">
        <v>3</v>
      </c>
      <c r="D4">
        <v>2</v>
      </c>
    </row>
    <row r="5" spans="1:4" x14ac:dyDescent="0.25">
      <c r="A5">
        <v>87</v>
      </c>
      <c r="B5" t="s">
        <v>136</v>
      </c>
      <c r="C5" t="s">
        <v>78</v>
      </c>
      <c r="D5">
        <v>2</v>
      </c>
    </row>
    <row r="6" spans="1:4" x14ac:dyDescent="0.25">
      <c r="A6">
        <v>37</v>
      </c>
      <c r="B6" t="s">
        <v>137</v>
      </c>
      <c r="C6" t="s">
        <v>78</v>
      </c>
      <c r="D6">
        <v>3</v>
      </c>
    </row>
    <row r="7" spans="1:4" x14ac:dyDescent="0.25">
      <c r="A7">
        <v>15</v>
      </c>
      <c r="B7" t="s">
        <v>137</v>
      </c>
      <c r="C7" t="s">
        <v>3</v>
      </c>
      <c r="D7">
        <v>3</v>
      </c>
    </row>
    <row r="8" spans="1:4" x14ac:dyDescent="0.25">
      <c r="A8">
        <v>0</v>
      </c>
      <c r="B8" t="s">
        <v>138</v>
      </c>
      <c r="C8" t="s">
        <v>78</v>
      </c>
      <c r="D8">
        <v>4</v>
      </c>
    </row>
    <row r="9" spans="1:4" x14ac:dyDescent="0.25">
      <c r="A9">
        <v>1</v>
      </c>
      <c r="B9" t="s">
        <v>138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9537</v>
      </c>
      <c r="C2" t="s">
        <v>33</v>
      </c>
    </row>
    <row r="3" spans="1:3" x14ac:dyDescent="0.25">
      <c r="A3" t="s">
        <v>113</v>
      </c>
      <c r="B3">
        <v>86652</v>
      </c>
      <c r="C3" t="s">
        <v>33</v>
      </c>
    </row>
    <row r="4" spans="1:3" x14ac:dyDescent="0.25">
      <c r="A4" t="s">
        <v>114</v>
      </c>
      <c r="B4">
        <v>3780</v>
      </c>
      <c r="C4" t="s">
        <v>33</v>
      </c>
    </row>
    <row r="5" spans="1:3" x14ac:dyDescent="0.25">
      <c r="A5" t="s">
        <v>29</v>
      </c>
      <c r="B5">
        <v>127483</v>
      </c>
      <c r="C5" t="s">
        <v>33</v>
      </c>
    </row>
    <row r="6" spans="1:3" x14ac:dyDescent="0.25">
      <c r="A6" t="s">
        <v>112</v>
      </c>
      <c r="B6">
        <v>248</v>
      </c>
      <c r="C6" t="s">
        <v>23</v>
      </c>
    </row>
    <row r="7" spans="1:3" x14ac:dyDescent="0.25">
      <c r="A7" t="s">
        <v>113</v>
      </c>
      <c r="B7">
        <v>1864</v>
      </c>
      <c r="C7" t="s">
        <v>23</v>
      </c>
    </row>
    <row r="8" spans="1:3" x14ac:dyDescent="0.25">
      <c r="A8" t="s">
        <v>114</v>
      </c>
      <c r="B8">
        <v>290</v>
      </c>
      <c r="C8" t="s">
        <v>23</v>
      </c>
    </row>
    <row r="9" spans="1:3" x14ac:dyDescent="0.25">
      <c r="A9" t="s">
        <v>29</v>
      </c>
      <c r="B9">
        <v>2549</v>
      </c>
      <c r="C9" t="s">
        <v>23</v>
      </c>
    </row>
    <row r="10" spans="1:3" x14ac:dyDescent="0.25">
      <c r="A10" t="s">
        <v>112</v>
      </c>
      <c r="B10">
        <v>918</v>
      </c>
      <c r="C10" t="s">
        <v>34</v>
      </c>
    </row>
    <row r="11" spans="1:3" x14ac:dyDescent="0.25">
      <c r="A11" t="s">
        <v>113</v>
      </c>
      <c r="B11">
        <v>9063</v>
      </c>
      <c r="C11" t="s">
        <v>34</v>
      </c>
    </row>
    <row r="12" spans="1:3" x14ac:dyDescent="0.25">
      <c r="A12" t="s">
        <v>114</v>
      </c>
      <c r="B12">
        <v>436</v>
      </c>
      <c r="C12" t="s">
        <v>34</v>
      </c>
    </row>
    <row r="13" spans="1:3" x14ac:dyDescent="0.25">
      <c r="A13" t="s">
        <v>29</v>
      </c>
      <c r="B13">
        <v>11656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9319</v>
      </c>
      <c r="B2" t="s">
        <v>135</v>
      </c>
      <c r="C2" t="s">
        <v>3</v>
      </c>
      <c r="D2">
        <v>1</v>
      </c>
    </row>
    <row r="3" spans="1:4" x14ac:dyDescent="0.25">
      <c r="A3">
        <v>9417</v>
      </c>
      <c r="B3" t="s">
        <v>135</v>
      </c>
      <c r="C3" t="s">
        <v>78</v>
      </c>
      <c r="D3">
        <v>1</v>
      </c>
    </row>
    <row r="4" spans="1:4" x14ac:dyDescent="0.25">
      <c r="A4">
        <v>609</v>
      </c>
      <c r="B4" t="s">
        <v>136</v>
      </c>
      <c r="C4" t="s">
        <v>3</v>
      </c>
      <c r="D4">
        <v>2</v>
      </c>
    </row>
    <row r="5" spans="1:4" x14ac:dyDescent="0.25">
      <c r="A5">
        <v>841</v>
      </c>
      <c r="B5" t="s">
        <v>136</v>
      </c>
      <c r="C5" t="s">
        <v>78</v>
      </c>
      <c r="D5">
        <v>2</v>
      </c>
    </row>
    <row r="6" spans="1:4" x14ac:dyDescent="0.25">
      <c r="A6">
        <v>235</v>
      </c>
      <c r="B6" t="s">
        <v>137</v>
      </c>
      <c r="C6" t="s">
        <v>3</v>
      </c>
      <c r="D6">
        <v>3</v>
      </c>
    </row>
    <row r="7" spans="1:4" x14ac:dyDescent="0.25">
      <c r="A7">
        <v>265</v>
      </c>
      <c r="B7" t="s">
        <v>137</v>
      </c>
      <c r="C7" t="s">
        <v>78</v>
      </c>
      <c r="D7">
        <v>3</v>
      </c>
    </row>
    <row r="8" spans="1:4" x14ac:dyDescent="0.25">
      <c r="A8">
        <v>11</v>
      </c>
      <c r="B8" t="s">
        <v>138</v>
      </c>
      <c r="C8" t="s">
        <v>3</v>
      </c>
      <c r="D8">
        <v>4</v>
      </c>
    </row>
    <row r="9" spans="1:4" x14ac:dyDescent="0.25">
      <c r="A9">
        <v>12</v>
      </c>
      <c r="B9" t="s">
        <v>138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96</v>
      </c>
      <c r="B1" t="s">
        <v>2</v>
      </c>
      <c r="C1" t="s">
        <v>101</v>
      </c>
      <c r="D1" t="s">
        <v>111</v>
      </c>
      <c r="E1" t="s">
        <v>115</v>
      </c>
    </row>
    <row r="2" spans="1:5" x14ac:dyDescent="0.25">
      <c r="A2">
        <v>1</v>
      </c>
      <c r="B2" t="s">
        <v>33</v>
      </c>
      <c r="C2">
        <v>5008</v>
      </c>
      <c r="D2" t="s">
        <v>116</v>
      </c>
      <c r="E2">
        <v>1</v>
      </c>
    </row>
    <row r="3" spans="1:5" x14ac:dyDescent="0.25">
      <c r="A3">
        <v>2</v>
      </c>
      <c r="B3" t="s">
        <v>34</v>
      </c>
      <c r="C3">
        <v>442</v>
      </c>
      <c r="D3" t="s">
        <v>116</v>
      </c>
      <c r="E3">
        <v>1</v>
      </c>
    </row>
    <row r="4" spans="1:5" x14ac:dyDescent="0.25">
      <c r="A4">
        <v>3</v>
      </c>
      <c r="B4" t="s">
        <v>35</v>
      </c>
      <c r="C4">
        <v>118</v>
      </c>
      <c r="D4" t="s">
        <v>116</v>
      </c>
      <c r="E4">
        <v>1</v>
      </c>
    </row>
    <row r="5" spans="1:5" x14ac:dyDescent="0.25">
      <c r="A5">
        <v>4</v>
      </c>
      <c r="B5" t="s">
        <v>36</v>
      </c>
      <c r="C5">
        <v>8</v>
      </c>
      <c r="D5" t="s">
        <v>116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116</v>
      </c>
      <c r="E6">
        <v>1</v>
      </c>
    </row>
    <row r="7" spans="1:5" x14ac:dyDescent="0.25">
      <c r="A7">
        <v>6</v>
      </c>
      <c r="B7" t="s">
        <v>45</v>
      </c>
      <c r="C7">
        <v>4</v>
      </c>
      <c r="D7" t="s">
        <v>116</v>
      </c>
      <c r="E7">
        <v>1</v>
      </c>
    </row>
    <row r="8" spans="1:5" x14ac:dyDescent="0.25">
      <c r="A8">
        <v>7</v>
      </c>
      <c r="B8" t="s">
        <v>117</v>
      </c>
      <c r="C8">
        <v>0</v>
      </c>
      <c r="D8" t="s">
        <v>116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116</v>
      </c>
      <c r="E9">
        <v>1</v>
      </c>
    </row>
    <row r="10" spans="1:5" x14ac:dyDescent="0.25">
      <c r="A10">
        <v>9</v>
      </c>
      <c r="B10" t="s">
        <v>38</v>
      </c>
      <c r="C10">
        <v>5</v>
      </c>
      <c r="D10" t="s">
        <v>116</v>
      </c>
      <c r="E10">
        <v>1</v>
      </c>
    </row>
    <row r="11" spans="1:5" x14ac:dyDescent="0.25">
      <c r="A11">
        <v>10</v>
      </c>
      <c r="B11" t="s">
        <v>39</v>
      </c>
      <c r="C11">
        <v>2</v>
      </c>
      <c r="D11" t="s">
        <v>116</v>
      </c>
      <c r="E11">
        <v>1</v>
      </c>
    </row>
    <row r="12" spans="1:5" x14ac:dyDescent="0.25">
      <c r="A12">
        <v>11</v>
      </c>
      <c r="B12" t="s">
        <v>40</v>
      </c>
      <c r="C12">
        <v>1152</v>
      </c>
      <c r="D12" t="s">
        <v>116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116</v>
      </c>
      <c r="E13">
        <v>1</v>
      </c>
    </row>
    <row r="14" spans="1:5" x14ac:dyDescent="0.25">
      <c r="A14">
        <v>13</v>
      </c>
      <c r="B14" t="s">
        <v>10</v>
      </c>
      <c r="C14">
        <v>7</v>
      </c>
      <c r="D14" t="s">
        <v>116</v>
      </c>
      <c r="E14">
        <v>1</v>
      </c>
    </row>
    <row r="15" spans="1:5" x14ac:dyDescent="0.25">
      <c r="A15">
        <v>14</v>
      </c>
      <c r="B15" t="s">
        <v>42</v>
      </c>
      <c r="C15">
        <v>14</v>
      </c>
      <c r="D15" t="s">
        <v>116</v>
      </c>
      <c r="E15">
        <v>1</v>
      </c>
    </row>
    <row r="16" spans="1:5" x14ac:dyDescent="0.25">
      <c r="A16">
        <v>15</v>
      </c>
      <c r="B16" t="s">
        <v>43</v>
      </c>
      <c r="C16">
        <v>1</v>
      </c>
      <c r="D16" t="s">
        <v>116</v>
      </c>
      <c r="E16">
        <v>1</v>
      </c>
    </row>
    <row r="17" spans="1:5" x14ac:dyDescent="0.25">
      <c r="A17">
        <v>16</v>
      </c>
      <c r="B17" t="s">
        <v>44</v>
      </c>
      <c r="C17">
        <v>5</v>
      </c>
      <c r="D17" t="s">
        <v>116</v>
      </c>
      <c r="E17">
        <v>1</v>
      </c>
    </row>
    <row r="18" spans="1:5" x14ac:dyDescent="0.25">
      <c r="A18">
        <v>1</v>
      </c>
      <c r="B18" t="s">
        <v>33</v>
      </c>
      <c r="C18">
        <v>690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160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43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117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0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3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392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2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6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4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527</v>
      </c>
      <c r="D34" t="s">
        <v>95</v>
      </c>
      <c r="E34">
        <v>3</v>
      </c>
    </row>
    <row r="35" spans="1:5" x14ac:dyDescent="0.25">
      <c r="A35">
        <v>2</v>
      </c>
      <c r="B35" t="s">
        <v>34</v>
      </c>
      <c r="C35">
        <v>32</v>
      </c>
      <c r="D35" t="s">
        <v>95</v>
      </c>
      <c r="E35">
        <v>3</v>
      </c>
    </row>
    <row r="36" spans="1:5" x14ac:dyDescent="0.25">
      <c r="A36">
        <v>3</v>
      </c>
      <c r="B36" t="s">
        <v>35</v>
      </c>
      <c r="C36">
        <v>6</v>
      </c>
      <c r="D36" t="s">
        <v>95</v>
      </c>
      <c r="E36">
        <v>3</v>
      </c>
    </row>
    <row r="37" spans="1:5" x14ac:dyDescent="0.25">
      <c r="A37">
        <v>4</v>
      </c>
      <c r="B37" t="s">
        <v>36</v>
      </c>
      <c r="C37">
        <v>0</v>
      </c>
      <c r="D37" t="s">
        <v>95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95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95</v>
      </c>
      <c r="E39">
        <v>3</v>
      </c>
    </row>
    <row r="40" spans="1:5" x14ac:dyDescent="0.25">
      <c r="A40">
        <v>7</v>
      </c>
      <c r="B40" t="s">
        <v>117</v>
      </c>
      <c r="C40">
        <v>0</v>
      </c>
      <c r="D40" t="s">
        <v>95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95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95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95</v>
      </c>
      <c r="E43">
        <v>3</v>
      </c>
    </row>
    <row r="44" spans="1:5" x14ac:dyDescent="0.25">
      <c r="A44">
        <v>11</v>
      </c>
      <c r="B44" t="s">
        <v>40</v>
      </c>
      <c r="C44">
        <v>29</v>
      </c>
      <c r="D44" t="s">
        <v>95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95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95</v>
      </c>
      <c r="E46">
        <v>3</v>
      </c>
    </row>
    <row r="47" spans="1:5" x14ac:dyDescent="0.25">
      <c r="A47">
        <v>14</v>
      </c>
      <c r="B47" t="s">
        <v>42</v>
      </c>
      <c r="C47">
        <v>5</v>
      </c>
      <c r="D47" t="s">
        <v>95</v>
      </c>
      <c r="E47">
        <v>3</v>
      </c>
    </row>
    <row r="48" spans="1:5" x14ac:dyDescent="0.25">
      <c r="A48">
        <v>15</v>
      </c>
      <c r="B48" t="s">
        <v>43</v>
      </c>
      <c r="C48">
        <v>1</v>
      </c>
      <c r="D48" t="s">
        <v>95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95</v>
      </c>
      <c r="E49">
        <v>3</v>
      </c>
    </row>
    <row r="50" spans="1:5" x14ac:dyDescent="0.25">
      <c r="A50">
        <v>1</v>
      </c>
      <c r="B50" t="s">
        <v>33</v>
      </c>
      <c r="C50">
        <v>424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60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16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1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117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4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2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160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0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1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62</v>
      </c>
      <c r="D66" t="s">
        <v>118</v>
      </c>
      <c r="E66">
        <v>5</v>
      </c>
    </row>
    <row r="67" spans="1:5" x14ac:dyDescent="0.25">
      <c r="A67">
        <v>2</v>
      </c>
      <c r="B67" t="s">
        <v>34</v>
      </c>
      <c r="C67">
        <v>6</v>
      </c>
      <c r="D67" t="s">
        <v>118</v>
      </c>
      <c r="E67">
        <v>5</v>
      </c>
    </row>
    <row r="68" spans="1:5" x14ac:dyDescent="0.25">
      <c r="A68">
        <v>3</v>
      </c>
      <c r="B68" t="s">
        <v>35</v>
      </c>
      <c r="C68">
        <v>1</v>
      </c>
      <c r="D68" t="s">
        <v>118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118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118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118</v>
      </c>
      <c r="E71">
        <v>5</v>
      </c>
    </row>
    <row r="72" spans="1:5" x14ac:dyDescent="0.25">
      <c r="A72">
        <v>7</v>
      </c>
      <c r="B72" t="s">
        <v>117</v>
      </c>
      <c r="C72">
        <v>0</v>
      </c>
      <c r="D72" t="s">
        <v>118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118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118</v>
      </c>
      <c r="E74">
        <v>5</v>
      </c>
    </row>
    <row r="75" spans="1:5" x14ac:dyDescent="0.25">
      <c r="A75">
        <v>10</v>
      </c>
      <c r="B75" t="s">
        <v>39</v>
      </c>
      <c r="C75">
        <v>1</v>
      </c>
      <c r="D75" t="s">
        <v>118</v>
      </c>
      <c r="E75">
        <v>5</v>
      </c>
    </row>
    <row r="76" spans="1:5" x14ac:dyDescent="0.25">
      <c r="A76">
        <v>11</v>
      </c>
      <c r="B76" t="s">
        <v>40</v>
      </c>
      <c r="C76">
        <v>103</v>
      </c>
      <c r="D76" t="s">
        <v>118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118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118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118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118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118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117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33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 s="2">
        <v>0</v>
      </c>
      <c r="D114" t="s">
        <v>41</v>
      </c>
      <c r="E114">
        <v>8</v>
      </c>
    </row>
    <row r="115" spans="1:5" x14ac:dyDescent="0.25">
      <c r="A115">
        <v>2</v>
      </c>
      <c r="B115" t="s">
        <v>34</v>
      </c>
      <c r="C115" s="2">
        <v>0</v>
      </c>
      <c r="D115" s="2" t="s">
        <v>41</v>
      </c>
      <c r="E115">
        <v>8</v>
      </c>
    </row>
    <row r="116" spans="1:5" x14ac:dyDescent="0.25">
      <c r="A116">
        <v>3</v>
      </c>
      <c r="B116" t="s">
        <v>35</v>
      </c>
      <c r="C116" s="2">
        <v>0</v>
      </c>
      <c r="D116" s="2" t="s">
        <v>41</v>
      </c>
      <c r="E116">
        <v>8</v>
      </c>
    </row>
    <row r="117" spans="1:5" x14ac:dyDescent="0.25">
      <c r="A117">
        <v>4</v>
      </c>
      <c r="B117" t="s">
        <v>36</v>
      </c>
      <c r="C117" s="2">
        <v>0</v>
      </c>
      <c r="D117" s="2" t="s">
        <v>41</v>
      </c>
      <c r="E117">
        <v>8</v>
      </c>
    </row>
    <row r="118" spans="1:5" x14ac:dyDescent="0.25">
      <c r="A118">
        <v>5</v>
      </c>
      <c r="B118" t="s">
        <v>37</v>
      </c>
      <c r="C118" s="2">
        <v>0</v>
      </c>
      <c r="D118" s="2" t="s">
        <v>41</v>
      </c>
      <c r="E118">
        <v>8</v>
      </c>
    </row>
    <row r="119" spans="1:5" x14ac:dyDescent="0.25">
      <c r="A119">
        <v>6</v>
      </c>
      <c r="B119" t="s">
        <v>45</v>
      </c>
      <c r="C119" s="2">
        <v>0</v>
      </c>
      <c r="D119" s="2" t="s">
        <v>41</v>
      </c>
      <c r="E119">
        <v>8</v>
      </c>
    </row>
    <row r="120" spans="1:5" x14ac:dyDescent="0.25">
      <c r="A120">
        <v>7</v>
      </c>
      <c r="B120" t="s">
        <v>117</v>
      </c>
      <c r="C120" s="2">
        <v>0</v>
      </c>
      <c r="D120" s="2" t="s">
        <v>41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41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41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3</v>
      </c>
      <c r="D123" s="2" t="s">
        <v>41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192</v>
      </c>
      <c r="D124" s="2" t="s">
        <v>41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41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41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0</v>
      </c>
      <c r="D127" s="2" t="s">
        <v>41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41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0</v>
      </c>
      <c r="D129" s="2" t="s">
        <v>41</v>
      </c>
      <c r="E129" s="2">
        <v>8</v>
      </c>
    </row>
    <row r="130" spans="1:5" x14ac:dyDescent="0.25">
      <c r="A130" s="2">
        <v>1</v>
      </c>
      <c r="B130" s="2" t="s">
        <v>33</v>
      </c>
      <c r="C130" s="2">
        <v>2447</v>
      </c>
      <c r="D130" s="2" t="s">
        <v>84</v>
      </c>
      <c r="E130" s="2">
        <v>9</v>
      </c>
    </row>
    <row r="131" spans="1:5" x14ac:dyDescent="0.25">
      <c r="A131" s="2">
        <v>2</v>
      </c>
      <c r="B131" s="2" t="s">
        <v>34</v>
      </c>
      <c r="C131" s="2">
        <v>343</v>
      </c>
      <c r="D131" s="2" t="s">
        <v>84</v>
      </c>
      <c r="E131" s="2">
        <v>9</v>
      </c>
    </row>
    <row r="132" spans="1:5" x14ac:dyDescent="0.25">
      <c r="A132" s="2">
        <v>3</v>
      </c>
      <c r="B132" s="2" t="s">
        <v>35</v>
      </c>
      <c r="C132" s="2">
        <v>89</v>
      </c>
      <c r="D132" s="2" t="s">
        <v>84</v>
      </c>
      <c r="E132" s="2">
        <v>9</v>
      </c>
    </row>
    <row r="133" spans="1:5" x14ac:dyDescent="0.25">
      <c r="A133" s="2">
        <v>4</v>
      </c>
      <c r="B133" s="2" t="s">
        <v>36</v>
      </c>
      <c r="C133" s="2">
        <v>2</v>
      </c>
      <c r="D133" s="2" t="s">
        <v>84</v>
      </c>
      <c r="E133" s="2">
        <v>9</v>
      </c>
    </row>
    <row r="134" spans="1:5" x14ac:dyDescent="0.25">
      <c r="A134" s="2">
        <v>5</v>
      </c>
      <c r="B134" s="2" t="s">
        <v>37</v>
      </c>
      <c r="C134" s="2">
        <v>0</v>
      </c>
      <c r="D134" s="2" t="s">
        <v>84</v>
      </c>
      <c r="E134" s="2">
        <v>9</v>
      </c>
    </row>
    <row r="135" spans="1:5" x14ac:dyDescent="0.25">
      <c r="A135" s="2">
        <v>6</v>
      </c>
      <c r="B135" s="2" t="s">
        <v>45</v>
      </c>
      <c r="C135" s="2">
        <v>1</v>
      </c>
      <c r="D135" s="2" t="s">
        <v>84</v>
      </c>
      <c r="E135" s="2">
        <v>9</v>
      </c>
    </row>
    <row r="136" spans="1:5" x14ac:dyDescent="0.25">
      <c r="A136" s="2">
        <v>7</v>
      </c>
      <c r="B136" s="2" t="s">
        <v>117</v>
      </c>
      <c r="C136" s="2">
        <v>0</v>
      </c>
      <c r="D136" s="2" t="s">
        <v>84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84</v>
      </c>
      <c r="E137" s="2">
        <v>9</v>
      </c>
    </row>
    <row r="138" spans="1:5" x14ac:dyDescent="0.25">
      <c r="A138" s="2">
        <v>9</v>
      </c>
      <c r="B138" s="2" t="s">
        <v>38</v>
      </c>
      <c r="C138" s="2">
        <v>4</v>
      </c>
      <c r="D138" s="2" t="s">
        <v>84</v>
      </c>
      <c r="E138" s="2">
        <v>9</v>
      </c>
    </row>
    <row r="139" spans="1:5" x14ac:dyDescent="0.25">
      <c r="A139" s="2">
        <v>10</v>
      </c>
      <c r="B139" s="2" t="s">
        <v>39</v>
      </c>
      <c r="C139" s="2">
        <v>12</v>
      </c>
      <c r="D139" s="2" t="s">
        <v>84</v>
      </c>
      <c r="E139" s="2">
        <v>9</v>
      </c>
    </row>
    <row r="140" spans="1:5" x14ac:dyDescent="0.25">
      <c r="A140" s="2">
        <v>11</v>
      </c>
      <c r="B140" s="2" t="s">
        <v>40</v>
      </c>
      <c r="C140" s="2">
        <v>1106</v>
      </c>
      <c r="D140" s="2" t="s">
        <v>84</v>
      </c>
      <c r="E140" s="2">
        <v>9</v>
      </c>
    </row>
    <row r="141" spans="1:5" x14ac:dyDescent="0.25">
      <c r="A141" s="2">
        <v>12</v>
      </c>
      <c r="B141" s="2" t="s">
        <v>41</v>
      </c>
      <c r="C141" s="2">
        <v>0</v>
      </c>
      <c r="D141" s="2" t="s">
        <v>84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4</v>
      </c>
      <c r="D142" s="2" t="s">
        <v>84</v>
      </c>
      <c r="E142" s="2">
        <v>9</v>
      </c>
    </row>
    <row r="143" spans="1:5" x14ac:dyDescent="0.25">
      <c r="A143" s="2">
        <v>14</v>
      </c>
      <c r="B143" s="2" t="s">
        <v>42</v>
      </c>
      <c r="C143" s="2">
        <v>11</v>
      </c>
      <c r="D143" s="2" t="s">
        <v>84</v>
      </c>
      <c r="E143" s="2">
        <v>9</v>
      </c>
    </row>
    <row r="144" spans="1:5" x14ac:dyDescent="0.25">
      <c r="A144" s="2">
        <v>15</v>
      </c>
      <c r="B144" s="2" t="s">
        <v>43</v>
      </c>
      <c r="C144" s="2">
        <v>2</v>
      </c>
      <c r="D144" s="2" t="s">
        <v>84</v>
      </c>
      <c r="E144" s="2">
        <v>9</v>
      </c>
    </row>
    <row r="145" spans="1:5" x14ac:dyDescent="0.25">
      <c r="A145" s="2">
        <v>16</v>
      </c>
      <c r="B145" s="2" t="s">
        <v>44</v>
      </c>
      <c r="C145" s="2">
        <v>9</v>
      </c>
      <c r="D145" s="2" t="s">
        <v>84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96</v>
      </c>
      <c r="B1" t="s">
        <v>101</v>
      </c>
      <c r="C1" t="s">
        <v>2</v>
      </c>
      <c r="D1" t="s">
        <v>111</v>
      </c>
    </row>
    <row r="2" spans="1:4" x14ac:dyDescent="0.25">
      <c r="A2">
        <v>1</v>
      </c>
      <c r="B2">
        <v>125</v>
      </c>
      <c r="C2" t="s">
        <v>86</v>
      </c>
      <c r="D2" t="s">
        <v>3</v>
      </c>
    </row>
    <row r="3" spans="1:4" x14ac:dyDescent="0.25">
      <c r="A3">
        <v>2</v>
      </c>
      <c r="B3">
        <v>74</v>
      </c>
      <c r="C3" t="s">
        <v>86</v>
      </c>
      <c r="D3" t="s">
        <v>87</v>
      </c>
    </row>
    <row r="4" spans="1:4" x14ac:dyDescent="0.25">
      <c r="A4">
        <v>3</v>
      </c>
      <c r="B4">
        <v>4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96</v>
      </c>
      <c r="B1" t="s">
        <v>132</v>
      </c>
      <c r="C1" t="s">
        <v>101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133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96</v>
      </c>
      <c r="B1" t="s">
        <v>128</v>
      </c>
      <c r="C1" t="s">
        <v>29</v>
      </c>
      <c r="D1" t="s">
        <v>129</v>
      </c>
    </row>
    <row r="2" spans="1:4" x14ac:dyDescent="0.25">
      <c r="A2">
        <v>1</v>
      </c>
      <c r="B2" t="s">
        <v>130</v>
      </c>
      <c r="C2">
        <v>0</v>
      </c>
      <c r="D2">
        <v>0</v>
      </c>
    </row>
    <row r="3" spans="1:4" x14ac:dyDescent="0.25">
      <c r="A3">
        <v>2</v>
      </c>
      <c r="B3" t="s">
        <v>131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95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26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10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F5">
        <v>5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30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294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28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15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F11">
        <v>8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36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127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49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10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>
        <v>6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/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39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377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71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15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13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/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45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29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11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4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65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13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11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7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2483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416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297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F5">
        <v>150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F6">
        <v>28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392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7480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589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836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F11">
        <v>321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F12">
        <v>56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551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2799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763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301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>
        <v>161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50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461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8206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1215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844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337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106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642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302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71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13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8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27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786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91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38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7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18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30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55</v>
      </c>
      <c r="D1" t="s">
        <v>105</v>
      </c>
      <c r="E1" t="s">
        <v>52</v>
      </c>
    </row>
    <row r="2" spans="1:5" x14ac:dyDescent="0.25">
      <c r="A2">
        <v>1</v>
      </c>
      <c r="B2" t="s">
        <v>125</v>
      </c>
      <c r="C2">
        <v>6611</v>
      </c>
      <c r="D2">
        <v>5663</v>
      </c>
      <c r="E2">
        <v>895</v>
      </c>
    </row>
    <row r="3" spans="1:5" x14ac:dyDescent="0.25">
      <c r="A3">
        <v>2</v>
      </c>
      <c r="B3" t="s">
        <v>126</v>
      </c>
      <c r="C3">
        <v>966</v>
      </c>
      <c r="D3">
        <v>859</v>
      </c>
      <c r="E3">
        <v>34</v>
      </c>
    </row>
    <row r="4" spans="1:5" x14ac:dyDescent="0.25">
      <c r="A4">
        <v>3</v>
      </c>
      <c r="B4" t="s">
        <v>127</v>
      </c>
      <c r="C4">
        <v>672</v>
      </c>
      <c r="D4">
        <v>628</v>
      </c>
      <c r="E4">
        <v>206</v>
      </c>
    </row>
    <row r="5" spans="1:5" x14ac:dyDescent="0.25">
      <c r="A5" s="2">
        <v>4</v>
      </c>
      <c r="B5" s="2" t="s">
        <v>142</v>
      </c>
      <c r="C5" s="2">
        <v>330</v>
      </c>
      <c r="D5" s="2">
        <v>300</v>
      </c>
      <c r="E5" s="2">
        <v>76</v>
      </c>
    </row>
    <row r="6" spans="1:5" x14ac:dyDescent="0.25">
      <c r="A6" s="2">
        <v>5</v>
      </c>
      <c r="B6" s="2" t="s">
        <v>151</v>
      </c>
      <c r="C6" s="2">
        <v>287</v>
      </c>
      <c r="D6" s="2">
        <v>278</v>
      </c>
      <c r="E6" s="2">
        <v>30</v>
      </c>
    </row>
    <row r="7" spans="1:5" x14ac:dyDescent="0.25">
      <c r="A7" s="2">
        <v>6</v>
      </c>
      <c r="B7" s="2" t="s">
        <v>103</v>
      </c>
      <c r="C7" s="2">
        <v>635</v>
      </c>
      <c r="D7" s="2">
        <v>618</v>
      </c>
      <c r="E7" s="2">
        <v>167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57</v>
      </c>
      <c r="D1" t="s">
        <v>105</v>
      </c>
      <c r="E1" t="s">
        <v>52</v>
      </c>
    </row>
    <row r="2" spans="1:5" x14ac:dyDescent="0.25">
      <c r="A2" s="2">
        <v>1</v>
      </c>
      <c r="B2" s="2" t="s">
        <v>125</v>
      </c>
      <c r="C2" s="2">
        <v>65</v>
      </c>
      <c r="D2" s="2">
        <v>40</v>
      </c>
      <c r="E2" s="2">
        <v>7</v>
      </c>
    </row>
    <row r="3" spans="1:5" x14ac:dyDescent="0.25">
      <c r="A3" s="2">
        <v>2</v>
      </c>
      <c r="B3" s="2" t="s">
        <v>143</v>
      </c>
      <c r="C3" s="2">
        <v>17</v>
      </c>
      <c r="D3" s="2">
        <v>3</v>
      </c>
      <c r="E3" s="2">
        <v>0</v>
      </c>
    </row>
    <row r="4" spans="1:5" x14ac:dyDescent="0.25">
      <c r="A4" s="2">
        <v>3</v>
      </c>
      <c r="B4" s="2" t="s">
        <v>127</v>
      </c>
      <c r="C4" s="2">
        <v>16</v>
      </c>
      <c r="D4" s="2">
        <v>7</v>
      </c>
      <c r="E4" s="2">
        <v>0</v>
      </c>
    </row>
    <row r="5" spans="1:5" x14ac:dyDescent="0.25">
      <c r="A5" s="2">
        <v>4</v>
      </c>
      <c r="B5" s="2" t="s">
        <v>152</v>
      </c>
      <c r="C5" s="2">
        <v>15</v>
      </c>
      <c r="D5" s="2">
        <v>9</v>
      </c>
      <c r="E5" s="2">
        <v>1</v>
      </c>
    </row>
    <row r="6" spans="1:5" x14ac:dyDescent="0.25">
      <c r="A6" s="2">
        <v>5</v>
      </c>
      <c r="B6" s="2" t="s">
        <v>126</v>
      </c>
      <c r="C6" s="2">
        <v>12</v>
      </c>
      <c r="D6" s="2">
        <v>1</v>
      </c>
      <c r="E6" s="2">
        <v>0</v>
      </c>
    </row>
    <row r="7" spans="1:5" x14ac:dyDescent="0.25">
      <c r="A7" s="2">
        <v>6</v>
      </c>
      <c r="B7" s="2" t="s">
        <v>103</v>
      </c>
      <c r="C7" s="2">
        <v>55</v>
      </c>
      <c r="D7" s="2">
        <v>33</v>
      </c>
      <c r="E7" s="2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120</v>
      </c>
      <c r="B1" t="s">
        <v>121</v>
      </c>
      <c r="C1" t="s">
        <v>122</v>
      </c>
    </row>
    <row r="2" spans="1:3" x14ac:dyDescent="0.25">
      <c r="A2" s="1" t="s">
        <v>147</v>
      </c>
      <c r="B2" s="1" t="s">
        <v>148</v>
      </c>
      <c r="C2" s="1" t="s">
        <v>149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4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3587</v>
      </c>
      <c r="B6" t="s">
        <v>49</v>
      </c>
      <c r="C6" t="s">
        <v>63</v>
      </c>
      <c r="D6">
        <v>1</v>
      </c>
    </row>
    <row r="7" spans="1:4" x14ac:dyDescent="0.25">
      <c r="A7">
        <v>9</v>
      </c>
      <c r="B7" t="s">
        <v>49</v>
      </c>
      <c r="C7" t="s">
        <v>91</v>
      </c>
      <c r="D7">
        <v>2</v>
      </c>
    </row>
    <row r="8" spans="1:4" x14ac:dyDescent="0.25">
      <c r="A8">
        <v>11</v>
      </c>
      <c r="B8" t="s">
        <v>49</v>
      </c>
      <c r="C8" t="s">
        <v>62</v>
      </c>
      <c r="D8">
        <v>3</v>
      </c>
    </row>
    <row r="9" spans="1:4" x14ac:dyDescent="0.25">
      <c r="A9">
        <v>25</v>
      </c>
      <c r="B9" t="s">
        <v>49</v>
      </c>
      <c r="C9" t="s">
        <v>90</v>
      </c>
      <c r="D9">
        <v>4</v>
      </c>
    </row>
    <row r="10" spans="1:4" x14ac:dyDescent="0.25">
      <c r="A10">
        <v>1604</v>
      </c>
      <c r="B10" t="s">
        <v>50</v>
      </c>
      <c r="C10" t="s">
        <v>63</v>
      </c>
      <c r="D10">
        <v>1</v>
      </c>
    </row>
    <row r="11" spans="1:4" x14ac:dyDescent="0.25">
      <c r="A11">
        <v>9</v>
      </c>
      <c r="B11" t="s">
        <v>50</v>
      </c>
      <c r="C11" t="s">
        <v>91</v>
      </c>
      <c r="D11">
        <v>2</v>
      </c>
    </row>
    <row r="12" spans="1:4" x14ac:dyDescent="0.25">
      <c r="A12">
        <v>33</v>
      </c>
      <c r="B12" t="s">
        <v>50</v>
      </c>
      <c r="C12" t="s">
        <v>62</v>
      </c>
      <c r="D12">
        <v>3</v>
      </c>
    </row>
    <row r="13" spans="1:4" x14ac:dyDescent="0.25">
      <c r="A13">
        <v>36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2017-02-23T13:41:09Z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