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0500" activeTab="1"/>
  </bookViews>
  <sheets>
    <sheet name="I.Taryfy" sheetId="1" r:id="rId1"/>
    <sheet name="II.Ceny energi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2" l="1"/>
  <c r="Q9" i="2"/>
  <c r="Q8" i="2"/>
  <c r="Q7" i="2"/>
  <c r="Q6" i="2"/>
  <c r="Q5" i="2"/>
  <c r="C10" i="2" l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B8" i="2"/>
  <c r="C7" i="2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C5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C8" i="2" l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D7" i="2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L10" i="1" l="1"/>
  <c r="L15" i="1" s="1"/>
  <c r="L16" i="1" s="1"/>
  <c r="F10" i="1" l="1"/>
  <c r="F15" i="1" s="1"/>
  <c r="F16" i="1" s="1"/>
  <c r="D10" i="1"/>
  <c r="D15" i="1" s="1"/>
  <c r="D16" i="1" s="1"/>
  <c r="J10" i="1"/>
  <c r="J15" i="1" s="1"/>
  <c r="J16" i="1" s="1"/>
  <c r="H10" i="1" l="1"/>
  <c r="H15" i="1" s="1"/>
  <c r="H16" i="1" s="1"/>
  <c r="B10" i="1"/>
  <c r="B15" i="1" s="1"/>
  <c r="B16" i="1" s="1"/>
</calcChain>
</file>

<file path=xl/sharedStrings.xml><?xml version="1.0" encoding="utf-8"?>
<sst xmlns="http://schemas.openxmlformats.org/spreadsheetml/2006/main" count="108" uniqueCount="45">
  <si>
    <t>Załącznik nr 3.3 – Taryfy oraz ceny energii dla Budynku Biurowego - Strumień 2</t>
  </si>
  <si>
    <t>I. TARYFY</t>
  </si>
  <si>
    <t xml:space="preserve"> Wybrane opłaty C23 (uśredniona cena, 2020 i 2021 rok)</t>
  </si>
  <si>
    <t>LATO</t>
  </si>
  <si>
    <t>ZIMA</t>
  </si>
  <si>
    <t xml:space="preserve">Szczyt przedpołudniowy </t>
  </si>
  <si>
    <t xml:space="preserve">Liczba godzin w dobie </t>
  </si>
  <si>
    <t>Szczyt popołudniowy</t>
  </si>
  <si>
    <t>Liczba godzin w dobie</t>
  </si>
  <si>
    <t>Pozostałe godziny doby</t>
  </si>
  <si>
    <t>Składnik zmienny stawki sieciowej C23 2020 (zł/kWh)</t>
  </si>
  <si>
    <t>opłata mocowa (zł/kWh - w godzinach 7:00-22:00) - wchodząca w życie w 2021</t>
  </si>
  <si>
    <t>Opłata jakościowa 2020 (zł/kWh)</t>
  </si>
  <si>
    <t>Opłata OZE 2021 (zł/kWh)</t>
  </si>
  <si>
    <t>Opłata kogeneracyjna 2020 (zł/kWh)</t>
  </si>
  <si>
    <t xml:space="preserve">Koszt powyższych opłat sumarycznie bez opłaty mocowej (zł/kWh) </t>
  </si>
  <si>
    <t xml:space="preserve">Koszt powyższych opłat sumarycznie z uwzględnieniem  opłaty mocowej - 0,076 zł  (zł/kWh) </t>
  </si>
  <si>
    <t>Zgodnie z powyższymi taryfami, biuro powinno pobierać energię głównie w "pozostałych godzinach doby" w czasie, gdy nieobowiązuje opłata mocowa (zielone pola)
W przypadku, gdy te 9 godzin jest niewystarczające, biuro powinno dodatkowo pobierać energię w "pozostałych godzinach doby", gdy obowiązuje opłata mocowa (13:00-19:00 latem oraz 13:00-16:00 i 21:00-22:00 zimą - żółte pola)</t>
  </si>
  <si>
    <t>Strefa doby</t>
  </si>
  <si>
    <t>Okres czasowy</t>
  </si>
  <si>
    <r>
      <rPr>
        <b/>
        <sz val="11"/>
        <rFont val="Calibri"/>
        <family val="2"/>
        <charset val="238"/>
      </rPr>
      <t>Lato</t>
    </r>
    <r>
      <rPr>
        <sz val="11"/>
        <rFont val="Calibri"/>
        <family val="2"/>
      </rPr>
      <t xml:space="preserve">
 (od 1 kwietnia do 30 września)</t>
    </r>
  </si>
  <si>
    <r>
      <rPr>
        <b/>
        <sz val="11"/>
        <rFont val="Calibri"/>
        <family val="2"/>
        <charset val="238"/>
      </rPr>
      <t>Zima</t>
    </r>
    <r>
      <rPr>
        <sz val="11"/>
        <rFont val="Calibri"/>
        <family val="2"/>
      </rPr>
      <t xml:space="preserve"> 
(od 1 października do 31 marca)</t>
    </r>
  </si>
  <si>
    <t>Szczyt przedpołudniowy</t>
  </si>
  <si>
    <t>7:00 - 13:00</t>
  </si>
  <si>
    <t>19:00 - 22:00</t>
  </si>
  <si>
    <t>16:00 - 21:00</t>
  </si>
  <si>
    <t>Pozostałe godziny doby*</t>
  </si>
  <si>
    <t>13:00-19:00
22:00-7:00</t>
  </si>
  <si>
    <t>13:00 - 16:00
21:00 - 7:00</t>
  </si>
  <si>
    <t>*Do strefy trzeciej (pozostałe godziny doby), zaliczane są wszystkie godziny (cała doba)
sobót, niedziel i innych dni ustawowo wolnych od pracy</t>
  </si>
  <si>
    <t>Prognoza kosztów zmiennych stawek sieciowych w oparciu o aktualne oferty taryfy C23</t>
  </si>
  <si>
    <t>Energa</t>
  </si>
  <si>
    <t>PGE</t>
  </si>
  <si>
    <t>Tauron</t>
  </si>
  <si>
    <t xml:space="preserve">Średnia cena </t>
  </si>
  <si>
    <t>Średnia cena z uwzględnieniem opłaty mocowej</t>
  </si>
  <si>
    <t>II. Ceny energii</t>
  </si>
  <si>
    <t>Okresy cenowe</t>
  </si>
  <si>
    <t>Srednia</t>
  </si>
  <si>
    <t xml:space="preserve">Cena energii w SD lato taryfa C </t>
  </si>
  <si>
    <t>Cena energii w SD zima</t>
  </si>
  <si>
    <t>Cena energii w SW lato</t>
  </si>
  <si>
    <t>Cena energii w SW zima</t>
  </si>
  <si>
    <t>Cena energii w N lato</t>
  </si>
  <si>
    <t>Cena energii w N zima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</si>
</sst>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_-* #,##0.00\ [$zł-415]_-;\-* #,##0.00\ [$zł-415]_-;_-* &quot;-&quot;??\ [$zł-415]_-;_-@_-"/>
  </numFmts>
  <fonts count="17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20" fontId="0" fillId="4" borderId="1" xfId="0" applyNumberForma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1" fontId="0" fillId="5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7" fontId="5" fillId="0" borderId="0" xfId="0" applyNumberFormat="1" applyFont="1" applyFill="1" applyBorder="1"/>
    <xf numFmtId="0" fontId="3" fillId="0" borderId="0" xfId="0" applyFont="1"/>
    <xf numFmtId="0" fontId="5" fillId="0" borderId="1" xfId="0" applyFont="1" applyFill="1" applyBorder="1" applyAlignment="1">
      <alignment wrapText="1"/>
    </xf>
    <xf numFmtId="0" fontId="0" fillId="0" borderId="1" xfId="0" applyBorder="1"/>
    <xf numFmtId="0" fontId="5" fillId="0" borderId="1" xfId="0" applyFont="1" applyFill="1" applyBorder="1"/>
    <xf numFmtId="0" fontId="9" fillId="0" borderId="0" xfId="0" applyFont="1"/>
    <xf numFmtId="165" fontId="10" fillId="0" borderId="0" xfId="0" applyNumberFormat="1" applyFont="1"/>
    <xf numFmtId="165" fontId="0" fillId="0" borderId="0" xfId="0" applyNumberFormat="1"/>
    <xf numFmtId="165" fontId="9" fillId="0" borderId="0" xfId="0" applyNumberFormat="1" applyFont="1"/>
    <xf numFmtId="2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14" fillId="0" borderId="1" xfId="0" applyFont="1" applyBorder="1"/>
    <xf numFmtId="0" fontId="9" fillId="0" borderId="1" xfId="0" applyFont="1" applyBorder="1"/>
    <xf numFmtId="165" fontId="10" fillId="0" borderId="1" xfId="0" applyNumberFormat="1" applyFont="1" applyBorder="1"/>
    <xf numFmtId="165" fontId="11" fillId="0" borderId="1" xfId="0" applyNumberFormat="1" applyFont="1" applyBorder="1"/>
    <xf numFmtId="0" fontId="1" fillId="3" borderId="1" xfId="0" applyFont="1" applyFill="1" applyBorder="1"/>
    <xf numFmtId="0" fontId="1" fillId="5" borderId="1" xfId="0" applyFont="1" applyFill="1" applyBorder="1"/>
    <xf numFmtId="0" fontId="15" fillId="0" borderId="0" xfId="0" applyFont="1"/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7"/>
  <sheetViews>
    <sheetView zoomScale="73" zoomScaleNormal="73" workbookViewId="0">
      <selection activeCell="B4" sqref="B4"/>
    </sheetView>
  </sheetViews>
  <sheetFormatPr defaultColWidth="8.6640625" defaultRowHeight="14.4" x14ac:dyDescent="0.3"/>
  <cols>
    <col min="1" max="1" width="33.33203125" customWidth="1"/>
    <col min="2" max="55" width="19.109375" customWidth="1"/>
  </cols>
  <sheetData>
    <row r="1" spans="1:16" ht="15" thickBot="1" x14ac:dyDescent="0.35"/>
    <row r="2" spans="1:16" ht="41.4" customHeight="1" thickBot="1" x14ac:dyDescent="0.3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4" spans="1:16" ht="21" x14ac:dyDescent="0.4">
      <c r="A4" s="12" t="s">
        <v>1</v>
      </c>
    </row>
    <row r="5" spans="1:16" ht="15" thickBot="1" x14ac:dyDescent="0.35"/>
    <row r="6" spans="1:16" ht="21" customHeight="1" x14ac:dyDescent="0.3">
      <c r="B6" s="42" t="s">
        <v>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6" ht="21" customHeight="1" thickBot="1" x14ac:dyDescent="0.35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6" ht="19.95" customHeight="1" x14ac:dyDescent="0.3">
      <c r="A8" s="1"/>
      <c r="B8" s="48" t="s">
        <v>3</v>
      </c>
      <c r="C8" s="49"/>
      <c r="D8" s="49"/>
      <c r="E8" s="49"/>
      <c r="F8" s="49"/>
      <c r="G8" s="50"/>
      <c r="H8" s="51" t="s">
        <v>4</v>
      </c>
      <c r="I8" s="52"/>
      <c r="J8" s="52"/>
      <c r="K8" s="52"/>
      <c r="L8" s="52"/>
      <c r="M8" s="53"/>
    </row>
    <row r="9" spans="1:16" ht="28.8" x14ac:dyDescent="0.3">
      <c r="A9" s="1"/>
      <c r="B9" s="20" t="s">
        <v>5</v>
      </c>
      <c r="C9" s="20" t="s">
        <v>6</v>
      </c>
      <c r="D9" s="20" t="s">
        <v>7</v>
      </c>
      <c r="E9" s="20" t="s">
        <v>8</v>
      </c>
      <c r="F9" s="21" t="s">
        <v>9</v>
      </c>
      <c r="G9" s="20" t="s">
        <v>8</v>
      </c>
      <c r="H9" s="20" t="s">
        <v>5</v>
      </c>
      <c r="I9" s="20" t="s">
        <v>6</v>
      </c>
      <c r="J9" s="20" t="s">
        <v>7</v>
      </c>
      <c r="K9" s="20" t="s">
        <v>8</v>
      </c>
      <c r="L9" s="21" t="s">
        <v>9</v>
      </c>
      <c r="M9" s="20" t="s">
        <v>8</v>
      </c>
    </row>
    <row r="10" spans="1:16" ht="37.200000000000003" customHeight="1" x14ac:dyDescent="0.3">
      <c r="A10" s="4" t="s">
        <v>10</v>
      </c>
      <c r="B10" s="8">
        <f>B35</f>
        <v>0.14783333333333334</v>
      </c>
      <c r="C10" s="6">
        <v>6</v>
      </c>
      <c r="D10" s="8">
        <f>C35</f>
        <v>0.21096666666666666</v>
      </c>
      <c r="E10" s="6">
        <v>3</v>
      </c>
      <c r="F10" s="8">
        <f>D35</f>
        <v>7.1533333333333338E-2</v>
      </c>
      <c r="G10" s="6">
        <v>15</v>
      </c>
      <c r="H10" s="7">
        <f>B35</f>
        <v>0.14783333333333334</v>
      </c>
      <c r="I10" s="5">
        <v>6</v>
      </c>
      <c r="J10" s="7">
        <f>C35</f>
        <v>0.21096666666666666</v>
      </c>
      <c r="K10" s="5">
        <v>5</v>
      </c>
      <c r="L10" s="7">
        <f>D35</f>
        <v>7.1533333333333338E-2</v>
      </c>
      <c r="M10" s="5">
        <v>13</v>
      </c>
    </row>
    <row r="11" spans="1:16" ht="43.2" x14ac:dyDescent="0.3">
      <c r="A11" s="4" t="s">
        <v>11</v>
      </c>
      <c r="B11" s="8">
        <v>7.5999999999999998E-2</v>
      </c>
      <c r="C11" s="6">
        <v>6</v>
      </c>
      <c r="D11" s="8">
        <v>7.5999999999999998E-2</v>
      </c>
      <c r="E11" s="6">
        <v>3</v>
      </c>
      <c r="F11" s="8">
        <v>7.5999999999999998E-2</v>
      </c>
      <c r="G11" s="6">
        <v>6</v>
      </c>
      <c r="H11" s="7">
        <v>7.5999999999999998E-2</v>
      </c>
      <c r="I11" s="5">
        <v>6</v>
      </c>
      <c r="J11" s="7">
        <v>7.5999999999999998E-2</v>
      </c>
      <c r="K11" s="5">
        <v>5</v>
      </c>
      <c r="L11" s="7">
        <v>7.5999999999999998E-2</v>
      </c>
      <c r="M11" s="5">
        <v>4</v>
      </c>
    </row>
    <row r="12" spans="1:16" x14ac:dyDescent="0.3">
      <c r="A12" s="4" t="s">
        <v>12</v>
      </c>
      <c r="B12" s="8">
        <v>1.3299999999999999E-2</v>
      </c>
      <c r="C12" s="6">
        <v>6</v>
      </c>
      <c r="D12" s="8">
        <v>1.3299999999999999E-2</v>
      </c>
      <c r="E12" s="6">
        <v>3</v>
      </c>
      <c r="F12" s="8">
        <v>1.3299999999999999E-2</v>
      </c>
      <c r="G12" s="6">
        <v>6</v>
      </c>
      <c r="H12" s="7">
        <v>1.3299999999999999E-2</v>
      </c>
      <c r="I12" s="5">
        <v>6</v>
      </c>
      <c r="J12" s="7">
        <v>1.3299999999999999E-2</v>
      </c>
      <c r="K12" s="5">
        <v>5</v>
      </c>
      <c r="L12" s="7">
        <v>1.3299999999999999E-2</v>
      </c>
      <c r="M12" s="5">
        <v>13</v>
      </c>
    </row>
    <row r="13" spans="1:16" x14ac:dyDescent="0.3">
      <c r="A13" s="4" t="s">
        <v>13</v>
      </c>
      <c r="B13" s="8">
        <v>2.2000000000000001E-3</v>
      </c>
      <c r="C13" s="6">
        <v>6</v>
      </c>
      <c r="D13" s="8">
        <v>2.2000000000000001E-3</v>
      </c>
      <c r="E13" s="6">
        <v>3</v>
      </c>
      <c r="F13" s="8">
        <v>2.2000000000000001E-3</v>
      </c>
      <c r="G13" s="6">
        <v>6</v>
      </c>
      <c r="H13" s="7">
        <v>2.2000000000000001E-3</v>
      </c>
      <c r="I13" s="5">
        <v>6</v>
      </c>
      <c r="J13" s="7">
        <v>2.2000000000000001E-3</v>
      </c>
      <c r="K13" s="5">
        <v>5</v>
      </c>
      <c r="L13" s="7">
        <v>2.2000000000000001E-3</v>
      </c>
      <c r="M13" s="5">
        <v>13</v>
      </c>
      <c r="N13" s="3"/>
      <c r="O13" s="3"/>
      <c r="P13" s="3"/>
    </row>
    <row r="14" spans="1:16" x14ac:dyDescent="0.3">
      <c r="A14" s="4" t="s">
        <v>14</v>
      </c>
      <c r="B14" s="8">
        <v>1.39E-3</v>
      </c>
      <c r="C14" s="6">
        <v>6</v>
      </c>
      <c r="D14" s="8">
        <v>1.39E-3</v>
      </c>
      <c r="E14" s="6">
        <v>3</v>
      </c>
      <c r="F14" s="8">
        <v>1.39E-3</v>
      </c>
      <c r="G14" s="6">
        <v>6</v>
      </c>
      <c r="H14" s="7">
        <v>1.39E-3</v>
      </c>
      <c r="I14" s="5">
        <v>6</v>
      </c>
      <c r="J14" s="7">
        <v>1.39E-3</v>
      </c>
      <c r="K14" s="5">
        <v>5</v>
      </c>
      <c r="L14" s="7">
        <v>1.39E-3</v>
      </c>
      <c r="M14" s="5">
        <v>13</v>
      </c>
      <c r="N14" s="3"/>
      <c r="O14" s="3"/>
      <c r="P14" s="3"/>
    </row>
    <row r="15" spans="1:16" ht="28.8" x14ac:dyDescent="0.3">
      <c r="A15" s="4" t="s">
        <v>15</v>
      </c>
      <c r="B15" s="8">
        <f>SUM(B10,B12,B13,B14)</f>
        <v>0.16472333333333336</v>
      </c>
      <c r="C15" s="6">
        <v>6</v>
      </c>
      <c r="D15" s="8">
        <f>SUM(D10,D12,D13,D14)</f>
        <v>0.22785666666666668</v>
      </c>
      <c r="E15" s="6">
        <v>3</v>
      </c>
      <c r="F15" s="26">
        <f>SUM(F10,F12,F13,F14)</f>
        <v>8.842333333333334E-2</v>
      </c>
      <c r="G15" s="27">
        <v>9</v>
      </c>
      <c r="H15" s="7">
        <f>SUM(H10,H12,H13,H14)</f>
        <v>0.16472333333333336</v>
      </c>
      <c r="I15" s="5">
        <v>6</v>
      </c>
      <c r="J15" s="7">
        <f>SUM(J10,J12,J13,J14)</f>
        <v>0.22785666666666668</v>
      </c>
      <c r="K15" s="5">
        <v>5</v>
      </c>
      <c r="L15" s="26">
        <f>SUM(L10,L12,L13,L14)</f>
        <v>8.842333333333334E-2</v>
      </c>
      <c r="M15" s="27">
        <v>9</v>
      </c>
    </row>
    <row r="16" spans="1:16" ht="43.2" x14ac:dyDescent="0.3">
      <c r="A16" s="4" t="s">
        <v>16</v>
      </c>
      <c r="B16" s="8">
        <f>B15+B11</f>
        <v>0.24072333333333334</v>
      </c>
      <c r="C16" s="6">
        <v>6</v>
      </c>
      <c r="D16" s="8">
        <f>D15+D11</f>
        <v>0.30385666666666666</v>
      </c>
      <c r="E16" s="6">
        <v>3</v>
      </c>
      <c r="F16" s="24">
        <f>F15+F11</f>
        <v>0.16442333333333334</v>
      </c>
      <c r="G16" s="25">
        <v>6</v>
      </c>
      <c r="H16" s="7">
        <f>H15+H11</f>
        <v>0.24072333333333334</v>
      </c>
      <c r="I16" s="5">
        <v>6</v>
      </c>
      <c r="J16" s="7">
        <f>J15+J11</f>
        <v>0.30385666666666666</v>
      </c>
      <c r="K16" s="5">
        <v>5</v>
      </c>
      <c r="L16" s="24">
        <f>L15+L11</f>
        <v>0.16442333333333334</v>
      </c>
      <c r="M16" s="25">
        <v>4</v>
      </c>
    </row>
    <row r="17" spans="1:55" x14ac:dyDescent="0.3">
      <c r="A17" s="3"/>
      <c r="B17" s="3"/>
      <c r="C17" s="3"/>
      <c r="D17" s="3"/>
      <c r="E17" s="1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55" x14ac:dyDescent="0.3">
      <c r="A18" s="3"/>
      <c r="B18" s="3"/>
      <c r="C18" s="3"/>
      <c r="D18" s="3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55" x14ac:dyDescent="0.3">
      <c r="A19" s="3"/>
      <c r="B19" s="3"/>
      <c r="C19" s="3"/>
      <c r="D19" s="3"/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55" ht="105" customHeight="1" x14ac:dyDescent="0.3">
      <c r="A20" s="39" t="s">
        <v>17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"/>
      <c r="M20" s="3"/>
      <c r="N20" s="3"/>
      <c r="O20" s="3"/>
      <c r="P20" s="3"/>
    </row>
    <row r="21" spans="1:55" x14ac:dyDescent="0.3">
      <c r="A21" s="3"/>
      <c r="B21" s="3"/>
      <c r="C21" s="3"/>
      <c r="D21" s="3"/>
      <c r="E21" s="1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55" ht="18" x14ac:dyDescent="0.3">
      <c r="A22" s="40" t="s">
        <v>18</v>
      </c>
      <c r="B22" s="40" t="s">
        <v>19</v>
      </c>
      <c r="C22" s="40"/>
      <c r="D22" s="3"/>
      <c r="E22" s="1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55" ht="43.2" x14ac:dyDescent="0.3">
      <c r="A23" s="41"/>
      <c r="B23" s="22" t="s">
        <v>20</v>
      </c>
      <c r="C23" s="23" t="s">
        <v>21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55" x14ac:dyDescent="0.3">
      <c r="A24" s="14" t="s">
        <v>22</v>
      </c>
      <c r="B24" s="14" t="s">
        <v>23</v>
      </c>
      <c r="C24" s="14" t="s">
        <v>23</v>
      </c>
      <c r="D24" s="3"/>
      <c r="E24" s="3"/>
      <c r="F24" s="3"/>
      <c r="G24" s="3"/>
      <c r="J24" s="3"/>
      <c r="K24" s="3"/>
      <c r="L24" s="3"/>
      <c r="M24" s="3"/>
      <c r="N24" s="3"/>
      <c r="O24" s="3"/>
      <c r="P24" s="3"/>
    </row>
    <row r="25" spans="1:55" x14ac:dyDescent="0.3">
      <c r="A25" s="14" t="s">
        <v>7</v>
      </c>
      <c r="B25" s="15" t="s">
        <v>24</v>
      </c>
      <c r="C25" s="14" t="s">
        <v>25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55" ht="28.8" x14ac:dyDescent="0.3">
      <c r="A26" s="14" t="s">
        <v>26</v>
      </c>
      <c r="B26" s="13" t="s">
        <v>27</v>
      </c>
      <c r="C26" s="13" t="s">
        <v>28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55" ht="72" x14ac:dyDescent="0.3">
      <c r="A27" s="4" t="s">
        <v>29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55" x14ac:dyDescent="0.3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55" x14ac:dyDescent="0.3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55" ht="43.2" x14ac:dyDescent="0.3">
      <c r="A30" s="4" t="s">
        <v>30</v>
      </c>
      <c r="B30" s="38">
        <v>2020</v>
      </c>
      <c r="C30" s="38"/>
      <c r="D30" s="38"/>
      <c r="E30" s="38">
        <v>2021</v>
      </c>
      <c r="F30" s="38"/>
      <c r="G30" s="38"/>
      <c r="H30" s="38">
        <v>2022</v>
      </c>
      <c r="I30" s="38"/>
      <c r="J30" s="38"/>
      <c r="K30" s="38">
        <v>2023</v>
      </c>
      <c r="L30" s="38"/>
      <c r="M30" s="38"/>
      <c r="N30" s="38">
        <v>2024</v>
      </c>
      <c r="O30" s="38"/>
      <c r="P30" s="38"/>
      <c r="Q30" s="38">
        <v>2025</v>
      </c>
      <c r="R30" s="38"/>
      <c r="S30" s="38"/>
      <c r="T30" s="38">
        <v>2026</v>
      </c>
      <c r="U30" s="38"/>
      <c r="V30" s="38"/>
      <c r="W30" s="38">
        <v>2027</v>
      </c>
      <c r="X30" s="38"/>
      <c r="Y30" s="38"/>
      <c r="Z30" s="38">
        <v>2028</v>
      </c>
      <c r="AA30" s="38"/>
      <c r="AB30" s="38"/>
      <c r="AC30" s="38">
        <v>2029</v>
      </c>
      <c r="AD30" s="38"/>
      <c r="AE30" s="38"/>
      <c r="AF30" s="38">
        <v>2030</v>
      </c>
      <c r="AG30" s="38"/>
      <c r="AH30" s="38"/>
      <c r="AI30" s="38">
        <v>2031</v>
      </c>
      <c r="AJ30" s="38"/>
      <c r="AK30" s="38"/>
      <c r="AL30" s="38">
        <v>2032</v>
      </c>
      <c r="AM30" s="38"/>
      <c r="AN30" s="38"/>
      <c r="AO30" s="38">
        <v>2033</v>
      </c>
      <c r="AP30" s="38"/>
      <c r="AQ30" s="38"/>
      <c r="AR30" s="38">
        <v>2034</v>
      </c>
      <c r="AS30" s="38"/>
      <c r="AT30" s="38"/>
      <c r="AU30" s="38">
        <v>2035</v>
      </c>
      <c r="AV30" s="38"/>
      <c r="AW30" s="38"/>
      <c r="AX30" s="38">
        <v>2036</v>
      </c>
      <c r="AY30" s="38"/>
      <c r="AZ30" s="38"/>
      <c r="BA30" s="38">
        <v>2037</v>
      </c>
      <c r="BB30" s="38"/>
      <c r="BC30" s="38"/>
    </row>
    <row r="31" spans="1:55" ht="28.8" x14ac:dyDescent="0.3">
      <c r="A31" s="3"/>
      <c r="B31" s="2" t="s">
        <v>22</v>
      </c>
      <c r="C31" s="2" t="s">
        <v>7</v>
      </c>
      <c r="D31" s="2" t="s">
        <v>9</v>
      </c>
      <c r="E31" s="2" t="s">
        <v>22</v>
      </c>
      <c r="F31" s="2" t="s">
        <v>7</v>
      </c>
      <c r="G31" s="2" t="s">
        <v>9</v>
      </c>
      <c r="H31" s="2" t="s">
        <v>22</v>
      </c>
      <c r="I31" s="2" t="s">
        <v>7</v>
      </c>
      <c r="J31" s="2" t="s">
        <v>9</v>
      </c>
      <c r="K31" s="2" t="s">
        <v>22</v>
      </c>
      <c r="L31" s="2" t="s">
        <v>7</v>
      </c>
      <c r="M31" s="2" t="s">
        <v>9</v>
      </c>
      <c r="N31" s="2" t="s">
        <v>22</v>
      </c>
      <c r="O31" s="2" t="s">
        <v>7</v>
      </c>
      <c r="P31" s="2" t="s">
        <v>9</v>
      </c>
      <c r="Q31" s="2" t="s">
        <v>22</v>
      </c>
      <c r="R31" s="2" t="s">
        <v>7</v>
      </c>
      <c r="S31" s="2" t="s">
        <v>9</v>
      </c>
      <c r="T31" s="2" t="s">
        <v>22</v>
      </c>
      <c r="U31" s="2" t="s">
        <v>7</v>
      </c>
      <c r="V31" s="2" t="s">
        <v>9</v>
      </c>
      <c r="W31" s="2" t="s">
        <v>22</v>
      </c>
      <c r="X31" s="2" t="s">
        <v>7</v>
      </c>
      <c r="Y31" s="2" t="s">
        <v>9</v>
      </c>
      <c r="Z31" s="2" t="s">
        <v>22</v>
      </c>
      <c r="AA31" s="2" t="s">
        <v>7</v>
      </c>
      <c r="AB31" s="2" t="s">
        <v>9</v>
      </c>
      <c r="AC31" s="2" t="s">
        <v>22</v>
      </c>
      <c r="AD31" s="2" t="s">
        <v>7</v>
      </c>
      <c r="AE31" s="2" t="s">
        <v>9</v>
      </c>
      <c r="AF31" s="2" t="s">
        <v>22</v>
      </c>
      <c r="AG31" s="2" t="s">
        <v>7</v>
      </c>
      <c r="AH31" s="2" t="s">
        <v>9</v>
      </c>
      <c r="AI31" s="2" t="s">
        <v>22</v>
      </c>
      <c r="AJ31" s="2" t="s">
        <v>7</v>
      </c>
      <c r="AK31" s="2" t="s">
        <v>9</v>
      </c>
      <c r="AL31" s="2" t="s">
        <v>22</v>
      </c>
      <c r="AM31" s="2" t="s">
        <v>7</v>
      </c>
      <c r="AN31" s="2" t="s">
        <v>9</v>
      </c>
      <c r="AO31" s="2" t="s">
        <v>22</v>
      </c>
      <c r="AP31" s="2" t="s">
        <v>7</v>
      </c>
      <c r="AQ31" s="2" t="s">
        <v>9</v>
      </c>
      <c r="AR31" s="2" t="s">
        <v>22</v>
      </c>
      <c r="AS31" s="2" t="s">
        <v>7</v>
      </c>
      <c r="AT31" s="2" t="s">
        <v>9</v>
      </c>
      <c r="AU31" s="2" t="s">
        <v>22</v>
      </c>
      <c r="AV31" s="2" t="s">
        <v>7</v>
      </c>
      <c r="AW31" s="2" t="s">
        <v>9</v>
      </c>
      <c r="AX31" s="2" t="s">
        <v>22</v>
      </c>
      <c r="AY31" s="2" t="s">
        <v>7</v>
      </c>
      <c r="AZ31" s="2" t="s">
        <v>9</v>
      </c>
      <c r="BA31" s="2" t="s">
        <v>22</v>
      </c>
      <c r="BB31" s="2" t="s">
        <v>7</v>
      </c>
      <c r="BC31" s="2" t="s">
        <v>9</v>
      </c>
    </row>
    <row r="32" spans="1:55" ht="15" customHeight="1" x14ac:dyDescent="0.3">
      <c r="A32" s="9" t="s">
        <v>31</v>
      </c>
      <c r="B32" s="7">
        <v>0.13120000000000001</v>
      </c>
      <c r="C32" s="7">
        <v>0.18479999999999999</v>
      </c>
      <c r="D32" s="7">
        <v>4.82E-2</v>
      </c>
      <c r="E32" s="7">
        <v>0.13382400000000003</v>
      </c>
      <c r="F32" s="7">
        <v>0.188496</v>
      </c>
      <c r="G32" s="7">
        <v>4.9163999999999999E-2</v>
      </c>
      <c r="H32" s="7">
        <v>0.13650048000000004</v>
      </c>
      <c r="I32" s="7">
        <v>0.19226592000000001</v>
      </c>
      <c r="J32" s="7">
        <v>5.0147280000000002E-2</v>
      </c>
      <c r="K32" s="7">
        <v>0.13923048960000003</v>
      </c>
      <c r="L32" s="7">
        <v>0.1961112384</v>
      </c>
      <c r="M32" s="7">
        <v>5.1150225600000002E-2</v>
      </c>
      <c r="N32" s="7">
        <v>0.14201509939200005</v>
      </c>
      <c r="O32" s="7">
        <v>0.200033463168</v>
      </c>
      <c r="P32" s="7">
        <v>5.2173230112000001E-2</v>
      </c>
      <c r="Q32" s="7">
        <v>0.14485540137984004</v>
      </c>
      <c r="R32" s="7">
        <v>0.20403413243136001</v>
      </c>
      <c r="S32" s="7">
        <v>5.3216694714240002E-2</v>
      </c>
      <c r="T32" s="7">
        <v>0.14775250940743684</v>
      </c>
      <c r="U32" s="7">
        <v>0.20811481507998722</v>
      </c>
      <c r="V32" s="7">
        <v>5.4281028608524802E-2</v>
      </c>
      <c r="W32" s="7">
        <v>0.15070755959558557</v>
      </c>
      <c r="X32" s="7">
        <v>0.21227711138158697</v>
      </c>
      <c r="Y32" s="7">
        <v>5.5366649180695296E-2</v>
      </c>
      <c r="Z32" s="7">
        <v>0.15372171078749727</v>
      </c>
      <c r="AA32" s="7">
        <v>0.21652265360921871</v>
      </c>
      <c r="AB32" s="7">
        <v>5.6473982164309204E-2</v>
      </c>
      <c r="AC32" s="7">
        <v>0.15679614500324723</v>
      </c>
      <c r="AD32" s="7">
        <v>0.22085310668140309</v>
      </c>
      <c r="AE32" s="7">
        <v>5.7603461807595388E-2</v>
      </c>
      <c r="AF32" s="7">
        <v>0.15993206790331219</v>
      </c>
      <c r="AG32" s="7">
        <v>0.22527016881503115</v>
      </c>
      <c r="AH32" s="7">
        <v>5.8755531043747297E-2</v>
      </c>
      <c r="AI32" s="7">
        <v>0.16313070926137843</v>
      </c>
      <c r="AJ32" s="7">
        <v>0.22977557219133177</v>
      </c>
      <c r="AK32" s="7">
        <v>5.9930641664622246E-2</v>
      </c>
      <c r="AL32" s="7">
        <v>0.16639332344660601</v>
      </c>
      <c r="AM32" s="7">
        <v>0.23437108363515841</v>
      </c>
      <c r="AN32" s="7">
        <v>6.112925449791469E-2</v>
      </c>
      <c r="AO32" s="7">
        <v>0.16972118991553814</v>
      </c>
      <c r="AP32" s="7">
        <v>0.23905850530786157</v>
      </c>
      <c r="AQ32" s="7">
        <v>6.2351839587872986E-2</v>
      </c>
      <c r="AR32" s="7">
        <v>0.1731156137138489</v>
      </c>
      <c r="AS32" s="7">
        <v>0.2438396754140188</v>
      </c>
      <c r="AT32" s="7">
        <v>6.3598876379630451E-2</v>
      </c>
      <c r="AU32" s="7">
        <v>0.17657792598812588</v>
      </c>
      <c r="AV32" s="7">
        <v>0.24871646892229918</v>
      </c>
      <c r="AW32" s="7">
        <v>6.4870853907223067E-2</v>
      </c>
      <c r="AX32" s="7">
        <v>0.18010948450788841</v>
      </c>
      <c r="AY32" s="7">
        <v>0.25369079830074515</v>
      </c>
      <c r="AZ32" s="7">
        <v>6.6168270985367525E-2</v>
      </c>
      <c r="BA32" s="7">
        <v>0.18371167419804618</v>
      </c>
      <c r="BB32" s="7">
        <v>0.25876461426676006</v>
      </c>
      <c r="BC32" s="7">
        <v>6.749163640507487E-2</v>
      </c>
    </row>
    <row r="33" spans="1:55" ht="15" customHeight="1" x14ac:dyDescent="0.3">
      <c r="A33" s="9" t="s">
        <v>32</v>
      </c>
      <c r="B33" s="7">
        <v>0.15590000000000001</v>
      </c>
      <c r="C33" s="7">
        <v>0.22070000000000001</v>
      </c>
      <c r="D33" s="7">
        <v>5.2600000000000001E-2</v>
      </c>
      <c r="E33" s="7">
        <v>0.15901800000000002</v>
      </c>
      <c r="F33" s="7">
        <v>0.22511400000000001</v>
      </c>
      <c r="G33" s="7">
        <v>5.3652000000000005E-2</v>
      </c>
      <c r="H33" s="7">
        <v>0.16219836000000001</v>
      </c>
      <c r="I33" s="7">
        <v>0.22961628000000001</v>
      </c>
      <c r="J33" s="7">
        <v>5.472504000000001E-2</v>
      </c>
      <c r="K33" s="7">
        <v>0.16544232720000002</v>
      </c>
      <c r="L33" s="7">
        <v>0.23420860560000001</v>
      </c>
      <c r="M33" s="7">
        <v>5.5819540800000012E-2</v>
      </c>
      <c r="N33" s="7">
        <v>0.16875117374400003</v>
      </c>
      <c r="O33" s="7">
        <v>0.23889277771200002</v>
      </c>
      <c r="P33" s="7">
        <v>5.693593161600001E-2</v>
      </c>
      <c r="Q33" s="7">
        <v>0.17212619721888003</v>
      </c>
      <c r="R33" s="7">
        <v>0.24367063326624003</v>
      </c>
      <c r="S33" s="7">
        <v>5.8074650248320009E-2</v>
      </c>
      <c r="T33" s="7">
        <v>0.17556872116325764</v>
      </c>
      <c r="U33" s="7">
        <v>0.24854404593156484</v>
      </c>
      <c r="V33" s="7">
        <v>5.9236143253286411E-2</v>
      </c>
      <c r="W33" s="7">
        <v>0.1790800955865228</v>
      </c>
      <c r="X33" s="7">
        <v>0.25351492685019617</v>
      </c>
      <c r="Y33" s="7">
        <v>6.0420866118352137E-2</v>
      </c>
      <c r="Z33" s="7">
        <v>0.18266169749825326</v>
      </c>
      <c r="AA33" s="7">
        <v>0.25858522538720008</v>
      </c>
      <c r="AB33" s="7">
        <v>6.1629283440719183E-2</v>
      </c>
      <c r="AC33" s="7">
        <v>0.18631493144821831</v>
      </c>
      <c r="AD33" s="7">
        <v>0.26375692989494409</v>
      </c>
      <c r="AE33" s="7">
        <v>6.2861869109533564E-2</v>
      </c>
      <c r="AF33" s="7">
        <v>0.19004123007718268</v>
      </c>
      <c r="AG33" s="7">
        <v>0.269032068492843</v>
      </c>
      <c r="AH33" s="7">
        <v>6.411910649172424E-2</v>
      </c>
      <c r="AI33" s="7">
        <v>0.19384205467872634</v>
      </c>
      <c r="AJ33" s="7">
        <v>0.27441270986269989</v>
      </c>
      <c r="AK33" s="7">
        <v>6.5401488621558729E-2</v>
      </c>
      <c r="AL33" s="7">
        <v>0.19771889577230087</v>
      </c>
      <c r="AM33" s="7">
        <v>0.27990096405995391</v>
      </c>
      <c r="AN33" s="7">
        <v>6.6709518393989906E-2</v>
      </c>
      <c r="AO33" s="7">
        <v>0.2016732736877469</v>
      </c>
      <c r="AP33" s="7">
        <v>0.28549898334115298</v>
      </c>
      <c r="AQ33" s="7">
        <v>6.8043708761869701E-2</v>
      </c>
      <c r="AR33" s="7">
        <v>0.20570673916150184</v>
      </c>
      <c r="AS33" s="7">
        <v>0.29120896300797605</v>
      </c>
      <c r="AT33" s="7">
        <v>6.9404582937107093E-2</v>
      </c>
      <c r="AU33" s="7">
        <v>0.20982087394473187</v>
      </c>
      <c r="AV33" s="7">
        <v>0.2970331422681356</v>
      </c>
      <c r="AW33" s="7">
        <v>7.0792674595849231E-2</v>
      </c>
      <c r="AX33" s="7">
        <v>0.21401729142362652</v>
      </c>
      <c r="AY33" s="7">
        <v>0.30297380511349831</v>
      </c>
      <c r="AZ33" s="7">
        <v>7.2208528087766219E-2</v>
      </c>
      <c r="BA33" s="7">
        <v>0.21829763725209905</v>
      </c>
      <c r="BB33" s="7">
        <v>0.30903328121576829</v>
      </c>
      <c r="BC33" s="7">
        <v>7.365269864952155E-2</v>
      </c>
    </row>
    <row r="34" spans="1:55" ht="15" customHeight="1" x14ac:dyDescent="0.3">
      <c r="A34" s="9" t="s">
        <v>33</v>
      </c>
      <c r="B34" s="7">
        <v>0.15640000000000001</v>
      </c>
      <c r="C34" s="7">
        <v>0.22739999999999999</v>
      </c>
      <c r="D34" s="7">
        <v>0.1138</v>
      </c>
      <c r="E34" s="7">
        <v>0.159528</v>
      </c>
      <c r="F34" s="7">
        <v>0.23194799999999999</v>
      </c>
      <c r="G34" s="7">
        <v>0.116076</v>
      </c>
      <c r="H34" s="7">
        <v>0.16271856000000001</v>
      </c>
      <c r="I34" s="7">
        <v>0.23658695999999999</v>
      </c>
      <c r="J34" s="7">
        <v>0.11839752000000001</v>
      </c>
      <c r="K34" s="7">
        <v>0.16597293120000001</v>
      </c>
      <c r="L34" s="7">
        <v>0.24131869919999999</v>
      </c>
      <c r="M34" s="7">
        <v>0.12076547040000001</v>
      </c>
      <c r="N34" s="7">
        <v>0.16929238982400002</v>
      </c>
      <c r="O34" s="7">
        <v>0.246145073184</v>
      </c>
      <c r="P34" s="7">
        <v>0.123180779808</v>
      </c>
      <c r="Q34" s="7">
        <v>0.17267823762048001</v>
      </c>
      <c r="R34" s="7">
        <v>0.25106797464767999</v>
      </c>
      <c r="S34" s="7">
        <v>0.12564439540416</v>
      </c>
      <c r="T34" s="7">
        <v>0.17613180237288961</v>
      </c>
      <c r="U34" s="7">
        <v>0.25608933414063362</v>
      </c>
      <c r="V34" s="7">
        <v>0.12815728331224321</v>
      </c>
      <c r="W34" s="7">
        <v>0.1796544384203474</v>
      </c>
      <c r="X34" s="7">
        <v>0.26121112082344627</v>
      </c>
      <c r="Y34" s="7">
        <v>0.13072042897848807</v>
      </c>
      <c r="Z34" s="7">
        <v>0.18324752718875434</v>
      </c>
      <c r="AA34" s="7">
        <v>0.26643534323991519</v>
      </c>
      <c r="AB34" s="7">
        <v>0.13333483755805783</v>
      </c>
      <c r="AC34" s="7">
        <v>0.18691247773252942</v>
      </c>
      <c r="AD34" s="7">
        <v>0.27176405010471349</v>
      </c>
      <c r="AE34" s="7">
        <v>0.13600153430921899</v>
      </c>
      <c r="AF34" s="7">
        <v>0.19065072728718002</v>
      </c>
      <c r="AG34" s="7">
        <v>0.27719933110680778</v>
      </c>
      <c r="AH34" s="7">
        <v>0.13872156499540336</v>
      </c>
      <c r="AI34" s="7">
        <v>0.19446374183292361</v>
      </c>
      <c r="AJ34" s="7">
        <v>0.28274331772894395</v>
      </c>
      <c r="AK34" s="7">
        <v>0.14149599629531143</v>
      </c>
      <c r="AL34" s="7">
        <v>0.19835301666958208</v>
      </c>
      <c r="AM34" s="7">
        <v>0.28839818408352286</v>
      </c>
      <c r="AN34" s="7">
        <v>0.14432591622121765</v>
      </c>
      <c r="AO34" s="7">
        <v>0.20232007700297372</v>
      </c>
      <c r="AP34" s="7">
        <v>0.29416614776519334</v>
      </c>
      <c r="AQ34" s="7">
        <v>0.14721243454564201</v>
      </c>
      <c r="AR34" s="7">
        <v>0.20636647854303319</v>
      </c>
      <c r="AS34" s="7">
        <v>0.3000494707204972</v>
      </c>
      <c r="AT34" s="7">
        <v>0.15015668323655484</v>
      </c>
      <c r="AU34" s="7">
        <v>0.21049380811389387</v>
      </c>
      <c r="AV34" s="7">
        <v>0.30605046013490717</v>
      </c>
      <c r="AW34" s="7">
        <v>0.15315981690128594</v>
      </c>
      <c r="AX34" s="7">
        <v>0.21470368427617176</v>
      </c>
      <c r="AY34" s="7">
        <v>0.31217146933760531</v>
      </c>
      <c r="AZ34" s="7">
        <v>0.15622301323931165</v>
      </c>
      <c r="BA34" s="7">
        <v>0.21899775796169518</v>
      </c>
      <c r="BB34" s="7">
        <v>0.31841489872435741</v>
      </c>
      <c r="BC34" s="7">
        <v>0.15934747350409789</v>
      </c>
    </row>
    <row r="35" spans="1:55" x14ac:dyDescent="0.3">
      <c r="A35" s="9" t="s">
        <v>34</v>
      </c>
      <c r="B35" s="10">
        <v>0.14783333333333334</v>
      </c>
      <c r="C35" s="10">
        <v>0.21096666666666666</v>
      </c>
      <c r="D35" s="10">
        <v>7.1533333333333338E-2</v>
      </c>
      <c r="E35" s="10">
        <v>0.15079000000000001</v>
      </c>
      <c r="F35" s="10">
        <v>0.21518599999999999</v>
      </c>
      <c r="G35" s="10">
        <v>7.2964000000000001E-2</v>
      </c>
      <c r="H35" s="10">
        <v>0.15380580000000002</v>
      </c>
      <c r="I35" s="10">
        <v>0.21948972</v>
      </c>
      <c r="J35" s="10">
        <v>7.4423280000000008E-2</v>
      </c>
      <c r="K35" s="10">
        <v>0.15688191600000001</v>
      </c>
      <c r="L35" s="10">
        <v>0.22387951440000001</v>
      </c>
      <c r="M35" s="10">
        <v>7.5911745600000011E-2</v>
      </c>
      <c r="N35" s="10">
        <v>0.16001955432000001</v>
      </c>
      <c r="O35" s="10">
        <v>0.22835710468800002</v>
      </c>
      <c r="P35" s="10">
        <v>7.7429980512000007E-2</v>
      </c>
      <c r="Q35" s="10">
        <v>0.1632199454064</v>
      </c>
      <c r="R35" s="10">
        <v>0.23292424678176002</v>
      </c>
      <c r="S35" s="10">
        <v>7.8978580122240002E-2</v>
      </c>
      <c r="T35" s="10">
        <v>0.16648434431452799</v>
      </c>
      <c r="U35" s="10">
        <v>0.23758273171739522</v>
      </c>
      <c r="V35" s="10">
        <v>8.0558151724684807E-2</v>
      </c>
      <c r="W35" s="10">
        <v>0.16981403120081856</v>
      </c>
      <c r="X35" s="10">
        <v>0.24233438635174312</v>
      </c>
      <c r="Y35" s="10">
        <v>8.2169314759178505E-2</v>
      </c>
      <c r="Z35" s="10">
        <v>0.17321031182483493</v>
      </c>
      <c r="AA35" s="10">
        <v>0.24718107407877798</v>
      </c>
      <c r="AB35" s="10">
        <v>8.3812701054362074E-2</v>
      </c>
      <c r="AC35" s="10">
        <v>0.17667451806133164</v>
      </c>
      <c r="AD35" s="10">
        <v>0.25212469556035355</v>
      </c>
      <c r="AE35" s="10">
        <v>8.5488955075449319E-2</v>
      </c>
      <c r="AF35" s="10">
        <v>0.18020800842255827</v>
      </c>
      <c r="AG35" s="10">
        <v>0.25716718947156064</v>
      </c>
      <c r="AH35" s="10">
        <v>8.7198734176958309E-2</v>
      </c>
      <c r="AI35" s="10">
        <v>0.18381216859100943</v>
      </c>
      <c r="AJ35" s="10">
        <v>0.26231053326099185</v>
      </c>
      <c r="AK35" s="10">
        <v>8.8942708860497474E-2</v>
      </c>
      <c r="AL35" s="10">
        <v>0.18748841196282962</v>
      </c>
      <c r="AM35" s="10">
        <v>0.2675567439262117</v>
      </c>
      <c r="AN35" s="10">
        <v>9.0721563037707426E-2</v>
      </c>
      <c r="AO35" s="10">
        <v>0.19123818020208622</v>
      </c>
      <c r="AP35" s="10">
        <v>0.27290787880473594</v>
      </c>
      <c r="AQ35" s="10">
        <v>9.2535994298461571E-2</v>
      </c>
      <c r="AR35" s="10">
        <v>0.19506294380612793</v>
      </c>
      <c r="AS35" s="10">
        <v>0.27836603638083068</v>
      </c>
      <c r="AT35" s="10">
        <v>9.4386714184430801E-2</v>
      </c>
      <c r="AU35" s="10">
        <v>0.19896420268225048</v>
      </c>
      <c r="AV35" s="10">
        <v>0.2839333571084473</v>
      </c>
      <c r="AW35" s="10">
        <v>9.6274448468119417E-2</v>
      </c>
      <c r="AX35" s="10">
        <v>0.20294348673589549</v>
      </c>
      <c r="AY35" s="10">
        <v>0.28961202425061627</v>
      </c>
      <c r="AZ35" s="10">
        <v>9.8199937437481802E-2</v>
      </c>
      <c r="BA35" s="10">
        <v>0.20700235647061341</v>
      </c>
      <c r="BB35" s="10">
        <v>0.29540426473562859</v>
      </c>
      <c r="BC35" s="10">
        <v>0.10016393618623144</v>
      </c>
    </row>
    <row r="36" spans="1:55" ht="28.8" x14ac:dyDescent="0.3">
      <c r="A36" s="9" t="s">
        <v>35</v>
      </c>
      <c r="B36" s="10">
        <v>0.22383333333333333</v>
      </c>
      <c r="C36" s="10">
        <v>0.28696666666666665</v>
      </c>
      <c r="D36" s="10">
        <v>0.14753333333333335</v>
      </c>
      <c r="E36" s="10">
        <v>0.22831000000000001</v>
      </c>
      <c r="F36" s="10">
        <v>0.29270599999999997</v>
      </c>
      <c r="G36" s="10">
        <v>0.15048400000000001</v>
      </c>
      <c r="H36" s="10">
        <v>0.23287620000000001</v>
      </c>
      <c r="I36" s="10">
        <v>0.29856011999999998</v>
      </c>
      <c r="J36" s="10">
        <v>0.15349368000000002</v>
      </c>
      <c r="K36" s="10">
        <v>0.237533724</v>
      </c>
      <c r="L36" s="10">
        <v>0.30453132239999997</v>
      </c>
      <c r="M36" s="10">
        <v>0.15656355360000002</v>
      </c>
      <c r="N36" s="10">
        <v>0.24228439848</v>
      </c>
      <c r="O36" s="10">
        <v>0.31062194884799998</v>
      </c>
      <c r="P36" s="10">
        <v>0.15969482467200002</v>
      </c>
      <c r="Q36" s="10">
        <v>0.24713008644959999</v>
      </c>
      <c r="R36" s="10">
        <v>0.31683438782495998</v>
      </c>
      <c r="S36" s="10">
        <v>0.16288872116544004</v>
      </c>
      <c r="T36" s="10">
        <v>0.25207268817859202</v>
      </c>
      <c r="U36" s="10">
        <v>0.32317107558145919</v>
      </c>
      <c r="V36" s="10">
        <v>0.16614649558874883</v>
      </c>
      <c r="W36" s="10">
        <v>0.25711414194216387</v>
      </c>
      <c r="X36" s="10">
        <v>0.3296344970930884</v>
      </c>
      <c r="Y36" s="10">
        <v>0.16946942550052382</v>
      </c>
      <c r="Z36" s="10">
        <v>0.26225642478100714</v>
      </c>
      <c r="AA36" s="10">
        <v>0.33622718703495019</v>
      </c>
      <c r="AB36" s="10">
        <v>0.1728588140105343</v>
      </c>
      <c r="AC36" s="10">
        <v>0.26750155327662728</v>
      </c>
      <c r="AD36" s="10">
        <v>0.34295173077564922</v>
      </c>
      <c r="AE36" s="10">
        <v>0.17631599029074499</v>
      </c>
      <c r="AF36" s="10">
        <v>0.27285158434215984</v>
      </c>
      <c r="AG36" s="10">
        <v>0.34981076539116224</v>
      </c>
      <c r="AH36" s="10">
        <v>0.1798423100965599</v>
      </c>
      <c r="AI36" s="10">
        <v>0.27830861602900303</v>
      </c>
      <c r="AJ36" s="10">
        <v>0.35680698069898548</v>
      </c>
      <c r="AK36" s="10">
        <v>0.18343915629849111</v>
      </c>
      <c r="AL36" s="10">
        <v>0.28387478834958307</v>
      </c>
      <c r="AM36" s="10">
        <v>0.36394312031296522</v>
      </c>
      <c r="AN36" s="10">
        <v>0.18710793942446094</v>
      </c>
      <c r="AO36" s="10">
        <v>0.28955228411657474</v>
      </c>
      <c r="AP36" s="10">
        <v>0.37122198271922452</v>
      </c>
      <c r="AQ36" s="10">
        <v>0.19085009821295015</v>
      </c>
      <c r="AR36" s="10">
        <v>0.29534332979890626</v>
      </c>
      <c r="AS36" s="10">
        <v>0.37864642237360902</v>
      </c>
      <c r="AT36" s="10">
        <v>0.19466710017720917</v>
      </c>
      <c r="AU36" s="10">
        <v>0.30125019639488437</v>
      </c>
      <c r="AV36" s="10">
        <v>0.38621935082108122</v>
      </c>
      <c r="AW36" s="10">
        <v>0.19856044218075336</v>
      </c>
      <c r="AX36" s="10">
        <v>0.30727520032278205</v>
      </c>
      <c r="AY36" s="10">
        <v>0.39394373783750286</v>
      </c>
      <c r="AZ36" s="10">
        <v>0.20253165102436843</v>
      </c>
      <c r="BA36" s="10">
        <v>0.31342070432923769</v>
      </c>
      <c r="BB36" s="10">
        <v>0.40182261259425295</v>
      </c>
      <c r="BC36" s="10">
        <v>0.20658228404485579</v>
      </c>
    </row>
    <row r="37" spans="1:55" x14ac:dyDescent="0.3">
      <c r="F37" s="3"/>
    </row>
  </sheetData>
  <protectedRanges>
    <protectedRange algorithmName="SHA-512" hashValue="ZvKcHIvzY96iBcJrD70UFLoqE+PBgYbWJgD3+yEhjWB4DazZVnKFDGJ/7UNFQxKhvIO6xBOS3ayCErfHHOiBfA==" saltValue="RvevpJNSq04BU9N84yJQDg==" spinCount="100000" sqref="B9:O9" name="Bilansowanie"/>
  </protectedRanges>
  <mergeCells count="25">
    <mergeCell ref="Z30:AB30"/>
    <mergeCell ref="A22:A23"/>
    <mergeCell ref="B22:C22"/>
    <mergeCell ref="B6:M7"/>
    <mergeCell ref="E30:G30"/>
    <mergeCell ref="H30:J30"/>
    <mergeCell ref="K30:M30"/>
    <mergeCell ref="B8:G8"/>
    <mergeCell ref="H8:M8"/>
    <mergeCell ref="A2:L2"/>
    <mergeCell ref="BA30:BC30"/>
    <mergeCell ref="A20:K20"/>
    <mergeCell ref="B30:D30"/>
    <mergeCell ref="AC30:AE30"/>
    <mergeCell ref="AX30:AZ30"/>
    <mergeCell ref="AF30:AH30"/>
    <mergeCell ref="AI30:AK30"/>
    <mergeCell ref="AL30:AN30"/>
    <mergeCell ref="AO30:AQ30"/>
    <mergeCell ref="AR30:AT30"/>
    <mergeCell ref="AU30:AW30"/>
    <mergeCell ref="N30:P30"/>
    <mergeCell ref="Q30:S30"/>
    <mergeCell ref="T30:V30"/>
    <mergeCell ref="W30:Y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"/>
  <sheetViews>
    <sheetView tabSelected="1" topLeftCell="B1" workbookViewId="0">
      <selection activeCell="Q5" sqref="Q5"/>
    </sheetView>
  </sheetViews>
  <sheetFormatPr defaultColWidth="11.5546875" defaultRowHeight="14.4" x14ac:dyDescent="0.3"/>
  <cols>
    <col min="1" max="1" width="31.33203125" bestFit="1" customWidth="1"/>
  </cols>
  <sheetData>
    <row r="2" spans="1:18" ht="18" x14ac:dyDescent="0.35">
      <c r="A2" s="34" t="s">
        <v>36</v>
      </c>
    </row>
    <row r="4" spans="1:18" ht="15.6" x14ac:dyDescent="0.3">
      <c r="A4" s="28" t="s">
        <v>37</v>
      </c>
      <c r="B4" s="29">
        <v>2023</v>
      </c>
      <c r="C4" s="29">
        <f t="shared" ref="C4:G4" si="0">B4+1</f>
        <v>2024</v>
      </c>
      <c r="D4" s="29">
        <f t="shared" si="0"/>
        <v>2025</v>
      </c>
      <c r="E4" s="29">
        <f t="shared" si="0"/>
        <v>2026</v>
      </c>
      <c r="F4" s="29">
        <f t="shared" si="0"/>
        <v>2027</v>
      </c>
      <c r="G4" s="29">
        <f t="shared" si="0"/>
        <v>2028</v>
      </c>
      <c r="H4" s="29">
        <f>G4+1</f>
        <v>2029</v>
      </c>
      <c r="I4" s="29">
        <f t="shared" ref="I4:P4" si="1">H4+1</f>
        <v>2030</v>
      </c>
      <c r="J4" s="29">
        <f t="shared" si="1"/>
        <v>2031</v>
      </c>
      <c r="K4" s="29">
        <f t="shared" si="1"/>
        <v>2032</v>
      </c>
      <c r="L4" s="29">
        <f t="shared" si="1"/>
        <v>2033</v>
      </c>
      <c r="M4" s="29">
        <f t="shared" si="1"/>
        <v>2034</v>
      </c>
      <c r="N4" s="29">
        <f t="shared" si="1"/>
        <v>2035</v>
      </c>
      <c r="O4" s="29">
        <f t="shared" si="1"/>
        <v>2036</v>
      </c>
      <c r="P4" s="29">
        <f t="shared" si="1"/>
        <v>2037</v>
      </c>
      <c r="Q4" s="29" t="s">
        <v>38</v>
      </c>
      <c r="R4" s="16"/>
    </row>
    <row r="5" spans="1:18" x14ac:dyDescent="0.3">
      <c r="A5" s="32" t="s">
        <v>39</v>
      </c>
      <c r="B5" s="30">
        <v>0.47</v>
      </c>
      <c r="C5" s="30">
        <f t="shared" ref="C5:P10" si="2">B5*1.02</f>
        <v>0.47939999999999999</v>
      </c>
      <c r="D5" s="30">
        <f t="shared" si="2"/>
        <v>0.48898799999999998</v>
      </c>
      <c r="E5" s="30">
        <f t="shared" si="2"/>
        <v>0.49876776</v>
      </c>
      <c r="F5" s="30">
        <f t="shared" si="2"/>
        <v>0.50874311520000004</v>
      </c>
      <c r="G5" s="30">
        <f t="shared" si="2"/>
        <v>0.51891797750400004</v>
      </c>
      <c r="H5" s="30">
        <f t="shared" si="2"/>
        <v>0.52929633705408008</v>
      </c>
      <c r="I5" s="30">
        <f t="shared" si="2"/>
        <v>0.53988226379516169</v>
      </c>
      <c r="J5" s="30">
        <f>I5*1.02</f>
        <v>0.5506799090710649</v>
      </c>
      <c r="K5" s="30">
        <f>J5</f>
        <v>0.5506799090710649</v>
      </c>
      <c r="L5" s="30">
        <f>K5</f>
        <v>0.5506799090710649</v>
      </c>
      <c r="M5" s="30">
        <f t="shared" ref="M5:P5" si="3">L5*0.99</f>
        <v>0.54517310998035429</v>
      </c>
      <c r="N5" s="30">
        <f t="shared" si="3"/>
        <v>0.53972137888055072</v>
      </c>
      <c r="O5" s="30">
        <f t="shared" si="3"/>
        <v>0.53432416509174518</v>
      </c>
      <c r="P5" s="30">
        <f t="shared" si="3"/>
        <v>0.5289809234408277</v>
      </c>
      <c r="Q5" s="31">
        <f>SUM(B5:P5)/15</f>
        <v>0.5222823172106611</v>
      </c>
    </row>
    <row r="6" spans="1:18" x14ac:dyDescent="0.3">
      <c r="A6" s="33" t="s">
        <v>40</v>
      </c>
      <c r="B6" s="30">
        <v>0.47</v>
      </c>
      <c r="C6" s="30">
        <f t="shared" si="2"/>
        <v>0.47939999999999999</v>
      </c>
      <c r="D6" s="30">
        <f t="shared" si="2"/>
        <v>0.48898799999999998</v>
      </c>
      <c r="E6" s="30">
        <f t="shared" si="2"/>
        <v>0.49876776</v>
      </c>
      <c r="F6" s="30">
        <f t="shared" si="2"/>
        <v>0.50874311520000004</v>
      </c>
      <c r="G6" s="30">
        <f t="shared" si="2"/>
        <v>0.51891797750400004</v>
      </c>
      <c r="H6" s="30">
        <f t="shared" si="2"/>
        <v>0.52929633705408008</v>
      </c>
      <c r="I6" s="30">
        <f t="shared" ref="I6:P7" si="4">H6*1.03</f>
        <v>0.54517522716570255</v>
      </c>
      <c r="J6" s="30">
        <f t="shared" si="4"/>
        <v>0.56153048398067362</v>
      </c>
      <c r="K6" s="30">
        <f t="shared" si="4"/>
        <v>0.57837639850009381</v>
      </c>
      <c r="L6" s="30">
        <f t="shared" si="4"/>
        <v>0.59572769045509666</v>
      </c>
      <c r="M6" s="30">
        <f t="shared" si="4"/>
        <v>0.61359952116874961</v>
      </c>
      <c r="N6" s="30">
        <f t="shared" si="4"/>
        <v>0.63200750680381212</v>
      </c>
      <c r="O6" s="30">
        <f>N6*1.01</f>
        <v>0.63832758187185024</v>
      </c>
      <c r="P6" s="30">
        <f t="shared" ref="P6" si="5">O6*1.01</f>
        <v>0.64471085769056879</v>
      </c>
      <c r="Q6" s="31">
        <f>SUM(B6:P6)/15</f>
        <v>0.55357123049297519</v>
      </c>
    </row>
    <row r="7" spans="1:18" x14ac:dyDescent="0.3">
      <c r="A7" s="32" t="s">
        <v>41</v>
      </c>
      <c r="B7" s="30">
        <v>0.47</v>
      </c>
      <c r="C7" s="30">
        <f t="shared" si="2"/>
        <v>0.47939999999999999</v>
      </c>
      <c r="D7" s="30">
        <f t="shared" si="2"/>
        <v>0.48898799999999998</v>
      </c>
      <c r="E7" s="30">
        <f t="shared" si="2"/>
        <v>0.49876776</v>
      </c>
      <c r="F7" s="30">
        <f t="shared" si="2"/>
        <v>0.50874311520000004</v>
      </c>
      <c r="G7" s="30">
        <f t="shared" si="2"/>
        <v>0.51891797750400004</v>
      </c>
      <c r="H7" s="30">
        <f t="shared" si="2"/>
        <v>0.52929633705408008</v>
      </c>
      <c r="I7" s="30">
        <f t="shared" si="2"/>
        <v>0.53988226379516169</v>
      </c>
      <c r="J7" s="30">
        <f t="shared" ref="J7" si="6">I7*1.05</f>
        <v>0.56687637698491977</v>
      </c>
      <c r="K7" s="30">
        <f>J7*1.03</f>
        <v>0.58388266829446733</v>
      </c>
      <c r="L7" s="30">
        <f t="shared" si="4"/>
        <v>0.60139914834330133</v>
      </c>
      <c r="M7" s="30">
        <f t="shared" si="4"/>
        <v>0.61944112279360042</v>
      </c>
      <c r="N7" s="30">
        <f t="shared" si="4"/>
        <v>0.63802435647740841</v>
      </c>
      <c r="O7" s="30">
        <f t="shared" si="4"/>
        <v>0.65716508717173072</v>
      </c>
      <c r="P7" s="30">
        <f t="shared" si="4"/>
        <v>0.67688003978688271</v>
      </c>
      <c r="Q7" s="31">
        <f>SUM(B7:P7)/15</f>
        <v>0.55851095022703667</v>
      </c>
    </row>
    <row r="8" spans="1:18" x14ac:dyDescent="0.3">
      <c r="A8" s="33" t="s">
        <v>42</v>
      </c>
      <c r="B8" s="30">
        <f>B6</f>
        <v>0.47</v>
      </c>
      <c r="C8" s="30">
        <f t="shared" si="2"/>
        <v>0.47939999999999999</v>
      </c>
      <c r="D8" s="30">
        <f t="shared" si="2"/>
        <v>0.48898799999999998</v>
      </c>
      <c r="E8" s="30">
        <f t="shared" si="2"/>
        <v>0.49876776</v>
      </c>
      <c r="F8" s="30">
        <f t="shared" si="2"/>
        <v>0.50874311520000004</v>
      </c>
      <c r="G8" s="30">
        <f t="shared" si="2"/>
        <v>0.51891797750400004</v>
      </c>
      <c r="H8" s="30">
        <f t="shared" si="2"/>
        <v>0.52929633705408008</v>
      </c>
      <c r="I8" s="30">
        <f t="shared" si="2"/>
        <v>0.53988226379516169</v>
      </c>
      <c r="J8" s="30">
        <f t="shared" si="2"/>
        <v>0.5506799090710649</v>
      </c>
      <c r="K8" s="30">
        <f t="shared" si="2"/>
        <v>0.56169350725248623</v>
      </c>
      <c r="L8" s="30">
        <f t="shared" si="2"/>
        <v>0.57292737739753596</v>
      </c>
      <c r="M8" s="30">
        <f t="shared" si="2"/>
        <v>0.58438592494548669</v>
      </c>
      <c r="N8" s="30">
        <f t="shared" si="2"/>
        <v>0.59607364344439639</v>
      </c>
      <c r="O8" s="30">
        <f t="shared" si="2"/>
        <v>0.60799511631328429</v>
      </c>
      <c r="P8" s="30">
        <f t="shared" si="2"/>
        <v>0.62015501863955003</v>
      </c>
      <c r="Q8" s="31">
        <f>SUM(B8:P8)/15</f>
        <v>0.54186039670780306</v>
      </c>
    </row>
    <row r="9" spans="1:18" x14ac:dyDescent="0.3">
      <c r="A9" s="32" t="s">
        <v>43</v>
      </c>
      <c r="B9" s="30">
        <v>0.3</v>
      </c>
      <c r="C9" s="30">
        <f t="shared" si="2"/>
        <v>0.30599999999999999</v>
      </c>
      <c r="D9" s="30">
        <f t="shared" si="2"/>
        <v>0.31212000000000001</v>
      </c>
      <c r="E9" s="30">
        <f t="shared" si="2"/>
        <v>0.31836239999999999</v>
      </c>
      <c r="F9" s="30">
        <f t="shared" si="2"/>
        <v>0.32472964799999998</v>
      </c>
      <c r="G9" s="30">
        <f t="shared" si="2"/>
        <v>0.33122424095999997</v>
      </c>
      <c r="H9" s="30">
        <f t="shared" si="2"/>
        <v>0.3378487257792</v>
      </c>
      <c r="I9" s="30">
        <f t="shared" si="2"/>
        <v>0.34460570029478399</v>
      </c>
      <c r="J9" s="30">
        <f t="shared" si="2"/>
        <v>0.35149781430067967</v>
      </c>
      <c r="K9" s="30">
        <f t="shared" si="2"/>
        <v>0.35852777058669327</v>
      </c>
      <c r="L9" s="30">
        <f t="shared" si="2"/>
        <v>0.36569832599842717</v>
      </c>
      <c r="M9" s="30">
        <f t="shared" si="2"/>
        <v>0.37301229251839574</v>
      </c>
      <c r="N9" s="30">
        <f t="shared" si="2"/>
        <v>0.38047253836876366</v>
      </c>
      <c r="O9" s="30">
        <f t="shared" si="2"/>
        <v>0.38808198913613895</v>
      </c>
      <c r="P9" s="30">
        <f t="shared" si="2"/>
        <v>0.39584362891886171</v>
      </c>
      <c r="Q9" s="31">
        <f>SUM(B9:P9)/15</f>
        <v>0.34586833832412961</v>
      </c>
    </row>
    <row r="10" spans="1:18" x14ac:dyDescent="0.3">
      <c r="A10" s="33" t="s">
        <v>44</v>
      </c>
      <c r="B10" s="30">
        <v>0.3</v>
      </c>
      <c r="C10" s="30">
        <f t="shared" si="2"/>
        <v>0.30599999999999999</v>
      </c>
      <c r="D10" s="30">
        <f t="shared" si="2"/>
        <v>0.31212000000000001</v>
      </c>
      <c r="E10" s="30">
        <f t="shared" si="2"/>
        <v>0.31836239999999999</v>
      </c>
      <c r="F10" s="30">
        <f t="shared" si="2"/>
        <v>0.32472964799999998</v>
      </c>
      <c r="G10" s="30">
        <f t="shared" si="2"/>
        <v>0.33122424095999997</v>
      </c>
      <c r="H10" s="30">
        <f t="shared" si="2"/>
        <v>0.3378487257792</v>
      </c>
      <c r="I10" s="30">
        <f t="shared" si="2"/>
        <v>0.34460570029478399</v>
      </c>
      <c r="J10" s="30">
        <f t="shared" si="2"/>
        <v>0.35149781430067967</v>
      </c>
      <c r="K10" s="30">
        <f t="shared" si="2"/>
        <v>0.35852777058669327</v>
      </c>
      <c r="L10" s="30">
        <f t="shared" si="2"/>
        <v>0.36569832599842717</v>
      </c>
      <c r="M10" s="30">
        <f t="shared" si="2"/>
        <v>0.37301229251839574</v>
      </c>
      <c r="N10" s="30">
        <f t="shared" si="2"/>
        <v>0.38047253836876366</v>
      </c>
      <c r="O10" s="30">
        <f t="shared" si="2"/>
        <v>0.38808198913613895</v>
      </c>
      <c r="P10" s="30">
        <f t="shared" si="2"/>
        <v>0.39584362891886171</v>
      </c>
      <c r="Q10" s="31">
        <f>SUM(B10:P10)/15</f>
        <v>0.34586833832412961</v>
      </c>
      <c r="R10" s="17"/>
    </row>
    <row r="13" spans="1:18" x14ac:dyDescent="0.3">
      <c r="A13" s="16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</row>
    <row r="14" spans="1:18" x14ac:dyDescent="0.3">
      <c r="A14" s="16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/>
    </row>
    <row r="15" spans="1:18" x14ac:dyDescent="0.3">
      <c r="A15" s="16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I.Taryfy</vt:lpstr>
      <vt:lpstr>II.Ceny energii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2021-06-24T09:09:12Z</dcterms:created>
  <dcterms:modified xsi:type="dcterms:W3CDTF">2021-08-03T11:30:29Z</dcterms:modified>
  <cp:category/>
  <cp:contentStatus/>
</cp:coreProperties>
</file>