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ęczne\sprawozdanie na koniec marca 2023\"/>
    </mc:Choice>
  </mc:AlternateContent>
  <bookViews>
    <workbookView xWindow="0" yWindow="0" windowWidth="28800" windowHeight="12000"/>
  </bookViews>
  <sheets>
    <sheet name="Dane - 31 marca 2023 r" sheetId="1" r:id="rId1"/>
  </sheet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0" i="1" l="1"/>
  <c r="S60" i="1"/>
  <c r="T60" i="1"/>
  <c r="U60" i="1"/>
  <c r="V60" i="1"/>
  <c r="W60" i="1"/>
  <c r="X60" i="1"/>
  <c r="Y60" i="1"/>
  <c r="Z60" i="1"/>
  <c r="C60" i="1"/>
  <c r="D60" i="1"/>
  <c r="E60" i="1"/>
  <c r="N60" i="1" l="1"/>
  <c r="O60" i="1"/>
  <c r="P60" i="1"/>
  <c r="AN46" i="1" l="1"/>
  <c r="AN47" i="1"/>
  <c r="AN48" i="1"/>
  <c r="AA46" i="1"/>
  <c r="AA47" i="1"/>
  <c r="AA48" i="1"/>
  <c r="AA61" i="1"/>
  <c r="AA62" i="1"/>
  <c r="J46" i="1" l="1"/>
  <c r="J47" i="1"/>
  <c r="J48" i="1"/>
  <c r="Q46" i="1" l="1"/>
  <c r="Q47" i="1"/>
  <c r="Q48" i="1"/>
  <c r="G60" i="1" l="1"/>
  <c r="H60" i="1"/>
  <c r="I60" i="1"/>
  <c r="K60" i="1"/>
  <c r="L60" i="1"/>
  <c r="M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B40" i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B58" i="1"/>
  <c r="AN45" i="1" l="1"/>
  <c r="AA45" i="1"/>
  <c r="AN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A60" i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<sst xmlns="http://schemas.openxmlformats.org/spreadsheetml/2006/main" count="126" uniqueCount="88">
  <si>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</si>
  <si>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</si>
  <si>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</si>
  <si>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</si>
  <si>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</si>
  <si>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</si>
  <si>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</si>
  <si>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</si>
  <si>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</si>
  <si>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</si>
  <si>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</si>
  <si>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</si>
  <si>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</si>
  <si>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</si>
  <si>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</si>
  <si>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</si>
  <si>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</si>
  <si>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</si>
  <si>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</si>
  <si>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</si>
  <si>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</si>
  <si>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</si>
  <si>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</si>
  <si>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</si>
  <si>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</si>
  <si>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</si>
  <si>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</si>
  <si>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</si>
  <si>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</si>
  <si>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</si>
  <si>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</si>
  <si>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</si>
  <si>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</si>
  <si>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</si>
  <si>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</si>
  <si>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</si>
  <si>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</si>
  <si>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</si>
  <si>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</si>
  <si>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</si>
  <si>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</si>
  <si>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</si>
  <si>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</si>
  <si>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</si>
  <si>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</si>
  <si>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</si>
  <si>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</si>
  <si>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</si>
  <si>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</si>
  <si>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</si>
  <si>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</si>
  <si>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</si>
  <si>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</si>
  <si>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</si>
  <si>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</si>
  <si>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</si>
  <si>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</si>
  <si>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</si>
  <si>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</si>
  <si>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</si>
  <si>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</si>
  <si>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</si>
  <si>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</si>
  <si>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</si>
  <si>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</si>
  <si>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</si>
  <si>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</si>
  <si>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</si>
  <si>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</si>
  <si>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</si>
  <si>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</si>
  <si>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</si>
  <si>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</si>
  <si>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</si>
  <si>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</si>
  <si>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</si>
  <si>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</si>
  <si>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</si>
  <si>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</si>
  <si>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</si>
  <si>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</si>
  <si>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</si>
  <si>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</si>
  <si>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</si>
  <si>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</si>
  <si>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</si>
  <si>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31.03.2023</t>
  </si>
  <si>
    <t xml:space="preserve">Limit finansowy zgodny z arkuszem kalkulacyjnym z dnia 05.04.2023, kurs 1 EUR= 4,6813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</si>
</sst>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8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T7" activePane="bottomRight" state="frozen"/>
      <selection pane="topRight" activeCell="C1" sqref="C1"/>
      <selection pane="bottomLeft" activeCell="A7" sqref="A7"/>
      <selection pane="bottomRight" activeCell="Y64" sqref="Y64"/>
    </sheetView>
  </sheetViews>
  <sheetFormatPr defaultRowHeight="12.75" outlineLevelRow="1" x14ac:dyDescent="0.2"/>
  <cols>
    <col min="1" max="1" width="59.5703125" style="29" customWidth="1"/>
    <col min="2" max="2" width="39.28515625" style="29" customWidth="1"/>
    <col min="3" max="3" width="39.28515625" style="36" customWidth="1"/>
    <col min="4" max="4" width="30.28515625" style="37" bestFit="1" customWidth="1"/>
    <col min="5" max="5" width="30.28515625" style="13" bestFit="1" customWidth="1"/>
    <col min="6" max="6" width="23" style="29" customWidth="1"/>
    <col min="7" max="7" width="11.5703125" style="12" bestFit="1" customWidth="1"/>
    <col min="8" max="9" width="30.28515625" style="12" bestFit="1" customWidth="1"/>
    <col min="10" max="10" width="21.85546875" style="12" customWidth="1"/>
    <col min="11" max="11" width="17.28515625" style="29" customWidth="1"/>
    <col min="12" max="13" width="30.28515625" style="29" bestFit="1" customWidth="1"/>
    <col min="14" max="14" width="11.5703125" style="11" bestFit="1" customWidth="1"/>
    <col min="15" max="16" width="30.28515625" style="11" bestFit="1" customWidth="1"/>
    <col min="17" max="17" width="23" style="11" customWidth="1"/>
    <col min="18" max="18" width="21.140625" style="11" customWidth="1"/>
    <col min="19" max="19" width="26" style="29" customWidth="1"/>
    <col min="20" max="20" width="27.140625" style="29" bestFit="1" customWidth="1"/>
    <col min="21" max="21" width="19" style="29" customWidth="1"/>
    <col min="22" max="22" width="24.85546875" style="29" customWidth="1"/>
    <col min="23" max="23" width="25" style="29" bestFit="1" customWidth="1"/>
    <col min="24" max="24" width="19.85546875" style="29" customWidth="1"/>
    <col min="25" max="26" width="30.28515625" style="29" bestFit="1" customWidth="1"/>
    <col min="27" max="27" width="23" style="29" customWidth="1"/>
    <col min="28" max="28" width="25" style="29" bestFit="1" customWidth="1"/>
    <col min="29" max="29" width="16.140625" style="29" customWidth="1"/>
    <col min="30" max="31" width="30.28515625" style="29" bestFit="1" customWidth="1"/>
    <col min="32" max="32" width="21.7109375" style="29" customWidth="1"/>
    <col min="33" max="33" width="21.5703125" style="29" customWidth="1"/>
    <col min="34" max="34" width="25" style="29" customWidth="1"/>
    <col min="35" max="35" width="14.28515625" style="29" customWidth="1"/>
    <col min="36" max="36" width="30.5703125" style="30" customWidth="1"/>
    <col min="37" max="37" width="30.28515625" style="30" bestFit="1" customWidth="1"/>
    <col min="38" max="39" width="27.140625" style="30" bestFit="1" customWidth="1"/>
    <col min="40" max="40" width="21.5703125" style="30" customWidth="1"/>
    <col min="41" max="41" width="13.42578125" style="30" customWidth="1"/>
    <col min="42" max="43" width="30.28515625" style="38" bestFit="1" customWidth="1"/>
    <col min="44" max="44" width="23.28515625" style="30" customWidth="1"/>
    <col min="45" max="16384" width="9.140625" style="29"/>
  </cols>
  <sheetData>
    <row r="1" spans="1:44" s="7" customFormat="1" ht="20.25" customHeight="1" x14ac:dyDescent="0.2">
      <c r="A1" s="16" t="s">
        <v>82</v>
      </c>
      <c r="B1" s="17"/>
      <c r="C1" s="1"/>
      <c r="D1" s="2"/>
      <c r="E1" s="2"/>
      <c r="F1" s="3"/>
      <c r="G1" s="4"/>
      <c r="H1" s="4"/>
      <c r="I1" s="4"/>
      <c r="J1" s="4"/>
      <c r="K1" s="169"/>
      <c r="L1" s="169"/>
      <c r="M1" s="169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/>
      <c r="B2" s="65"/>
      <c r="C2" s="1"/>
      <c r="D2" s="2"/>
      <c r="E2" s="2"/>
      <c r="F2" s="3"/>
      <c r="G2" s="4"/>
      <c r="H2" s="4"/>
      <c r="I2" s="4"/>
      <c r="J2" s="4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87</v>
      </c>
      <c r="B3" s="66">
        <v>4.6813000000000002</v>
      </c>
      <c r="C3" s="171"/>
      <c r="D3" s="171"/>
      <c r="E3" s="9"/>
      <c r="F3" s="172"/>
      <c r="G3" s="172"/>
      <c r="H3" s="172"/>
      <c r="I3" s="172"/>
      <c r="J3" s="172"/>
      <c r="K3" s="19"/>
      <c r="L3" s="19"/>
      <c r="M3" s="20"/>
      <c r="N3" s="21"/>
      <c r="O3" s="22" t="s">
        <v>86</v>
      </c>
      <c r="P3" s="177"/>
      <c r="Q3" s="177"/>
      <c r="R3" s="173"/>
      <c r="S3" s="173"/>
      <c r="T3" s="173"/>
      <c r="U3" s="19"/>
      <c r="V3" s="19"/>
      <c r="W3" s="19"/>
      <c r="X3" s="128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">
      <c r="A4" s="160" t="s">
        <v>77</v>
      </c>
      <c r="B4" s="161" t="s">
        <v>0</v>
      </c>
      <c r="C4" s="162" t="s">
        <v>64</v>
      </c>
      <c r="D4" s="162"/>
      <c r="E4" s="162"/>
      <c r="F4" s="163"/>
      <c r="G4" s="164" t="s">
        <v>63</v>
      </c>
      <c r="H4" s="165"/>
      <c r="I4" s="165"/>
      <c r="J4" s="166"/>
      <c r="K4" s="167" t="s">
        <v>65</v>
      </c>
      <c r="L4" s="167"/>
      <c r="M4" s="167"/>
      <c r="N4" s="167" t="s">
        <v>1</v>
      </c>
      <c r="O4" s="167"/>
      <c r="P4" s="167"/>
      <c r="Q4" s="174"/>
      <c r="R4" s="175"/>
      <c r="S4" s="175"/>
      <c r="T4" s="175"/>
      <c r="U4" s="167" t="s">
        <v>2</v>
      </c>
      <c r="V4" s="167"/>
      <c r="W4" s="167"/>
      <c r="X4" s="167" t="s">
        <v>78</v>
      </c>
      <c r="Y4" s="167"/>
      <c r="Z4" s="167"/>
      <c r="AA4" s="174"/>
      <c r="AB4" s="162" t="s">
        <v>3</v>
      </c>
      <c r="AC4" s="176"/>
      <c r="AD4" s="176"/>
      <c r="AE4" s="176"/>
      <c r="AF4" s="168"/>
      <c r="AG4" s="176"/>
      <c r="AH4" s="176"/>
      <c r="AI4" s="162" t="s">
        <v>83</v>
      </c>
      <c r="AJ4" s="162"/>
      <c r="AK4" s="162"/>
      <c r="AL4" s="162"/>
      <c r="AM4" s="162"/>
      <c r="AN4" s="168"/>
      <c r="AO4" s="162" t="s">
        <v>84</v>
      </c>
      <c r="AP4" s="162"/>
      <c r="AQ4" s="162"/>
      <c r="AR4" s="168"/>
    </row>
    <row r="5" spans="1:44" s="23" customFormat="1" ht="60.75" thickBot="1" x14ac:dyDescent="0.3">
      <c r="A5" s="160"/>
      <c r="B5" s="161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62</v>
      </c>
      <c r="L5" s="48" t="s">
        <v>66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60</v>
      </c>
      <c r="S5" s="48" t="s">
        <v>61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62</v>
      </c>
      <c r="AH5" s="48" t="s">
        <v>66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">
      <c r="A6" s="96" t="s">
        <v>67</v>
      </c>
      <c r="B6" s="70">
        <v>1038711253.6576236</v>
      </c>
      <c r="C6" s="142">
        <v>6677</v>
      </c>
      <c r="D6" s="78">
        <v>1817076791.2299998</v>
      </c>
      <c r="E6" s="78">
        <v>1305613246.5</v>
      </c>
      <c r="F6" s="130">
        <f>D6/B6</f>
        <v>1.7493569890876894</v>
      </c>
      <c r="G6" s="141">
        <v>5579</v>
      </c>
      <c r="H6" s="132">
        <v>1098287493.6800001</v>
      </c>
      <c r="I6" s="132">
        <v>766521274.52999997</v>
      </c>
      <c r="J6" s="130">
        <v>1.0573559204375518</v>
      </c>
      <c r="K6" s="131">
        <v>849</v>
      </c>
      <c r="L6" s="132">
        <v>423201953.13999999</v>
      </c>
      <c r="M6" s="132">
        <v>313173085.85000002</v>
      </c>
      <c r="N6" s="141">
        <v>5466</v>
      </c>
      <c r="O6" s="132">
        <v>1207684898.6099999</v>
      </c>
      <c r="P6" s="132">
        <v>853382754.63999999</v>
      </c>
      <c r="Q6" s="130">
        <f>O6/B6</f>
        <v>1.1626762436214759</v>
      </c>
      <c r="R6" s="131">
        <v>111</v>
      </c>
      <c r="S6" s="132">
        <v>211601870.59</v>
      </c>
      <c r="T6" s="132">
        <v>157796050.97</v>
      </c>
      <c r="U6" s="131">
        <v>152</v>
      </c>
      <c r="V6" s="132">
        <v>5236911.3600000013</v>
      </c>
      <c r="W6" s="132">
        <v>3927683.5</v>
      </c>
      <c r="X6" s="141">
        <v>5355</v>
      </c>
      <c r="Y6" s="132">
        <v>990846116.65999997</v>
      </c>
      <c r="Z6" s="78">
        <v>691659020.16999996</v>
      </c>
      <c r="AA6" s="130">
        <v>0.94872369565085235</v>
      </c>
      <c r="AB6" s="142">
        <v>5176</v>
      </c>
      <c r="AC6" s="142">
        <v>5383</v>
      </c>
      <c r="AD6" s="78">
        <v>789631926.27999997</v>
      </c>
      <c r="AE6" s="78">
        <v>543395300.6400001</v>
      </c>
      <c r="AF6" s="116">
        <f>AD6/B6</f>
        <v>0.7602034959181021</v>
      </c>
      <c r="AG6" s="77">
        <v>27</v>
      </c>
      <c r="AH6" s="78">
        <v>3931770.3000000003</v>
      </c>
      <c r="AI6" s="142">
        <v>5325</v>
      </c>
      <c r="AJ6" s="78">
        <v>844945631.12999988</v>
      </c>
      <c r="AK6" s="78">
        <v>582560996.88999999</v>
      </c>
      <c r="AL6" s="78">
        <v>438586676.31999993</v>
      </c>
      <c r="AM6" s="78">
        <v>328940005.98000002</v>
      </c>
      <c r="AN6" s="116">
        <f>AJ6/B6</f>
        <v>0.81345573965304119</v>
      </c>
      <c r="AO6" s="142">
        <v>5193</v>
      </c>
      <c r="AP6" s="78">
        <v>723524433.22000003</v>
      </c>
      <c r="AQ6" s="78">
        <v>491495099</v>
      </c>
      <c r="AR6" s="116">
        <f>AP6/B6</f>
        <v>0.69655973271902727</v>
      </c>
    </row>
    <row r="7" spans="1:44" x14ac:dyDescent="0.2">
      <c r="A7" s="97" t="s">
        <v>13</v>
      </c>
      <c r="B7" s="105">
        <v>8323599.1622906672</v>
      </c>
      <c r="C7" s="71">
        <v>3</v>
      </c>
      <c r="D7" s="72">
        <v>9954416.0800000001</v>
      </c>
      <c r="E7" s="73">
        <v>7465812.0599999996</v>
      </c>
      <c r="F7" s="115">
        <f t="shared" ref="F7:F59" si="0">D7/B7</f>
        <v>1.1959268924310538</v>
      </c>
      <c r="G7" s="87">
        <v>1</v>
      </c>
      <c r="H7" s="86">
        <v>8181268.0800000001</v>
      </c>
      <c r="I7" s="86">
        <v>6135951.0599999996</v>
      </c>
      <c r="J7" s="115">
        <v>0.98290029595184192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0.9828405345445107</v>
      </c>
      <c r="R7" s="87">
        <v>0</v>
      </c>
      <c r="S7" s="86">
        <v>0</v>
      </c>
      <c r="T7" s="88">
        <v>0</v>
      </c>
      <c r="U7" s="87">
        <v>0</v>
      </c>
      <c r="V7" s="86">
        <v>0</v>
      </c>
      <c r="W7" s="88">
        <v>0</v>
      </c>
      <c r="X7" s="87">
        <v>1</v>
      </c>
      <c r="Y7" s="72">
        <v>8180770.6500000004</v>
      </c>
      <c r="Z7" s="72">
        <v>6135577.9800000004</v>
      </c>
      <c r="AA7" s="118">
        <v>0.88021865844425673</v>
      </c>
      <c r="AB7" s="74">
        <v>1</v>
      </c>
      <c r="AC7" s="76">
        <v>3</v>
      </c>
      <c r="AD7" s="72">
        <v>7787870.1399999997</v>
      </c>
      <c r="AE7" s="72">
        <v>5840902.5899999999</v>
      </c>
      <c r="AF7" s="115">
        <f t="shared" ref="AF7:AF59" si="1">AD7/B7</f>
        <v>0.93563733526264203</v>
      </c>
      <c r="AG7" s="76">
        <v>0</v>
      </c>
      <c r="AH7" s="75">
        <v>0</v>
      </c>
      <c r="AI7" s="74">
        <v>1</v>
      </c>
      <c r="AJ7" s="72">
        <v>8194908.8399999999</v>
      </c>
      <c r="AK7" s="72">
        <v>6146181.6299999999</v>
      </c>
      <c r="AL7" s="72">
        <v>7781300</v>
      </c>
      <c r="AM7" s="72">
        <v>5835975</v>
      </c>
      <c r="AN7" s="115">
        <f t="shared" ref="AN7:AN59" si="2">AJ7/B7</f>
        <v>0.98453910144139478</v>
      </c>
      <c r="AO7" s="74">
        <v>1</v>
      </c>
      <c r="AP7" s="72">
        <v>703897.97</v>
      </c>
      <c r="AQ7" s="72">
        <v>527923.47</v>
      </c>
      <c r="AR7" s="115">
        <f t="shared" ref="AR7:AR59" si="3">AP7/B7</f>
        <v>8.4566538618167458E-2</v>
      </c>
    </row>
    <row r="8" spans="1:44" x14ac:dyDescent="0.2">
      <c r="A8" s="98" t="s">
        <v>14</v>
      </c>
      <c r="B8" s="106">
        <v>15859316.520574667</v>
      </c>
      <c r="C8" s="24">
        <v>370</v>
      </c>
      <c r="D8" s="25">
        <v>23277761.059999999</v>
      </c>
      <c r="E8" s="40">
        <v>17458320.68</v>
      </c>
      <c r="F8" s="115">
        <f t="shared" si="0"/>
        <v>1.4677657154897696</v>
      </c>
      <c r="G8" s="52">
        <v>269</v>
      </c>
      <c r="H8" s="51">
        <v>16296967.529999997</v>
      </c>
      <c r="I8" s="51">
        <v>12222725.58</v>
      </c>
      <c r="J8" s="115">
        <v>1.0275958304292343</v>
      </c>
      <c r="K8" s="52">
        <v>80</v>
      </c>
      <c r="L8" s="51">
        <v>5565657.0800000001</v>
      </c>
      <c r="M8" s="53">
        <v>4174242.7700000005</v>
      </c>
      <c r="N8" s="52">
        <v>290</v>
      </c>
      <c r="O8" s="51">
        <v>16854324.68</v>
      </c>
      <c r="P8" s="51">
        <v>12640743.470000003</v>
      </c>
      <c r="Q8" s="118">
        <f t="shared" ref="Q8:Q27" si="4">O8/$B8</f>
        <v>1.062739662086603</v>
      </c>
      <c r="R8" s="52">
        <v>21</v>
      </c>
      <c r="S8" s="51">
        <v>1229073.9199999999</v>
      </c>
      <c r="T8" s="53">
        <v>921805.44000000006</v>
      </c>
      <c r="U8" s="52">
        <v>16</v>
      </c>
      <c r="V8" s="51">
        <v>43459.32</v>
      </c>
      <c r="W8" s="53">
        <v>32594.5</v>
      </c>
      <c r="X8" s="52">
        <v>269</v>
      </c>
      <c r="Y8" s="25">
        <v>15581791.439999998</v>
      </c>
      <c r="Z8" s="25">
        <v>11686343.530000001</v>
      </c>
      <c r="AA8" s="118">
        <v>0.98215975340848793</v>
      </c>
      <c r="AB8" s="52">
        <v>272</v>
      </c>
      <c r="AC8" s="28">
        <v>283</v>
      </c>
      <c r="AD8" s="25">
        <v>15792069.42</v>
      </c>
      <c r="AE8" s="25">
        <v>11844052.01</v>
      </c>
      <c r="AF8" s="115">
        <f t="shared" si="1"/>
        <v>0.99575977309694108</v>
      </c>
      <c r="AG8" s="28">
        <v>6</v>
      </c>
      <c r="AH8" s="26">
        <v>302286.08000000002</v>
      </c>
      <c r="AI8" s="27">
        <v>272</v>
      </c>
      <c r="AJ8" s="25">
        <v>16086299.050000001</v>
      </c>
      <c r="AK8" s="25">
        <v>12064724.140000001</v>
      </c>
      <c r="AL8" s="25">
        <v>13557492.220000001</v>
      </c>
      <c r="AM8" s="25">
        <v>10168119.16</v>
      </c>
      <c r="AN8" s="115">
        <f t="shared" si="2"/>
        <v>1.0143122516743306</v>
      </c>
      <c r="AO8" s="27">
        <v>269</v>
      </c>
      <c r="AP8" s="25">
        <v>15438357.359999999</v>
      </c>
      <c r="AQ8" s="25">
        <v>11578767.879999999</v>
      </c>
      <c r="AR8" s="115">
        <f t="shared" si="3"/>
        <v>0.97345666441371881</v>
      </c>
    </row>
    <row r="9" spans="1:44" s="30" customFormat="1" ht="25.5" x14ac:dyDescent="0.2">
      <c r="A9" s="98" t="s">
        <v>15</v>
      </c>
      <c r="B9" s="106">
        <v>11001278.914262667</v>
      </c>
      <c r="C9" s="45">
        <v>8</v>
      </c>
      <c r="D9" s="41">
        <v>27789237.25</v>
      </c>
      <c r="E9" s="42">
        <v>20841927.920000002</v>
      </c>
      <c r="F9" s="115">
        <f t="shared" si="0"/>
        <v>2.5260006101629231</v>
      </c>
      <c r="G9" s="57">
        <v>4</v>
      </c>
      <c r="H9" s="56">
        <v>9705855.1699999999</v>
      </c>
      <c r="I9" s="56">
        <v>7279391.3700000001</v>
      </c>
      <c r="J9" s="115">
        <v>0.8822478955075661</v>
      </c>
      <c r="K9" s="57">
        <v>4</v>
      </c>
      <c r="L9" s="56">
        <v>18083382.079999998</v>
      </c>
      <c r="M9" s="58">
        <v>13562536.550000001</v>
      </c>
      <c r="N9" s="57">
        <v>2</v>
      </c>
      <c r="O9" s="56">
        <v>4194517.53</v>
      </c>
      <c r="P9" s="56">
        <v>3145888.14</v>
      </c>
      <c r="Q9" s="118">
        <f t="shared" si="4"/>
        <v>0.38127544649031625</v>
      </c>
      <c r="R9" s="57">
        <v>0</v>
      </c>
      <c r="S9" s="56">
        <v>0</v>
      </c>
      <c r="T9" s="58">
        <v>0</v>
      </c>
      <c r="U9" s="57">
        <v>0</v>
      </c>
      <c r="V9" s="56">
        <v>0</v>
      </c>
      <c r="W9" s="58">
        <v>0</v>
      </c>
      <c r="X9" s="57">
        <v>2</v>
      </c>
      <c r="Y9" s="41">
        <v>4194517.53</v>
      </c>
      <c r="Z9" s="41">
        <v>3145888.14</v>
      </c>
      <c r="AA9" s="118">
        <v>0.37896778408076059</v>
      </c>
      <c r="AB9" s="43">
        <v>2</v>
      </c>
      <c r="AC9" s="44">
        <v>2</v>
      </c>
      <c r="AD9" s="41">
        <v>1524346.69</v>
      </c>
      <c r="AE9" s="41">
        <v>1143260.01</v>
      </c>
      <c r="AF9" s="115">
        <f t="shared" si="1"/>
        <v>0.13856086204884346</v>
      </c>
      <c r="AG9" s="44">
        <v>0</v>
      </c>
      <c r="AH9" s="46">
        <v>0</v>
      </c>
      <c r="AI9" s="43">
        <v>2</v>
      </c>
      <c r="AJ9" s="56">
        <v>2857754.22</v>
      </c>
      <c r="AK9" s="56">
        <v>2143315.63</v>
      </c>
      <c r="AL9" s="41">
        <v>2834579.37</v>
      </c>
      <c r="AM9" s="41">
        <v>2125934.5</v>
      </c>
      <c r="AN9" s="115">
        <f t="shared" si="2"/>
        <v>0.25976563654749718</v>
      </c>
      <c r="AO9" s="43">
        <v>1</v>
      </c>
      <c r="AP9" s="41">
        <v>187396.72</v>
      </c>
      <c r="AQ9" s="41">
        <v>140547.53</v>
      </c>
      <c r="AR9" s="115">
        <f t="shared" si="3"/>
        <v>1.7034084987796148E-2</v>
      </c>
    </row>
    <row r="10" spans="1:44" s="30" customFormat="1" ht="25.5" x14ac:dyDescent="0.2">
      <c r="A10" s="98" t="s">
        <v>16</v>
      </c>
      <c r="B10" s="106">
        <v>174071670.41867557</v>
      </c>
      <c r="C10" s="27">
        <v>75</v>
      </c>
      <c r="D10" s="47">
        <v>211345737.41000003</v>
      </c>
      <c r="E10" s="47">
        <v>158509302.93000001</v>
      </c>
      <c r="F10" s="115">
        <f t="shared" si="0"/>
        <v>1.214130575651243</v>
      </c>
      <c r="G10" s="52">
        <v>56</v>
      </c>
      <c r="H10" s="129">
        <v>177678412.05000001</v>
      </c>
      <c r="I10" s="129">
        <v>133258808.94</v>
      </c>
      <c r="J10" s="115">
        <v>1.0207198656889402</v>
      </c>
      <c r="K10" s="52">
        <v>18</v>
      </c>
      <c r="L10" s="129">
        <v>30645413.359999999</v>
      </c>
      <c r="M10" s="53">
        <v>22984059.990000002</v>
      </c>
      <c r="N10" s="57">
        <v>56</v>
      </c>
      <c r="O10" s="129">
        <v>173624503.37</v>
      </c>
      <c r="P10" s="129">
        <v>130218377.40000001</v>
      </c>
      <c r="Q10" s="118">
        <f t="shared" si="4"/>
        <v>0.997431132546726</v>
      </c>
      <c r="R10" s="52">
        <v>0</v>
      </c>
      <c r="S10" s="129">
        <v>0</v>
      </c>
      <c r="T10" s="53">
        <v>0</v>
      </c>
      <c r="U10" s="57">
        <v>19</v>
      </c>
      <c r="V10" s="129">
        <v>1370257.55</v>
      </c>
      <c r="W10" s="129">
        <v>1027693.1599999999</v>
      </c>
      <c r="X10" s="57">
        <v>56</v>
      </c>
      <c r="Y10" s="47">
        <v>172254245.81999999</v>
      </c>
      <c r="Z10" s="47">
        <v>129190684.24000001</v>
      </c>
      <c r="AA10" s="118">
        <v>0.98670358670280311</v>
      </c>
      <c r="AB10" s="43">
        <v>49</v>
      </c>
      <c r="AC10" s="44">
        <v>75</v>
      </c>
      <c r="AD10" s="47">
        <v>158965921.93000001</v>
      </c>
      <c r="AE10" s="47">
        <v>119224441.30000001</v>
      </c>
      <c r="AF10" s="115">
        <f t="shared" si="1"/>
        <v>0.91322109765280379</v>
      </c>
      <c r="AG10" s="43">
        <v>1</v>
      </c>
      <c r="AH10" s="26">
        <v>0</v>
      </c>
      <c r="AI10" s="43">
        <v>56</v>
      </c>
      <c r="AJ10" s="129">
        <v>173898548.25</v>
      </c>
      <c r="AK10" s="129">
        <v>130423910.93999998</v>
      </c>
      <c r="AL10" s="47">
        <v>167956390.09999999</v>
      </c>
      <c r="AM10" s="47">
        <v>125967292.45</v>
      </c>
      <c r="AN10" s="115">
        <f t="shared" si="2"/>
        <v>0.99900545465980084</v>
      </c>
      <c r="AO10" s="43">
        <v>47</v>
      </c>
      <c r="AP10" s="47">
        <v>140711440.19999999</v>
      </c>
      <c r="AQ10" s="47">
        <v>105533579.95</v>
      </c>
      <c r="AR10" s="115">
        <f t="shared" si="3"/>
        <v>0.80835347797583679</v>
      </c>
    </row>
    <row r="11" spans="1:44" s="67" customFormat="1" outlineLevel="1" collapsed="1" x14ac:dyDescent="0.2">
      <c r="A11" s="99" t="s">
        <v>17</v>
      </c>
      <c r="B11" s="107">
        <v>83496612.608815551</v>
      </c>
      <c r="C11" s="24">
        <v>15</v>
      </c>
      <c r="D11" s="25">
        <v>91804817.5</v>
      </c>
      <c r="E11" s="40">
        <v>68853613.099999994</v>
      </c>
      <c r="F11" s="115">
        <f t="shared" si="0"/>
        <v>1.0995034963886341</v>
      </c>
      <c r="G11" s="52">
        <v>14</v>
      </c>
      <c r="H11" s="51">
        <v>85778346.5</v>
      </c>
      <c r="I11" s="51">
        <v>64333759.850000001</v>
      </c>
      <c r="J11" s="115">
        <v>1.0273272629857986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4"/>
        <v>1.0042131375177166</v>
      </c>
      <c r="R11" s="52">
        <v>0</v>
      </c>
      <c r="S11" s="51">
        <v>0</v>
      </c>
      <c r="T11" s="53">
        <v>0</v>
      </c>
      <c r="U11" s="52">
        <v>12</v>
      </c>
      <c r="V11" s="51">
        <v>809017.82000000007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18">
        <v>0.99103199619990656</v>
      </c>
      <c r="AB11" s="27">
        <v>14</v>
      </c>
      <c r="AC11" s="28">
        <v>29</v>
      </c>
      <c r="AD11" s="25">
        <v>83238445.460000008</v>
      </c>
      <c r="AE11" s="25">
        <v>62428834.040000007</v>
      </c>
      <c r="AF11" s="115">
        <f t="shared" si="1"/>
        <v>0.99690805242573055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63866630.43</v>
      </c>
      <c r="AL11" s="25">
        <v>82204176.569999993</v>
      </c>
      <c r="AM11" s="25">
        <v>61653132.380000003</v>
      </c>
      <c r="AN11" s="115">
        <f t="shared" si="2"/>
        <v>1.0198678088769471</v>
      </c>
      <c r="AO11" s="52">
        <v>14</v>
      </c>
      <c r="AP11" s="51">
        <v>82387495.890000001</v>
      </c>
      <c r="AQ11" s="51">
        <v>61790621.850000009</v>
      </c>
      <c r="AR11" s="115">
        <f t="shared" si="3"/>
        <v>0.98671662617007228</v>
      </c>
    </row>
    <row r="12" spans="1:44" s="67" customFormat="1" ht="25.5" outlineLevel="1" x14ac:dyDescent="0.2">
      <c r="A12" s="99" t="s">
        <v>18</v>
      </c>
      <c r="B12" s="107">
        <v>89111158.594928905</v>
      </c>
      <c r="C12" s="24">
        <v>32</v>
      </c>
      <c r="D12" s="25">
        <v>117895050.31</v>
      </c>
      <c r="E12" s="40">
        <v>88421287.659999996</v>
      </c>
      <c r="F12" s="115">
        <f t="shared" si="0"/>
        <v>1.3230110815404561</v>
      </c>
      <c r="G12" s="52">
        <v>23</v>
      </c>
      <c r="H12" s="51">
        <v>90535657.450000003</v>
      </c>
      <c r="I12" s="51">
        <v>67901743.039999992</v>
      </c>
      <c r="J12" s="115">
        <v>1.0159856394814304</v>
      </c>
      <c r="K12" s="52">
        <v>8</v>
      </c>
      <c r="L12" s="51">
        <v>24337480.859999999</v>
      </c>
      <c r="M12" s="53">
        <v>18253110.620000001</v>
      </c>
      <c r="N12" s="52">
        <v>23</v>
      </c>
      <c r="O12" s="51">
        <v>88448611.349999994</v>
      </c>
      <c r="P12" s="51">
        <v>66336458.439999998</v>
      </c>
      <c r="Q12" s="118">
        <f t="shared" si="4"/>
        <v>0.99256493512848776</v>
      </c>
      <c r="R12" s="52">
        <v>0</v>
      </c>
      <c r="S12" s="51">
        <v>0</v>
      </c>
      <c r="T12" s="53">
        <v>0</v>
      </c>
      <c r="U12" s="52">
        <v>7</v>
      </c>
      <c r="V12" s="51">
        <v>561239.73</v>
      </c>
      <c r="W12" s="53">
        <v>420929.79000000004</v>
      </c>
      <c r="X12" s="52">
        <v>23</v>
      </c>
      <c r="Y12" s="25">
        <v>87887371.620000005</v>
      </c>
      <c r="Z12" s="25">
        <v>65915528.649999999</v>
      </c>
      <c r="AA12" s="118">
        <v>0.98396298894429846</v>
      </c>
      <c r="AB12" s="27">
        <v>16</v>
      </c>
      <c r="AC12" s="28">
        <v>27</v>
      </c>
      <c r="AD12" s="25">
        <v>74399980.270000011</v>
      </c>
      <c r="AE12" s="25">
        <v>55799985.140000001</v>
      </c>
      <c r="AF12" s="115">
        <f t="shared" si="1"/>
        <v>0.83491205190360895</v>
      </c>
      <c r="AG12" s="28">
        <v>0</v>
      </c>
      <c r="AH12" s="26">
        <v>0</v>
      </c>
      <c r="AI12" s="27">
        <v>23</v>
      </c>
      <c r="AJ12" s="51">
        <v>87415544.200000003</v>
      </c>
      <c r="AK12" s="51">
        <v>65561658.049999997</v>
      </c>
      <c r="AL12" s="25">
        <v>85752213.530000001</v>
      </c>
      <c r="AM12" s="25">
        <v>64314160.07</v>
      </c>
      <c r="AN12" s="115">
        <f t="shared" si="2"/>
        <v>0.98097191842565279</v>
      </c>
      <c r="AO12" s="52">
        <v>14</v>
      </c>
      <c r="AP12" s="51">
        <v>56996447.609999999</v>
      </c>
      <c r="AQ12" s="51">
        <v>42747335.640000001</v>
      </c>
      <c r="AR12" s="115">
        <f t="shared" si="3"/>
        <v>0.63961066726881866</v>
      </c>
    </row>
    <row r="13" spans="1:44" s="68" customFormat="1" ht="25.5" outlineLevel="1" x14ac:dyDescent="0.2">
      <c r="A13" s="99" t="s">
        <v>19</v>
      </c>
      <c r="B13" s="107">
        <v>1463899.2149311111</v>
      </c>
      <c r="C13" s="24">
        <v>28</v>
      </c>
      <c r="D13" s="25">
        <v>1645869.5999999999</v>
      </c>
      <c r="E13" s="40">
        <v>1234402.17</v>
      </c>
      <c r="F13" s="115">
        <f t="shared" si="0"/>
        <v>1.1243052685682682</v>
      </c>
      <c r="G13" s="52">
        <v>19</v>
      </c>
      <c r="H13" s="51">
        <v>1364408.0999999999</v>
      </c>
      <c r="I13" s="51">
        <v>1023306.05</v>
      </c>
      <c r="J13" s="115">
        <v>0.93203690942904627</v>
      </c>
      <c r="K13" s="52">
        <v>9</v>
      </c>
      <c r="L13" s="51">
        <v>281461.5</v>
      </c>
      <c r="M13" s="53">
        <v>211096.12</v>
      </c>
      <c r="N13" s="52">
        <v>19</v>
      </c>
      <c r="O13" s="51">
        <v>1327496.7</v>
      </c>
      <c r="P13" s="51">
        <v>995622.5</v>
      </c>
      <c r="Q13" s="118">
        <f t="shared" si="4"/>
        <v>0.90682246869192429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19</v>
      </c>
      <c r="Y13" s="25">
        <v>1327496.7</v>
      </c>
      <c r="Z13" s="25">
        <v>995622.5</v>
      </c>
      <c r="AA13" s="118">
        <v>0.90622430169657819</v>
      </c>
      <c r="AB13" s="27">
        <v>19</v>
      </c>
      <c r="AC13" s="28">
        <v>19</v>
      </c>
      <c r="AD13" s="25">
        <v>1327496.2</v>
      </c>
      <c r="AE13" s="25">
        <v>995622.12</v>
      </c>
      <c r="AF13" s="115">
        <f t="shared" si="1"/>
        <v>0.9068221271383563</v>
      </c>
      <c r="AG13" s="28">
        <v>0</v>
      </c>
      <c r="AH13" s="26">
        <v>0</v>
      </c>
      <c r="AI13" s="52">
        <v>19</v>
      </c>
      <c r="AJ13" s="51">
        <v>1327496.7</v>
      </c>
      <c r="AK13" s="51">
        <v>995622.46</v>
      </c>
      <c r="AL13" s="25">
        <v>0</v>
      </c>
      <c r="AM13" s="25">
        <v>0</v>
      </c>
      <c r="AN13" s="115">
        <f t="shared" si="2"/>
        <v>0.90682246869192429</v>
      </c>
      <c r="AO13" s="52">
        <v>19</v>
      </c>
      <c r="AP13" s="51">
        <v>1327496.7</v>
      </c>
      <c r="AQ13" s="51">
        <v>995622.46</v>
      </c>
      <c r="AR13" s="115">
        <f t="shared" si="3"/>
        <v>0.90682246869192429</v>
      </c>
    </row>
    <row r="14" spans="1:44" ht="36.75" customHeight="1" x14ac:dyDescent="0.2">
      <c r="A14" s="98" t="s">
        <v>20</v>
      </c>
      <c r="B14" s="106">
        <v>25134781.568365335</v>
      </c>
      <c r="C14" s="24">
        <v>13</v>
      </c>
      <c r="D14" s="25">
        <v>30276905.75</v>
      </c>
      <c r="E14" s="40">
        <v>22707679.270000003</v>
      </c>
      <c r="F14" s="115">
        <f t="shared" si="0"/>
        <v>1.2045820118885198</v>
      </c>
      <c r="G14" s="52">
        <v>11</v>
      </c>
      <c r="H14" s="51">
        <v>25712899.84</v>
      </c>
      <c r="I14" s="51">
        <v>19284674.850000001</v>
      </c>
      <c r="J14" s="115">
        <v>1.0230007278982001</v>
      </c>
      <c r="K14" s="52">
        <v>2</v>
      </c>
      <c r="L14" s="51">
        <v>4564005.91</v>
      </c>
      <c r="M14" s="53">
        <v>3423004.42</v>
      </c>
      <c r="N14" s="52">
        <v>11</v>
      </c>
      <c r="O14" s="51">
        <v>25076104.820000004</v>
      </c>
      <c r="P14" s="51">
        <v>18807078.580000002</v>
      </c>
      <c r="Q14" s="118">
        <f t="shared" si="4"/>
        <v>0.99766551588261332</v>
      </c>
      <c r="R14" s="52">
        <v>0</v>
      </c>
      <c r="S14" s="51">
        <v>0</v>
      </c>
      <c r="T14" s="53">
        <v>0</v>
      </c>
      <c r="U14" s="52">
        <v>1</v>
      </c>
      <c r="V14" s="51">
        <v>160416.69</v>
      </c>
      <c r="W14" s="53">
        <v>120312.52</v>
      </c>
      <c r="X14" s="52">
        <v>11</v>
      </c>
      <c r="Y14" s="25">
        <v>24915688.130000003</v>
      </c>
      <c r="Z14" s="25">
        <v>18686766.060000002</v>
      </c>
      <c r="AA14" s="118">
        <v>0.98952288584034964</v>
      </c>
      <c r="AB14" s="52">
        <v>10</v>
      </c>
      <c r="AC14" s="28">
        <v>13</v>
      </c>
      <c r="AD14" s="25">
        <v>17913280.050000001</v>
      </c>
      <c r="AE14" s="25">
        <v>13434959.99</v>
      </c>
      <c r="AF14" s="115">
        <f t="shared" si="1"/>
        <v>0.71268890884437508</v>
      </c>
      <c r="AG14" s="28">
        <v>0</v>
      </c>
      <c r="AH14" s="26">
        <v>0</v>
      </c>
      <c r="AI14" s="52">
        <v>11</v>
      </c>
      <c r="AJ14" s="51">
        <v>21987046.940000001</v>
      </c>
      <c r="AK14" s="51">
        <v>16490285.15</v>
      </c>
      <c r="AL14" s="25">
        <v>19664354.550000001</v>
      </c>
      <c r="AM14" s="25">
        <v>14748265.890000001</v>
      </c>
      <c r="AN14" s="115">
        <f t="shared" si="2"/>
        <v>0.87476578541955274</v>
      </c>
      <c r="AO14" s="52">
        <v>10</v>
      </c>
      <c r="AP14" s="51">
        <v>18337058.52</v>
      </c>
      <c r="AQ14" s="51">
        <v>13752793.829999998</v>
      </c>
      <c r="AR14" s="115">
        <f t="shared" si="3"/>
        <v>0.72954914965638862</v>
      </c>
    </row>
    <row r="15" spans="1:44" x14ac:dyDescent="0.2">
      <c r="A15" s="98" t="s">
        <v>21</v>
      </c>
      <c r="B15" s="106">
        <v>53437399.110536002</v>
      </c>
      <c r="C15" s="24">
        <v>207</v>
      </c>
      <c r="D15" s="25">
        <v>71015925.830000013</v>
      </c>
      <c r="E15" s="40">
        <v>35507962.82</v>
      </c>
      <c r="F15" s="115">
        <f t="shared" si="0"/>
        <v>1.3289555070429717</v>
      </c>
      <c r="G15" s="52">
        <v>207</v>
      </c>
      <c r="H15" s="51">
        <v>71015925.829999998</v>
      </c>
      <c r="I15" s="51">
        <v>35507962.82</v>
      </c>
      <c r="J15" s="115">
        <v>1.3289555070429713</v>
      </c>
      <c r="K15" s="52">
        <v>51</v>
      </c>
      <c r="L15" s="51">
        <v>11225762.990000002</v>
      </c>
      <c r="M15" s="53">
        <v>5612881.4800000014</v>
      </c>
      <c r="N15" s="52">
        <v>156</v>
      </c>
      <c r="O15" s="51">
        <v>58485169.600000001</v>
      </c>
      <c r="P15" s="51">
        <v>29242584.699999999</v>
      </c>
      <c r="Q15" s="118">
        <f t="shared" si="4"/>
        <v>1.0944613804841552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18">
        <v>1.0288817025841486</v>
      </c>
      <c r="AB15" s="52">
        <v>46</v>
      </c>
      <c r="AC15" s="28">
        <v>46</v>
      </c>
      <c r="AD15" s="25">
        <v>44344668.969999999</v>
      </c>
      <c r="AE15" s="25">
        <v>22172334.380000003</v>
      </c>
      <c r="AF15" s="115">
        <f t="shared" si="1"/>
        <v>0.82984332523879833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2"/>
        <v>1.0043788964912004</v>
      </c>
      <c r="AO15" s="52">
        <v>154</v>
      </c>
      <c r="AP15" s="51">
        <v>53671395.950000003</v>
      </c>
      <c r="AQ15" s="51">
        <v>26835697.870000001</v>
      </c>
      <c r="AR15" s="115">
        <f t="shared" si="3"/>
        <v>1.0043788964912004</v>
      </c>
    </row>
    <row r="16" spans="1:44" x14ac:dyDescent="0.2">
      <c r="A16" s="98" t="s">
        <v>22</v>
      </c>
      <c r="B16" s="106">
        <v>6449536.2559426678</v>
      </c>
      <c r="C16" s="24">
        <v>4</v>
      </c>
      <c r="D16" s="25">
        <v>5200000</v>
      </c>
      <c r="E16" s="40">
        <v>3900000</v>
      </c>
      <c r="F16" s="115">
        <f t="shared" si="0"/>
        <v>0.80625951907916904</v>
      </c>
      <c r="G16" s="52">
        <v>3</v>
      </c>
      <c r="H16" s="51">
        <v>2700000</v>
      </c>
      <c r="I16" s="51">
        <v>2025000</v>
      </c>
      <c r="J16" s="115">
        <v>0.41863475029110703</v>
      </c>
      <c r="K16" s="52">
        <v>0</v>
      </c>
      <c r="L16" s="51">
        <v>0</v>
      </c>
      <c r="M16" s="53">
        <v>0</v>
      </c>
      <c r="N16" s="52">
        <v>4</v>
      </c>
      <c r="O16" s="51">
        <v>5200000</v>
      </c>
      <c r="P16" s="51">
        <v>3900000</v>
      </c>
      <c r="Q16" s="118">
        <f t="shared" si="4"/>
        <v>0.80625951907916904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4</v>
      </c>
      <c r="Y16" s="25">
        <v>5200000</v>
      </c>
      <c r="Z16" s="25">
        <v>3900000</v>
      </c>
      <c r="AA16" s="118">
        <v>0.41650025803641938</v>
      </c>
      <c r="AB16" s="52">
        <v>3</v>
      </c>
      <c r="AC16" s="28">
        <v>5</v>
      </c>
      <c r="AD16" s="25">
        <v>1944394.7</v>
      </c>
      <c r="AE16" s="25">
        <v>1458296.02</v>
      </c>
      <c r="AF16" s="115">
        <f t="shared" si="1"/>
        <v>0.3014782184080933</v>
      </c>
      <c r="AG16" s="28">
        <v>0</v>
      </c>
      <c r="AH16" s="26">
        <v>0</v>
      </c>
      <c r="AI16" s="52">
        <v>3</v>
      </c>
      <c r="AJ16" s="51">
        <v>1944394.7</v>
      </c>
      <c r="AK16" s="51">
        <v>1458296.02</v>
      </c>
      <c r="AL16" s="25">
        <v>0</v>
      </c>
      <c r="AM16" s="25">
        <v>0</v>
      </c>
      <c r="AN16" s="115">
        <f t="shared" si="2"/>
        <v>0.3014782184080933</v>
      </c>
      <c r="AO16" s="52">
        <v>3</v>
      </c>
      <c r="AP16" s="51">
        <v>1944394.7</v>
      </c>
      <c r="AQ16" s="51">
        <v>1458296.02</v>
      </c>
      <c r="AR16" s="115">
        <f t="shared" si="3"/>
        <v>0.3014782184080933</v>
      </c>
    </row>
    <row r="17" spans="1:44" ht="25.5" x14ac:dyDescent="0.2">
      <c r="A17" s="98" t="s">
        <v>23</v>
      </c>
      <c r="B17" s="106">
        <v>51787993.976997331</v>
      </c>
      <c r="C17" s="24">
        <v>468</v>
      </c>
      <c r="D17" s="25">
        <v>117886042.94</v>
      </c>
      <c r="E17" s="40">
        <v>88414531.420000002</v>
      </c>
      <c r="F17" s="115">
        <f t="shared" si="0"/>
        <v>2.2763199322291077</v>
      </c>
      <c r="G17" s="52">
        <v>225</v>
      </c>
      <c r="H17" s="51">
        <v>54498360.350000001</v>
      </c>
      <c r="I17" s="51">
        <v>40873769.849999994</v>
      </c>
      <c r="J17" s="115">
        <v>1.0523358053645897</v>
      </c>
      <c r="K17" s="52">
        <v>200</v>
      </c>
      <c r="L17" s="51">
        <v>51619285.139999993</v>
      </c>
      <c r="M17" s="53">
        <v>38714463.589999996</v>
      </c>
      <c r="N17" s="52">
        <v>220</v>
      </c>
      <c r="O17" s="51">
        <v>46261502.340000004</v>
      </c>
      <c r="P17" s="51">
        <v>34696126.149999984</v>
      </c>
      <c r="Q17" s="118">
        <f t="shared" si="4"/>
        <v>0.89328623851597677</v>
      </c>
      <c r="R17" s="52">
        <v>21</v>
      </c>
      <c r="S17" s="51">
        <v>4526694.1899999995</v>
      </c>
      <c r="T17" s="53">
        <v>3395020.5900000003</v>
      </c>
      <c r="U17" s="52">
        <v>14</v>
      </c>
      <c r="V17" s="51">
        <v>412472.39999999997</v>
      </c>
      <c r="W17" s="53">
        <v>309354.28000000003</v>
      </c>
      <c r="X17" s="52">
        <v>199</v>
      </c>
      <c r="Y17" s="25">
        <v>41322335.75</v>
      </c>
      <c r="Z17" s="25">
        <v>30991751.279999986</v>
      </c>
      <c r="AA17" s="118">
        <v>0.77055345422112154</v>
      </c>
      <c r="AB17" s="52">
        <v>169</v>
      </c>
      <c r="AC17" s="28">
        <v>180</v>
      </c>
      <c r="AD17" s="25">
        <v>32938036.300000004</v>
      </c>
      <c r="AE17" s="25">
        <v>24703526.75</v>
      </c>
      <c r="AF17" s="115">
        <f t="shared" si="1"/>
        <v>0.63601684040185236</v>
      </c>
      <c r="AG17" s="28">
        <v>2</v>
      </c>
      <c r="AH17" s="26">
        <v>181041.25</v>
      </c>
      <c r="AI17" s="52">
        <v>185</v>
      </c>
      <c r="AJ17" s="53">
        <v>37100136.460000001</v>
      </c>
      <c r="AK17" s="129">
        <v>27825101.690000001</v>
      </c>
      <c r="AL17" s="25">
        <v>33134447.949999999</v>
      </c>
      <c r="AM17" s="25">
        <v>24850835.52</v>
      </c>
      <c r="AN17" s="115">
        <f t="shared" si="2"/>
        <v>0.7163848917662029</v>
      </c>
      <c r="AO17" s="52">
        <v>159</v>
      </c>
      <c r="AP17" s="51">
        <v>30292264.569999997</v>
      </c>
      <c r="AQ17" s="51">
        <v>22719197.920000002</v>
      </c>
      <c r="AR17" s="115">
        <f t="shared" si="3"/>
        <v>0.58492832495993008</v>
      </c>
    </row>
    <row r="18" spans="1:44" x14ac:dyDescent="0.2">
      <c r="A18" s="98" t="s">
        <v>24</v>
      </c>
      <c r="B18" s="106">
        <v>28459511.3484</v>
      </c>
      <c r="C18" s="24">
        <v>499</v>
      </c>
      <c r="D18" s="25">
        <v>63798204.24000001</v>
      </c>
      <c r="E18" s="40">
        <v>47848652.600000001</v>
      </c>
      <c r="F18" s="115">
        <f t="shared" si="0"/>
        <v>2.2417181890084263</v>
      </c>
      <c r="G18" s="52">
        <v>280</v>
      </c>
      <c r="H18" s="51">
        <v>35170525.840000004</v>
      </c>
      <c r="I18" s="51">
        <v>26377894.009999994</v>
      </c>
      <c r="J18" s="115">
        <v>1.2358091960696049</v>
      </c>
      <c r="K18" s="52">
        <v>185</v>
      </c>
      <c r="L18" s="51">
        <v>22976118.470000006</v>
      </c>
      <c r="M18" s="53">
        <v>17232088.699999999</v>
      </c>
      <c r="N18" s="52">
        <v>309</v>
      </c>
      <c r="O18" s="51">
        <v>33341360.649999999</v>
      </c>
      <c r="P18" s="51">
        <v>25006020.109999996</v>
      </c>
      <c r="Q18" s="118">
        <f t="shared" si="4"/>
        <v>1.1715366522578912</v>
      </c>
      <c r="R18" s="52">
        <v>29</v>
      </c>
      <c r="S18" s="51">
        <v>3648446.2299999995</v>
      </c>
      <c r="T18" s="53">
        <v>2736334.63</v>
      </c>
      <c r="U18" s="52">
        <v>39</v>
      </c>
      <c r="V18" s="51">
        <v>1353241.22</v>
      </c>
      <c r="W18" s="53">
        <v>1014930.92</v>
      </c>
      <c r="X18" s="52">
        <v>280</v>
      </c>
      <c r="Y18" s="25">
        <v>28339673.199999999</v>
      </c>
      <c r="Z18" s="25">
        <v>21254754.559999995</v>
      </c>
      <c r="AA18" s="118">
        <v>0.91974662500387017</v>
      </c>
      <c r="AB18" s="52">
        <v>274</v>
      </c>
      <c r="AC18" s="28">
        <v>286</v>
      </c>
      <c r="AD18" s="25">
        <v>25913295.960000001</v>
      </c>
      <c r="AE18" s="25">
        <v>19434971.609999999</v>
      </c>
      <c r="AF18" s="115">
        <f t="shared" si="1"/>
        <v>0.91053200607595297</v>
      </c>
      <c r="AG18" s="28">
        <v>4</v>
      </c>
      <c r="AH18" s="26">
        <v>100187.64</v>
      </c>
      <c r="AI18" s="52">
        <v>280</v>
      </c>
      <c r="AJ18" s="51">
        <v>27022104.100000001</v>
      </c>
      <c r="AK18" s="51">
        <v>20266577.649999999</v>
      </c>
      <c r="AL18" s="25">
        <v>23326214.219999999</v>
      </c>
      <c r="AM18" s="25">
        <v>17494660.43</v>
      </c>
      <c r="AN18" s="115">
        <f t="shared" si="2"/>
        <v>0.94949290482175441</v>
      </c>
      <c r="AO18" s="52">
        <v>259</v>
      </c>
      <c r="AP18" s="51">
        <v>22833715.990000002</v>
      </c>
      <c r="AQ18" s="51">
        <v>17125286.719999999</v>
      </c>
      <c r="AR18" s="115">
        <f t="shared" si="3"/>
        <v>0.80232284070062643</v>
      </c>
    </row>
    <row r="19" spans="1:44" ht="25.5" x14ac:dyDescent="0.2">
      <c r="A19" s="98" t="s">
        <v>25</v>
      </c>
      <c r="B19" s="106">
        <v>337722074.83224535</v>
      </c>
      <c r="C19" s="153">
        <v>3969</v>
      </c>
      <c r="D19" s="25">
        <v>350290101</v>
      </c>
      <c r="E19" s="40">
        <v>223277213.25</v>
      </c>
      <c r="F19" s="115">
        <f t="shared" si="0"/>
        <v>1.0372141091872584</v>
      </c>
      <c r="G19" s="143">
        <v>3969</v>
      </c>
      <c r="H19" s="51">
        <v>350290101</v>
      </c>
      <c r="I19" s="51">
        <v>223277213.25</v>
      </c>
      <c r="J19" s="115">
        <v>1.0372141091872584</v>
      </c>
      <c r="K19" s="52">
        <v>115</v>
      </c>
      <c r="L19" s="51">
        <v>8908150</v>
      </c>
      <c r="M19" s="53">
        <v>5259175</v>
      </c>
      <c r="N19" s="143">
        <v>3854</v>
      </c>
      <c r="O19" s="51">
        <v>339790000</v>
      </c>
      <c r="P19" s="51">
        <v>217082875</v>
      </c>
      <c r="Q19" s="118">
        <f t="shared" si="4"/>
        <v>1.006123156648205</v>
      </c>
      <c r="R19" s="52">
        <v>2</v>
      </c>
      <c r="S19" s="51">
        <v>319350</v>
      </c>
      <c r="T19" s="53">
        <v>210262.5</v>
      </c>
      <c r="U19" s="52">
        <v>1</v>
      </c>
      <c r="V19" s="51">
        <v>25150</v>
      </c>
      <c r="W19" s="53">
        <v>18862.5</v>
      </c>
      <c r="X19" s="143">
        <v>3852</v>
      </c>
      <c r="Y19" s="25">
        <v>339445500</v>
      </c>
      <c r="Z19" s="25">
        <v>216853750</v>
      </c>
      <c r="AA19" s="118">
        <v>1.0047060795590725</v>
      </c>
      <c r="AB19" s="143">
        <v>3870</v>
      </c>
      <c r="AC19" s="144">
        <v>3961</v>
      </c>
      <c r="AD19" s="25">
        <v>317512462.5</v>
      </c>
      <c r="AE19" s="25">
        <v>200391871.87</v>
      </c>
      <c r="AF19" s="115">
        <f t="shared" si="1"/>
        <v>0.94015904248401905</v>
      </c>
      <c r="AG19" s="28">
        <v>3</v>
      </c>
      <c r="AH19" s="26">
        <v>160500</v>
      </c>
      <c r="AI19" s="143">
        <v>3853</v>
      </c>
      <c r="AJ19" s="51">
        <v>316269500</v>
      </c>
      <c r="AK19" s="51">
        <v>199471750</v>
      </c>
      <c r="AL19" s="25">
        <v>0</v>
      </c>
      <c r="AM19" s="25">
        <v>0</v>
      </c>
      <c r="AN19" s="115">
        <f t="shared" si="2"/>
        <v>0.93647861235336372</v>
      </c>
      <c r="AO19" s="143">
        <v>3853</v>
      </c>
      <c r="AP19" s="51">
        <v>316269500</v>
      </c>
      <c r="AQ19" s="51">
        <v>199471750</v>
      </c>
      <c r="AR19" s="115">
        <f t="shared" si="3"/>
        <v>0.93647861235336372</v>
      </c>
    </row>
    <row r="20" spans="1:44" outlineLevel="1" x14ac:dyDescent="0.2">
      <c r="A20" s="99" t="s">
        <v>74</v>
      </c>
      <c r="B20" s="107">
        <v>172583607.08172798</v>
      </c>
      <c r="C20" s="154">
        <v>2745</v>
      </c>
      <c r="D20" s="121">
        <v>157761450</v>
      </c>
      <c r="E20" s="122">
        <v>78880725</v>
      </c>
      <c r="F20" s="123">
        <f t="shared" si="0"/>
        <v>0.91411607781086146</v>
      </c>
      <c r="G20" s="157">
        <v>2745</v>
      </c>
      <c r="H20" s="135">
        <v>157761450</v>
      </c>
      <c r="I20" s="135">
        <v>78880725</v>
      </c>
      <c r="J20" s="123">
        <v>0.91411607781086146</v>
      </c>
      <c r="K20" s="134">
        <v>98</v>
      </c>
      <c r="L20" s="135">
        <v>5687750</v>
      </c>
      <c r="M20" s="137">
        <v>2843875</v>
      </c>
      <c r="N20" s="157">
        <v>2647</v>
      </c>
      <c r="O20" s="135">
        <v>151038500</v>
      </c>
      <c r="P20" s="135">
        <v>75519250</v>
      </c>
      <c r="Q20" s="136">
        <f t="shared" si="4"/>
        <v>0.87516133515783356</v>
      </c>
      <c r="R20" s="134">
        <v>1</v>
      </c>
      <c r="S20" s="135">
        <v>117000</v>
      </c>
      <c r="T20" s="137">
        <v>58500</v>
      </c>
      <c r="U20" s="134">
        <v>0</v>
      </c>
      <c r="V20" s="135">
        <v>0</v>
      </c>
      <c r="W20" s="137">
        <v>0</v>
      </c>
      <c r="X20" s="157">
        <v>2646</v>
      </c>
      <c r="Y20" s="121">
        <v>150921500</v>
      </c>
      <c r="Z20" s="121">
        <v>75460750</v>
      </c>
      <c r="AA20" s="136">
        <v>0.87380810859008007</v>
      </c>
      <c r="AB20" s="143">
        <v>2647</v>
      </c>
      <c r="AC20" s="144">
        <v>2649</v>
      </c>
      <c r="AD20" s="25">
        <v>150969900</v>
      </c>
      <c r="AE20" s="25">
        <v>75484950</v>
      </c>
      <c r="AF20" s="123">
        <f t="shared" si="1"/>
        <v>0.87476384665263907</v>
      </c>
      <c r="AG20" s="28">
        <v>3</v>
      </c>
      <c r="AH20" s="26">
        <v>160500</v>
      </c>
      <c r="AI20" s="143">
        <v>2646</v>
      </c>
      <c r="AJ20" s="51">
        <v>150921500</v>
      </c>
      <c r="AK20" s="51">
        <v>75460750</v>
      </c>
      <c r="AL20" s="25">
        <v>0</v>
      </c>
      <c r="AM20" s="25">
        <v>0</v>
      </c>
      <c r="AN20" s="123">
        <f t="shared" si="2"/>
        <v>0.87448340286763293</v>
      </c>
      <c r="AO20" s="143">
        <v>2646</v>
      </c>
      <c r="AP20" s="51">
        <v>150921500</v>
      </c>
      <c r="AQ20" s="51">
        <v>75460750</v>
      </c>
      <c r="AR20" s="123">
        <f t="shared" si="3"/>
        <v>0.87448340286763293</v>
      </c>
    </row>
    <row r="21" spans="1:44" ht="25.5" outlineLevel="1" x14ac:dyDescent="0.2">
      <c r="A21" s="99" t="s">
        <v>76</v>
      </c>
      <c r="B21" s="107">
        <v>165138467.75051734</v>
      </c>
      <c r="C21" s="154">
        <v>1224</v>
      </c>
      <c r="D21" s="121">
        <v>192528651</v>
      </c>
      <c r="E21" s="122">
        <v>144396488.25</v>
      </c>
      <c r="F21" s="123">
        <f t="shared" si="0"/>
        <v>1.1658619195308408</v>
      </c>
      <c r="G21" s="157">
        <v>1224</v>
      </c>
      <c r="H21" s="135">
        <v>192528651</v>
      </c>
      <c r="I21" s="135">
        <v>144396488.25</v>
      </c>
      <c r="J21" s="123">
        <v>1.1658619195308408</v>
      </c>
      <c r="K21" s="134">
        <v>17</v>
      </c>
      <c r="L21" s="135">
        <v>3220400</v>
      </c>
      <c r="M21" s="137">
        <v>2415300</v>
      </c>
      <c r="N21" s="157">
        <v>1207</v>
      </c>
      <c r="O21" s="135">
        <v>188751500</v>
      </c>
      <c r="P21" s="135">
        <v>141563625</v>
      </c>
      <c r="Q21" s="136">
        <f t="shared" si="4"/>
        <v>1.1429892899645648</v>
      </c>
      <c r="R21" s="134">
        <v>1</v>
      </c>
      <c r="S21" s="135">
        <v>202350</v>
      </c>
      <c r="T21" s="137">
        <v>151762.5</v>
      </c>
      <c r="U21" s="134">
        <v>1</v>
      </c>
      <c r="V21" s="135">
        <v>25150</v>
      </c>
      <c r="W21" s="137">
        <v>18862.5</v>
      </c>
      <c r="X21" s="157">
        <v>1206</v>
      </c>
      <c r="Y21" s="121">
        <v>188524000</v>
      </c>
      <c r="Z21" s="121">
        <v>141393000</v>
      </c>
      <c r="AA21" s="136">
        <v>1.1416111428928644</v>
      </c>
      <c r="AB21" s="143">
        <v>1223</v>
      </c>
      <c r="AC21" s="144">
        <v>1312</v>
      </c>
      <c r="AD21" s="25">
        <v>166542562.5</v>
      </c>
      <c r="AE21" s="25">
        <v>124906921.87</v>
      </c>
      <c r="AF21" s="123">
        <f t="shared" si="1"/>
        <v>1.0085025298381955</v>
      </c>
      <c r="AG21" s="28">
        <v>0</v>
      </c>
      <c r="AH21" s="26">
        <v>0</v>
      </c>
      <c r="AI21" s="143">
        <v>1207</v>
      </c>
      <c r="AJ21" s="51">
        <v>165348000</v>
      </c>
      <c r="AK21" s="51">
        <v>124011000</v>
      </c>
      <c r="AL21" s="25">
        <v>0</v>
      </c>
      <c r="AM21" s="25">
        <v>0</v>
      </c>
      <c r="AN21" s="123">
        <f t="shared" si="2"/>
        <v>1.0012688276228845</v>
      </c>
      <c r="AO21" s="143">
        <v>1207</v>
      </c>
      <c r="AP21" s="51">
        <v>165348000</v>
      </c>
      <c r="AQ21" s="51">
        <v>124011000</v>
      </c>
      <c r="AR21" s="123">
        <f t="shared" si="3"/>
        <v>1.0012688276228845</v>
      </c>
    </row>
    <row r="22" spans="1:44" ht="25.5" x14ac:dyDescent="0.2">
      <c r="A22" s="98" t="s">
        <v>26</v>
      </c>
      <c r="B22" s="106">
        <v>105196607.59397468</v>
      </c>
      <c r="C22" s="24">
        <v>868</v>
      </c>
      <c r="D22" s="25">
        <v>231681348.88999999</v>
      </c>
      <c r="E22" s="40">
        <v>173761010.74000001</v>
      </c>
      <c r="F22" s="115">
        <f t="shared" si="0"/>
        <v>2.2023652110932703</v>
      </c>
      <c r="G22" s="52">
        <v>447</v>
      </c>
      <c r="H22" s="51">
        <v>118304933.52999999</v>
      </c>
      <c r="I22" s="51">
        <v>88728699.609999985</v>
      </c>
      <c r="J22" s="115">
        <v>1.1246078769632881</v>
      </c>
      <c r="K22" s="52">
        <v>119</v>
      </c>
      <c r="L22" s="51">
        <v>29868895.420000006</v>
      </c>
      <c r="M22" s="53">
        <v>22401671.449999996</v>
      </c>
      <c r="N22" s="52">
        <v>457</v>
      </c>
      <c r="O22" s="51">
        <v>104906110.70999999</v>
      </c>
      <c r="P22" s="51">
        <v>78679582.569999978</v>
      </c>
      <c r="Q22" s="118">
        <f t="shared" si="4"/>
        <v>0.99723853372633542</v>
      </c>
      <c r="R22" s="52">
        <v>24</v>
      </c>
      <c r="S22" s="51">
        <v>4546067.88</v>
      </c>
      <c r="T22" s="53">
        <v>3409550.89</v>
      </c>
      <c r="U22" s="52">
        <v>44</v>
      </c>
      <c r="V22" s="51">
        <v>1095895.56</v>
      </c>
      <c r="W22" s="53">
        <v>821921.66</v>
      </c>
      <c r="X22" s="52">
        <v>433</v>
      </c>
      <c r="Y22" s="25">
        <v>99264147.270000011</v>
      </c>
      <c r="Z22" s="25">
        <v>74448110.019999981</v>
      </c>
      <c r="AA22" s="118">
        <v>0.9416989549168483</v>
      </c>
      <c r="AB22" s="52">
        <v>403</v>
      </c>
      <c r="AC22" s="28">
        <v>428</v>
      </c>
      <c r="AD22" s="25">
        <v>87481272.280000001</v>
      </c>
      <c r="AE22" s="25">
        <v>65610953.769999996</v>
      </c>
      <c r="AF22" s="115">
        <f t="shared" si="1"/>
        <v>0.83159784598425246</v>
      </c>
      <c r="AG22" s="28">
        <v>6</v>
      </c>
      <c r="AH22" s="26">
        <v>992046.03</v>
      </c>
      <c r="AI22" s="52">
        <v>422</v>
      </c>
      <c r="AJ22" s="51">
        <v>93953705.650000006</v>
      </c>
      <c r="AK22" s="51">
        <v>70465278.640000001</v>
      </c>
      <c r="AL22" s="25">
        <v>88931905.019999996</v>
      </c>
      <c r="AM22" s="25">
        <v>66698928.439999998</v>
      </c>
      <c r="AN22" s="115">
        <f t="shared" si="2"/>
        <v>0.89312486209280928</v>
      </c>
      <c r="AO22" s="52">
        <v>380</v>
      </c>
      <c r="AP22" s="51">
        <v>80609310.890000001</v>
      </c>
      <c r="AQ22" s="51">
        <v>60456982.719999991</v>
      </c>
      <c r="AR22" s="115">
        <f t="shared" si="3"/>
        <v>0.7662729125365545</v>
      </c>
    </row>
    <row r="23" spans="1:44" ht="25.5" collapsed="1" x14ac:dyDescent="0.2">
      <c r="A23" s="98" t="s">
        <v>27</v>
      </c>
      <c r="B23" s="106">
        <v>146601418.25778803</v>
      </c>
      <c r="C23" s="24">
        <v>42</v>
      </c>
      <c r="D23" s="25">
        <v>522491641.90999997</v>
      </c>
      <c r="E23" s="40">
        <v>391868731.34000003</v>
      </c>
      <c r="F23" s="115">
        <f t="shared" si="0"/>
        <v>3.5640285620650412</v>
      </c>
      <c r="G23" s="52">
        <v>16</v>
      </c>
      <c r="H23" s="51">
        <v>153552694.35999998</v>
      </c>
      <c r="I23" s="51">
        <v>115164520.72999999</v>
      </c>
      <c r="J23" s="115">
        <v>1.0474161586212531</v>
      </c>
      <c r="K23" s="52">
        <v>24</v>
      </c>
      <c r="L23" s="51">
        <v>166363221.54999998</v>
      </c>
      <c r="M23" s="53">
        <v>124772416.11000001</v>
      </c>
      <c r="N23" s="52">
        <v>17</v>
      </c>
      <c r="O23" s="51">
        <v>331007995.13999999</v>
      </c>
      <c r="P23" s="51">
        <v>248255996.30000001</v>
      </c>
      <c r="Q23" s="118">
        <f t="shared" si="4"/>
        <v>2.2578771684046486</v>
      </c>
      <c r="R23" s="52">
        <v>1</v>
      </c>
      <c r="S23" s="51">
        <v>188897941</v>
      </c>
      <c r="T23" s="53">
        <v>141673455.75</v>
      </c>
      <c r="U23" s="52">
        <v>3</v>
      </c>
      <c r="V23" s="51">
        <v>637777.86</v>
      </c>
      <c r="W23" s="53">
        <v>478333.38</v>
      </c>
      <c r="X23" s="52">
        <v>16</v>
      </c>
      <c r="Y23" s="25">
        <v>141472276.28</v>
      </c>
      <c r="Z23" s="25">
        <v>106104207.17</v>
      </c>
      <c r="AA23" s="118">
        <v>0.9823555331563969</v>
      </c>
      <c r="AB23" s="52">
        <v>14</v>
      </c>
      <c r="AC23" s="54">
        <v>21</v>
      </c>
      <c r="AD23" s="51">
        <v>43965714.780000001</v>
      </c>
      <c r="AE23" s="51">
        <v>32974286.030000001</v>
      </c>
      <c r="AF23" s="115">
        <f t="shared" si="1"/>
        <v>0.29989965514992128</v>
      </c>
      <c r="AG23" s="28">
        <v>3</v>
      </c>
      <c r="AH23" s="26">
        <v>2001813.91</v>
      </c>
      <c r="AI23" s="52">
        <v>13</v>
      </c>
      <c r="AJ23" s="51">
        <v>47606023.93</v>
      </c>
      <c r="AK23" s="51">
        <v>35704517.899999999</v>
      </c>
      <c r="AL23" s="25">
        <v>41345400.149999999</v>
      </c>
      <c r="AM23" s="25">
        <v>31009050.100000001</v>
      </c>
      <c r="AN23" s="115">
        <f t="shared" si="2"/>
        <v>0.32473099166263342</v>
      </c>
      <c r="AO23" s="27">
        <v>8</v>
      </c>
      <c r="AP23" s="25">
        <v>16301685.98</v>
      </c>
      <c r="AQ23" s="25">
        <v>12226264.439999999</v>
      </c>
      <c r="AR23" s="115">
        <f t="shared" si="3"/>
        <v>0.11119732792308093</v>
      </c>
    </row>
    <row r="24" spans="1:44" x14ac:dyDescent="0.2">
      <c r="A24" s="98" t="s">
        <v>28</v>
      </c>
      <c r="B24" s="106">
        <v>55774842.696575999</v>
      </c>
      <c r="C24" s="24">
        <v>30</v>
      </c>
      <c r="D24" s="25">
        <v>122351326.03999999</v>
      </c>
      <c r="E24" s="40">
        <v>91763494.429999992</v>
      </c>
      <c r="F24" s="115">
        <f t="shared" si="0"/>
        <v>2.1936651028423446</v>
      </c>
      <c r="G24" s="52">
        <v>13</v>
      </c>
      <c r="H24" s="51">
        <v>55278845.630000003</v>
      </c>
      <c r="I24" s="51">
        <v>41459134.170000009</v>
      </c>
      <c r="J24" s="115">
        <v>0.99110715436215036</v>
      </c>
      <c r="K24" s="52">
        <v>16</v>
      </c>
      <c r="L24" s="51">
        <v>63077006.409999996</v>
      </c>
      <c r="M24" s="53">
        <v>47307754.760000005</v>
      </c>
      <c r="N24" s="52">
        <v>11</v>
      </c>
      <c r="O24" s="51">
        <v>45080219.140000001</v>
      </c>
      <c r="P24" s="51">
        <v>33810164.320000008</v>
      </c>
      <c r="Q24" s="118">
        <f t="shared" si="4"/>
        <v>0.80825363121584315</v>
      </c>
      <c r="R24" s="52">
        <v>1</v>
      </c>
      <c r="S24" s="51">
        <v>3646826.6</v>
      </c>
      <c r="T24" s="53">
        <v>2735119.95</v>
      </c>
      <c r="U24" s="52">
        <v>5</v>
      </c>
      <c r="V24" s="51">
        <v>39604.69</v>
      </c>
      <c r="W24" s="53">
        <v>29703.53</v>
      </c>
      <c r="X24" s="52">
        <v>10</v>
      </c>
      <c r="Y24" s="25">
        <v>41393787.850000001</v>
      </c>
      <c r="Z24" s="25">
        <v>31045340.840000004</v>
      </c>
      <c r="AA24" s="118">
        <v>0.71985607811736596</v>
      </c>
      <c r="AB24" s="52">
        <v>6</v>
      </c>
      <c r="AC24" s="28">
        <v>11</v>
      </c>
      <c r="AD24" s="25">
        <v>23123186.93</v>
      </c>
      <c r="AE24" s="25">
        <v>17342390.149999999</v>
      </c>
      <c r="AF24" s="115">
        <f t="shared" si="1"/>
        <v>0.41458094388170325</v>
      </c>
      <c r="AG24" s="28">
        <v>0</v>
      </c>
      <c r="AH24" s="26">
        <v>0</v>
      </c>
      <c r="AI24" s="52">
        <v>9</v>
      </c>
      <c r="AJ24" s="51">
        <v>33013756.239999998</v>
      </c>
      <c r="AK24" s="51">
        <v>24760317.109999999</v>
      </c>
      <c r="AL24" s="25">
        <v>29253926.510000002</v>
      </c>
      <c r="AM24" s="25">
        <v>21940444.850000001</v>
      </c>
      <c r="AN24" s="115">
        <f t="shared" si="2"/>
        <v>0.59191123890030628</v>
      </c>
      <c r="AO24" s="27">
        <v>5</v>
      </c>
      <c r="AP24" s="25">
        <v>18722918.619999997</v>
      </c>
      <c r="AQ24" s="25">
        <v>14042188.899999999</v>
      </c>
      <c r="AR24" s="115">
        <f t="shared" si="3"/>
        <v>0.33568751994255991</v>
      </c>
    </row>
    <row r="25" spans="1:44" x14ac:dyDescent="0.2">
      <c r="A25" s="98" t="s">
        <v>29</v>
      </c>
      <c r="B25" s="106">
        <v>0</v>
      </c>
      <c r="C25" s="24">
        <v>0</v>
      </c>
      <c r="D25" s="25">
        <v>0</v>
      </c>
      <c r="E25" s="40">
        <v>0</v>
      </c>
      <c r="F25" s="115">
        <v>0</v>
      </c>
      <c r="G25" s="52">
        <v>0</v>
      </c>
      <c r="H25" s="51">
        <v>0</v>
      </c>
      <c r="I25" s="51">
        <v>0</v>
      </c>
      <c r="J25" s="115" t="s">
        <v>85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 t="e">
        <f t="shared" si="4"/>
        <v>#DIV/0!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18" t="s">
        <v>85</v>
      </c>
      <c r="AB25" s="52">
        <v>0</v>
      </c>
      <c r="AC25" s="28">
        <v>0</v>
      </c>
      <c r="AD25" s="25">
        <v>0</v>
      </c>
      <c r="AE25" s="25">
        <v>0</v>
      </c>
      <c r="AF25" s="115"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v>0</v>
      </c>
      <c r="AO25" s="27">
        <v>0</v>
      </c>
      <c r="AP25" s="25">
        <v>0</v>
      </c>
      <c r="AQ25" s="25">
        <v>0</v>
      </c>
      <c r="AR25" s="115">
        <v>0</v>
      </c>
    </row>
    <row r="26" spans="1:44" x14ac:dyDescent="0.2">
      <c r="A26" s="98" t="s">
        <v>30</v>
      </c>
      <c r="B26" s="106">
        <v>10986405.975950668</v>
      </c>
      <c r="C26" s="24">
        <v>95</v>
      </c>
      <c r="D26" s="25">
        <v>18435485.5</v>
      </c>
      <c r="E26" s="40">
        <v>13826614.07</v>
      </c>
      <c r="F26" s="115">
        <f t="shared" si="0"/>
        <v>1.6780269671770212</v>
      </c>
      <c r="G26" s="52">
        <v>58</v>
      </c>
      <c r="H26" s="51">
        <v>11824790.639999999</v>
      </c>
      <c r="I26" s="51">
        <v>8868592.9399999995</v>
      </c>
      <c r="J26" s="115">
        <v>1.076311094445678</v>
      </c>
      <c r="K26" s="52">
        <v>27</v>
      </c>
      <c r="L26" s="51">
        <v>5325163.2300000004</v>
      </c>
      <c r="M26" s="53">
        <v>3993872.41</v>
      </c>
      <c r="N26" s="52">
        <v>65</v>
      </c>
      <c r="O26" s="51">
        <v>10006858.32</v>
      </c>
      <c r="P26" s="51">
        <v>7505143.6999999993</v>
      </c>
      <c r="Q26" s="118">
        <f t="shared" si="4"/>
        <v>0.91084002738521541</v>
      </c>
      <c r="R26" s="52">
        <v>10</v>
      </c>
      <c r="S26" s="51">
        <v>1283063.3700000001</v>
      </c>
      <c r="T26" s="53">
        <v>962297.5199999999</v>
      </c>
      <c r="U26" s="52">
        <v>3</v>
      </c>
      <c r="V26" s="51">
        <v>94060</v>
      </c>
      <c r="W26" s="53">
        <v>70545</v>
      </c>
      <c r="X26" s="52">
        <v>55</v>
      </c>
      <c r="Y26" s="25">
        <v>8629734.9499999993</v>
      </c>
      <c r="Z26" s="25">
        <v>6472301.1799999997</v>
      </c>
      <c r="AA26" s="118">
        <v>0.83423086937647128</v>
      </c>
      <c r="AB26" s="52">
        <v>46</v>
      </c>
      <c r="AC26" s="28">
        <v>51</v>
      </c>
      <c r="AD26" s="25">
        <v>6781750.4400000004</v>
      </c>
      <c r="AE26" s="25">
        <v>5086312.8</v>
      </c>
      <c r="AF26" s="115">
        <f t="shared" si="1"/>
        <v>0.61728562141662224</v>
      </c>
      <c r="AG26" s="28">
        <v>0</v>
      </c>
      <c r="AH26" s="26">
        <v>0</v>
      </c>
      <c r="AI26" s="52">
        <v>52</v>
      </c>
      <c r="AJ26" s="51">
        <v>7369908.6399999997</v>
      </c>
      <c r="AK26" s="51">
        <v>5527431.4299999997</v>
      </c>
      <c r="AL26" s="25">
        <v>7059634.2699999996</v>
      </c>
      <c r="AM26" s="25">
        <v>5294725.68</v>
      </c>
      <c r="AN26" s="115">
        <f t="shared" si="2"/>
        <v>0.6708207084403025</v>
      </c>
      <c r="AO26" s="27">
        <v>36</v>
      </c>
      <c r="AP26" s="25">
        <v>5140955.75</v>
      </c>
      <c r="AQ26" s="25">
        <v>3855716.78</v>
      </c>
      <c r="AR26" s="115">
        <f t="shared" si="3"/>
        <v>0.4679379008252193</v>
      </c>
    </row>
    <row r="27" spans="1:44" ht="13.5" thickBot="1" x14ac:dyDescent="0.25">
      <c r="A27" s="100" t="s">
        <v>31</v>
      </c>
      <c r="B27" s="108">
        <v>7904817.0250439998</v>
      </c>
      <c r="C27" s="45">
        <v>26</v>
      </c>
      <c r="D27" s="41">
        <v>11282657.33</v>
      </c>
      <c r="E27" s="42">
        <v>8461992.9700000007</v>
      </c>
      <c r="F27" s="115">
        <f t="shared" si="0"/>
        <v>1.4273141673304195</v>
      </c>
      <c r="G27" s="57">
        <v>20</v>
      </c>
      <c r="H27" s="56">
        <v>8075913.8300000001</v>
      </c>
      <c r="I27" s="56">
        <v>6056935.3499999996</v>
      </c>
      <c r="J27" s="115">
        <v>1.0216446256015708</v>
      </c>
      <c r="K27" s="57">
        <v>6</v>
      </c>
      <c r="L27" s="56">
        <v>3206743.5</v>
      </c>
      <c r="M27" s="58">
        <v>2405057.62</v>
      </c>
      <c r="N27" s="57">
        <v>13</v>
      </c>
      <c r="O27" s="56">
        <v>5675461.6600000001</v>
      </c>
      <c r="P27" s="56">
        <v>4256596.2200000007</v>
      </c>
      <c r="Q27" s="118">
        <f t="shared" si="4"/>
        <v>0.71797508304354574</v>
      </c>
      <c r="R27" s="57">
        <v>0</v>
      </c>
      <c r="S27" s="56">
        <v>0</v>
      </c>
      <c r="T27" s="58">
        <v>0</v>
      </c>
      <c r="U27" s="57">
        <v>7</v>
      </c>
      <c r="V27" s="56">
        <v>4576.07</v>
      </c>
      <c r="W27" s="58">
        <v>3432.05</v>
      </c>
      <c r="X27" s="57">
        <v>13</v>
      </c>
      <c r="Y27" s="41">
        <v>5670885.5899999999</v>
      </c>
      <c r="Z27" s="41">
        <v>4253164.17</v>
      </c>
      <c r="AA27" s="118">
        <v>0.85313871002844133</v>
      </c>
      <c r="AB27" s="57">
        <v>11</v>
      </c>
      <c r="AC27" s="59">
        <v>18</v>
      </c>
      <c r="AD27" s="56">
        <v>3643655.19</v>
      </c>
      <c r="AE27" s="56">
        <v>2732741.36</v>
      </c>
      <c r="AF27" s="115">
        <f t="shared" si="1"/>
        <v>0.46094111710064772</v>
      </c>
      <c r="AG27" s="44">
        <v>2</v>
      </c>
      <c r="AH27" s="46">
        <v>193895.39</v>
      </c>
      <c r="AI27" s="57">
        <v>12</v>
      </c>
      <c r="AJ27" s="56">
        <v>3970148.16</v>
      </c>
      <c r="AK27" s="56">
        <v>2977611.09</v>
      </c>
      <c r="AL27" s="41">
        <v>3741031.96</v>
      </c>
      <c r="AM27" s="41">
        <v>2805773.96</v>
      </c>
      <c r="AN27" s="115">
        <f t="shared" si="2"/>
        <v>0.50224415662270205</v>
      </c>
      <c r="AO27" s="43">
        <v>8</v>
      </c>
      <c r="AP27" s="41">
        <v>2360140</v>
      </c>
      <c r="AQ27" s="41">
        <v>1770104.97</v>
      </c>
      <c r="AR27" s="115">
        <f t="shared" si="3"/>
        <v>0.2985698457690566</v>
      </c>
    </row>
    <row r="28" spans="1:44" s="31" customFormat="1" ht="59.25" customHeight="1" thickBot="1" x14ac:dyDescent="0.25">
      <c r="A28" s="96" t="s">
        <v>68</v>
      </c>
      <c r="B28" s="70">
        <f>SUM(B29+B30+B31+B35+B36+B37+B38+B39)</f>
        <v>835395852.36421418</v>
      </c>
      <c r="C28" s="142">
        <v>3299</v>
      </c>
      <c r="D28" s="78">
        <v>1457174177.3799996</v>
      </c>
      <c r="E28" s="78">
        <v>1092880625.74</v>
      </c>
      <c r="F28" s="116">
        <f t="shared" si="0"/>
        <v>1.7442918506910468</v>
      </c>
      <c r="G28" s="141">
        <v>2577</v>
      </c>
      <c r="H28" s="132">
        <v>850715453.13</v>
      </c>
      <c r="I28" s="132">
        <v>638036583.83000016</v>
      </c>
      <c r="J28" s="116">
        <v>1.0183381336194459</v>
      </c>
      <c r="K28" s="131">
        <v>660</v>
      </c>
      <c r="L28" s="132">
        <v>552857154.87000012</v>
      </c>
      <c r="M28" s="132">
        <v>414642865.02999997</v>
      </c>
      <c r="N28" s="141">
        <v>2593</v>
      </c>
      <c r="O28" s="132">
        <v>832593871.9200002</v>
      </c>
      <c r="P28" s="132">
        <v>624445397.56000006</v>
      </c>
      <c r="Q28" s="130">
        <f t="shared" ref="Q28" si="5">O28/B28</f>
        <v>0.9966459248794638</v>
      </c>
      <c r="R28" s="131">
        <v>61</v>
      </c>
      <c r="S28" s="132">
        <v>46165497.949999996</v>
      </c>
      <c r="T28" s="132">
        <v>34624123.31000001</v>
      </c>
      <c r="U28" s="131">
        <v>153</v>
      </c>
      <c r="V28" s="132">
        <v>4239377.9300000006</v>
      </c>
      <c r="W28" s="132">
        <v>3179533.4299999997</v>
      </c>
      <c r="X28" s="141">
        <v>2532</v>
      </c>
      <c r="Y28" s="78">
        <v>782188996.03999996</v>
      </c>
      <c r="Z28" s="78">
        <v>586641740.82000005</v>
      </c>
      <c r="AA28" s="130">
        <v>0.92220824416973479</v>
      </c>
      <c r="AB28" s="77">
        <v>721</v>
      </c>
      <c r="AC28" s="77">
        <v>907</v>
      </c>
      <c r="AD28" s="78">
        <v>321820931.06000006</v>
      </c>
      <c r="AE28" s="78">
        <v>241365696.17999998</v>
      </c>
      <c r="AF28" s="116">
        <f t="shared" si="1"/>
        <v>0.38523166011565646</v>
      </c>
      <c r="AG28" s="77">
        <v>29</v>
      </c>
      <c r="AH28" s="78">
        <v>8635356.120000001</v>
      </c>
      <c r="AI28" s="142">
        <v>2394</v>
      </c>
      <c r="AJ28" s="78">
        <v>647934289.19000006</v>
      </c>
      <c r="AK28" s="78">
        <v>485947558.15999997</v>
      </c>
      <c r="AL28" s="78">
        <v>257037009.69</v>
      </c>
      <c r="AM28" s="78">
        <v>192777756.32999998</v>
      </c>
      <c r="AN28" s="116">
        <f t="shared" si="2"/>
        <v>0.77560151556452184</v>
      </c>
      <c r="AO28" s="142">
        <v>2255</v>
      </c>
      <c r="AP28" s="78">
        <v>538702368.30999994</v>
      </c>
      <c r="AQ28" s="78">
        <v>404026766.97999996</v>
      </c>
      <c r="AR28" s="116">
        <f t="shared" si="3"/>
        <v>0.64484683133803444</v>
      </c>
    </row>
    <row r="29" spans="1:44" s="30" customFormat="1" x14ac:dyDescent="0.2">
      <c r="A29" s="101" t="s">
        <v>32</v>
      </c>
      <c r="B29" s="105">
        <v>76253268.235931993</v>
      </c>
      <c r="C29" s="117">
        <v>27</v>
      </c>
      <c r="D29" s="86">
        <v>161062932.82999998</v>
      </c>
      <c r="E29" s="86">
        <v>120797199.54000002</v>
      </c>
      <c r="F29" s="118">
        <f t="shared" si="0"/>
        <v>2.1122102246380052</v>
      </c>
      <c r="G29" s="87">
        <v>14</v>
      </c>
      <c r="H29" s="86">
        <v>74342333.539999992</v>
      </c>
      <c r="I29" s="86">
        <v>55756750.120000005</v>
      </c>
      <c r="J29" s="118">
        <v>0.97493963550494045</v>
      </c>
      <c r="K29" s="87">
        <v>12</v>
      </c>
      <c r="L29" s="86">
        <v>82694978.379999995</v>
      </c>
      <c r="M29" s="88">
        <v>62021233.740000002</v>
      </c>
      <c r="N29" s="87">
        <v>14</v>
      </c>
      <c r="O29" s="86">
        <v>72154364.689999998</v>
      </c>
      <c r="P29" s="86">
        <v>54115773.469999999</v>
      </c>
      <c r="Q29" s="118">
        <f t="shared" ref="Q29:Q59" si="6">O29/$B29</f>
        <v>0.94624619192386938</v>
      </c>
      <c r="R29" s="87">
        <v>0</v>
      </c>
      <c r="S29" s="86">
        <v>0</v>
      </c>
      <c r="T29" s="88">
        <v>0</v>
      </c>
      <c r="U29" s="87">
        <v>10</v>
      </c>
      <c r="V29" s="86">
        <v>56641.909999999996</v>
      </c>
      <c r="W29" s="88">
        <v>42481.43</v>
      </c>
      <c r="X29" s="81">
        <v>14</v>
      </c>
      <c r="Y29" s="80">
        <v>72097722.779999986</v>
      </c>
      <c r="Z29" s="80">
        <v>54073292.039999999</v>
      </c>
      <c r="AA29" s="118">
        <v>0.91411078675722002</v>
      </c>
      <c r="AB29" s="81">
        <v>10</v>
      </c>
      <c r="AC29" s="83">
        <v>22</v>
      </c>
      <c r="AD29" s="80">
        <v>37729090.350000001</v>
      </c>
      <c r="AE29" s="80">
        <v>28296817.699999999</v>
      </c>
      <c r="AF29" s="115">
        <f t="shared" si="1"/>
        <v>0.49478653469991646</v>
      </c>
      <c r="AG29" s="83">
        <v>2</v>
      </c>
      <c r="AH29" s="82">
        <v>1522226.26</v>
      </c>
      <c r="AI29" s="87">
        <v>13</v>
      </c>
      <c r="AJ29" s="86">
        <v>52364278.200000003</v>
      </c>
      <c r="AK29" s="86">
        <v>39273208.399999999</v>
      </c>
      <c r="AL29" s="80">
        <v>48273928.93</v>
      </c>
      <c r="AM29" s="80">
        <v>36205446.530000001</v>
      </c>
      <c r="AN29" s="115">
        <f t="shared" si="2"/>
        <v>0.68671519806838854</v>
      </c>
      <c r="AO29" s="81">
        <v>8</v>
      </c>
      <c r="AP29" s="80">
        <v>30059854.75</v>
      </c>
      <c r="AQ29" s="80">
        <v>22544890.890000001</v>
      </c>
      <c r="AR29" s="115">
        <f t="shared" si="3"/>
        <v>0.39421070657579005</v>
      </c>
    </row>
    <row r="30" spans="1:44" s="23" customFormat="1" x14ac:dyDescent="0.25">
      <c r="A30" s="98" t="s">
        <v>33</v>
      </c>
      <c r="B30" s="106">
        <v>9321963.2599786669</v>
      </c>
      <c r="C30" s="24">
        <v>34</v>
      </c>
      <c r="D30" s="56">
        <v>17356707.68</v>
      </c>
      <c r="E30" s="56">
        <v>13017530.75</v>
      </c>
      <c r="F30" s="118">
        <f t="shared" si="0"/>
        <v>1.8619154780963727</v>
      </c>
      <c r="G30" s="52">
        <v>11</v>
      </c>
      <c r="H30" s="56">
        <v>8843541.6500000004</v>
      </c>
      <c r="I30" s="56">
        <v>6632656.2300000004</v>
      </c>
      <c r="J30" s="118">
        <v>0.94867802021569425</v>
      </c>
      <c r="K30" s="52">
        <v>22</v>
      </c>
      <c r="L30" s="56">
        <v>8480666.0300000012</v>
      </c>
      <c r="M30" s="53">
        <v>6360499.5200000005</v>
      </c>
      <c r="N30" s="52">
        <v>12</v>
      </c>
      <c r="O30" s="56">
        <v>8485207.120000001</v>
      </c>
      <c r="P30" s="56">
        <v>6363905.3300000001</v>
      </c>
      <c r="Q30" s="118">
        <f t="shared" si="6"/>
        <v>0.91023820662638177</v>
      </c>
      <c r="R30" s="57">
        <v>1</v>
      </c>
      <c r="S30" s="56">
        <v>32500</v>
      </c>
      <c r="T30" s="53">
        <v>24375</v>
      </c>
      <c r="U30" s="52">
        <v>2</v>
      </c>
      <c r="V30" s="56">
        <v>35758.28</v>
      </c>
      <c r="W30" s="53">
        <v>26818.720000000001</v>
      </c>
      <c r="X30" s="27">
        <v>11</v>
      </c>
      <c r="Y30" s="41">
        <v>8416948.8399999999</v>
      </c>
      <c r="Z30" s="41">
        <v>6312711.6099999994</v>
      </c>
      <c r="AA30" s="118">
        <v>0.90650214082771541</v>
      </c>
      <c r="AB30" s="27">
        <v>10</v>
      </c>
      <c r="AC30" s="44">
        <v>18</v>
      </c>
      <c r="AD30" s="41">
        <v>6049672.0199999996</v>
      </c>
      <c r="AE30" s="41">
        <v>4537253.95</v>
      </c>
      <c r="AF30" s="115">
        <f t="shared" si="1"/>
        <v>0.6489697343018539</v>
      </c>
      <c r="AG30" s="44">
        <v>0</v>
      </c>
      <c r="AH30" s="26">
        <v>0</v>
      </c>
      <c r="AI30" s="52">
        <v>11</v>
      </c>
      <c r="AJ30" s="56">
        <v>6341266.3499999996</v>
      </c>
      <c r="AK30" s="56">
        <v>4755949.6900000004</v>
      </c>
      <c r="AL30" s="41">
        <v>4119036.69</v>
      </c>
      <c r="AM30" s="41">
        <v>3089277.48</v>
      </c>
      <c r="AN30" s="115">
        <f t="shared" si="2"/>
        <v>0.68025009036717776</v>
      </c>
      <c r="AO30" s="27">
        <v>9</v>
      </c>
      <c r="AP30" s="41">
        <v>5550375.7300000004</v>
      </c>
      <c r="AQ30" s="41">
        <v>4162781.7199999997</v>
      </c>
      <c r="AR30" s="115">
        <f t="shared" si="3"/>
        <v>0.59540845369226469</v>
      </c>
    </row>
    <row r="31" spans="1:44" s="23" customFormat="1" ht="39" customHeight="1" x14ac:dyDescent="0.25">
      <c r="A31" s="98" t="s">
        <v>34</v>
      </c>
      <c r="B31" s="106">
        <v>471637673.85910344</v>
      </c>
      <c r="C31" s="155">
        <v>1493</v>
      </c>
      <c r="D31" s="133">
        <v>980438943.16000009</v>
      </c>
      <c r="E31" s="133">
        <v>735329204.64999998</v>
      </c>
      <c r="F31" s="115">
        <f t="shared" si="0"/>
        <v>2.0787969186975834</v>
      </c>
      <c r="G31" s="112">
        <v>929</v>
      </c>
      <c r="H31" s="133">
        <v>484277344.40000004</v>
      </c>
      <c r="I31" s="133">
        <v>363208006.47000003</v>
      </c>
      <c r="J31" s="115">
        <v>1.0267995354091932</v>
      </c>
      <c r="K31" s="112">
        <v>517</v>
      </c>
      <c r="L31" s="133">
        <v>447931097.68999994</v>
      </c>
      <c r="M31" s="133">
        <v>335948322.48000002</v>
      </c>
      <c r="N31" s="62">
        <v>931</v>
      </c>
      <c r="O31" s="133">
        <v>476011244.48000002</v>
      </c>
      <c r="P31" s="133">
        <v>357008431.33000004</v>
      </c>
      <c r="Q31" s="115">
        <f t="shared" si="6"/>
        <v>1.0092731578991783</v>
      </c>
      <c r="R31" s="112">
        <v>47</v>
      </c>
      <c r="S31" s="133">
        <v>45009822.020000003</v>
      </c>
      <c r="T31" s="113">
        <v>33757366.400000006</v>
      </c>
      <c r="U31" s="62">
        <v>137</v>
      </c>
      <c r="V31" s="133">
        <v>4095046.5</v>
      </c>
      <c r="W31" s="133">
        <v>3071284.8499999996</v>
      </c>
      <c r="X31" s="43">
        <v>884</v>
      </c>
      <c r="Y31" s="47">
        <v>426906375.96000004</v>
      </c>
      <c r="Z31" s="47">
        <v>320179780.08000004</v>
      </c>
      <c r="AA31" s="115">
        <v>0.8859072785130051</v>
      </c>
      <c r="AB31" s="57">
        <v>690</v>
      </c>
      <c r="AC31" s="44">
        <v>842</v>
      </c>
      <c r="AD31" s="47">
        <v>272023875.36000001</v>
      </c>
      <c r="AE31" s="47">
        <v>204017904.62</v>
      </c>
      <c r="AF31" s="115">
        <f t="shared" si="1"/>
        <v>0.5767645174190732</v>
      </c>
      <c r="AG31" s="43">
        <v>27</v>
      </c>
      <c r="AH31" s="26">
        <v>7113129.8600000003</v>
      </c>
      <c r="AI31" s="57">
        <v>735</v>
      </c>
      <c r="AJ31" s="129">
        <v>314238465.22000003</v>
      </c>
      <c r="AK31" s="129">
        <v>235675697.61000001</v>
      </c>
      <c r="AL31" s="47">
        <v>199176115.69999999</v>
      </c>
      <c r="AM31" s="47">
        <v>149382086.13</v>
      </c>
      <c r="AN31" s="115">
        <f t="shared" si="2"/>
        <v>0.66627091650417081</v>
      </c>
      <c r="AO31" s="57">
        <v>606</v>
      </c>
      <c r="AP31" s="129">
        <v>229840636.75999999</v>
      </c>
      <c r="AQ31" s="129">
        <v>172380475.63999999</v>
      </c>
      <c r="AR31" s="115">
        <f t="shared" si="3"/>
        <v>0.48732459152247948</v>
      </c>
    </row>
    <row r="32" spans="1:44" s="69" customFormat="1" ht="35.25" customHeight="1" outlineLevel="1" x14ac:dyDescent="0.25">
      <c r="A32" s="99" t="s">
        <v>35</v>
      </c>
      <c r="B32" s="107">
        <v>308543346.61714333</v>
      </c>
      <c r="C32" s="156">
        <v>1076</v>
      </c>
      <c r="D32" s="111">
        <v>597671043.94000006</v>
      </c>
      <c r="E32" s="111">
        <v>448253280.73000002</v>
      </c>
      <c r="F32" s="115">
        <f t="shared" si="0"/>
        <v>1.9370731875856051</v>
      </c>
      <c r="G32" s="112">
        <v>683</v>
      </c>
      <c r="H32" s="111">
        <v>323627354.47000003</v>
      </c>
      <c r="I32" s="111">
        <v>242720514.36000004</v>
      </c>
      <c r="J32" s="115">
        <v>1.0488878078825459</v>
      </c>
      <c r="K32" s="112">
        <v>361</v>
      </c>
      <c r="L32" s="111">
        <v>244279602.47999996</v>
      </c>
      <c r="M32" s="113">
        <v>183209701.21000001</v>
      </c>
      <c r="N32" s="112">
        <v>677</v>
      </c>
      <c r="O32" s="111">
        <v>311899149.71000004</v>
      </c>
      <c r="P32" s="111">
        <v>233924360.66000003</v>
      </c>
      <c r="Q32" s="115">
        <f t="shared" si="6"/>
        <v>1.0108762776110702</v>
      </c>
      <c r="R32" s="112">
        <v>32</v>
      </c>
      <c r="S32" s="111">
        <v>26611320.140000001</v>
      </c>
      <c r="T32" s="113">
        <v>19958490.010000002</v>
      </c>
      <c r="U32" s="112">
        <v>112</v>
      </c>
      <c r="V32" s="111">
        <v>3496610.4299999997</v>
      </c>
      <c r="W32" s="113">
        <v>2622457.81</v>
      </c>
      <c r="X32" s="27">
        <v>645</v>
      </c>
      <c r="Y32" s="25">
        <v>281791219.13999999</v>
      </c>
      <c r="Z32" s="25">
        <v>211343412.84</v>
      </c>
      <c r="AA32" s="115">
        <v>0.8910343491228897</v>
      </c>
      <c r="AB32" s="52">
        <v>502</v>
      </c>
      <c r="AC32" s="28">
        <v>631</v>
      </c>
      <c r="AD32" s="25">
        <v>206355464.13</v>
      </c>
      <c r="AE32" s="25">
        <v>154766596.52999997</v>
      </c>
      <c r="AF32" s="115">
        <f t="shared" si="1"/>
        <v>0.66880542521001629</v>
      </c>
      <c r="AG32" s="28">
        <v>23</v>
      </c>
      <c r="AH32" s="26">
        <v>6834428.3600000003</v>
      </c>
      <c r="AI32" s="52">
        <v>539</v>
      </c>
      <c r="AJ32" s="51">
        <v>220787070</v>
      </c>
      <c r="AK32" s="51">
        <v>165587151.53</v>
      </c>
      <c r="AL32" s="25">
        <v>127353783.67</v>
      </c>
      <c r="AM32" s="25">
        <v>95515337.280000001</v>
      </c>
      <c r="AN32" s="115">
        <f t="shared" si="2"/>
        <v>0.71557877497829858</v>
      </c>
      <c r="AO32" s="52">
        <v>439</v>
      </c>
      <c r="AP32" s="51">
        <v>176696573.12</v>
      </c>
      <c r="AQ32" s="51">
        <v>132522428.16</v>
      </c>
      <c r="AR32" s="115">
        <f t="shared" si="3"/>
        <v>0.57267990075719999</v>
      </c>
    </row>
    <row r="33" spans="1:44" s="69" customFormat="1" outlineLevel="1" x14ac:dyDescent="0.25">
      <c r="A33" s="99" t="s">
        <v>36</v>
      </c>
      <c r="B33" s="107">
        <v>30377950.427370872</v>
      </c>
      <c r="C33" s="110">
        <v>293</v>
      </c>
      <c r="D33" s="111">
        <v>60726919.259999998</v>
      </c>
      <c r="E33" s="111">
        <v>45545189.159999996</v>
      </c>
      <c r="F33" s="115">
        <f t="shared" si="0"/>
        <v>1.999045966092708</v>
      </c>
      <c r="G33" s="112">
        <v>193</v>
      </c>
      <c r="H33" s="111">
        <v>37022311.570000008</v>
      </c>
      <c r="I33" s="111">
        <v>27766733.460000001</v>
      </c>
      <c r="J33" s="115">
        <v>1.2187231544311987</v>
      </c>
      <c r="K33" s="112">
        <v>92</v>
      </c>
      <c r="L33" s="111">
        <v>23156098.84</v>
      </c>
      <c r="M33" s="113">
        <v>17367074.07</v>
      </c>
      <c r="N33" s="112">
        <v>194</v>
      </c>
      <c r="O33" s="111">
        <v>28926543.93</v>
      </c>
      <c r="P33" s="111">
        <v>21694907.680000003</v>
      </c>
      <c r="Q33" s="115">
        <f t="shared" si="6"/>
        <v>0.95222171091361252</v>
      </c>
      <c r="R33" s="112">
        <v>8</v>
      </c>
      <c r="S33" s="111">
        <v>506378.85</v>
      </c>
      <c r="T33" s="113">
        <v>379784.13</v>
      </c>
      <c r="U33" s="112">
        <v>19</v>
      </c>
      <c r="V33" s="111">
        <v>205176.2</v>
      </c>
      <c r="W33" s="113">
        <v>153882.13999999998</v>
      </c>
      <c r="X33" s="27">
        <v>186</v>
      </c>
      <c r="Y33" s="25">
        <v>28214988.879999999</v>
      </c>
      <c r="Z33" s="25">
        <v>21161241.410000004</v>
      </c>
      <c r="AA33" s="115">
        <v>0.87465726582328063</v>
      </c>
      <c r="AB33" s="52">
        <v>150</v>
      </c>
      <c r="AC33" s="28">
        <v>155</v>
      </c>
      <c r="AD33" s="25">
        <v>18917458.309999999</v>
      </c>
      <c r="AE33" s="25">
        <v>14188093.549999999</v>
      </c>
      <c r="AF33" s="115">
        <f t="shared" si="1"/>
        <v>0.6227364928792285</v>
      </c>
      <c r="AG33" s="28">
        <v>2</v>
      </c>
      <c r="AH33" s="26">
        <v>110201.5</v>
      </c>
      <c r="AI33" s="52">
        <v>145</v>
      </c>
      <c r="AJ33" s="51">
        <v>20741470.84</v>
      </c>
      <c r="AK33" s="51">
        <v>15556102.939999999</v>
      </c>
      <c r="AL33" s="25">
        <v>13857375.800000001</v>
      </c>
      <c r="AM33" s="25">
        <v>10393031.75</v>
      </c>
      <c r="AN33" s="115">
        <f t="shared" si="2"/>
        <v>0.68278045583061142</v>
      </c>
      <c r="AO33" s="52">
        <v>135</v>
      </c>
      <c r="AP33" s="51">
        <v>17746583.809999999</v>
      </c>
      <c r="AQ33" s="51">
        <v>13309937.719999999</v>
      </c>
      <c r="AR33" s="115">
        <f t="shared" si="3"/>
        <v>0.58419292810518675</v>
      </c>
    </row>
    <row r="34" spans="1:44" s="69" customFormat="1" outlineLevel="1" x14ac:dyDescent="0.25">
      <c r="A34" s="99" t="s">
        <v>37</v>
      </c>
      <c r="B34" s="107">
        <v>132716376.81458929</v>
      </c>
      <c r="C34" s="110">
        <v>124</v>
      </c>
      <c r="D34" s="111">
        <v>322040979.96000004</v>
      </c>
      <c r="E34" s="111">
        <v>241530734.75999999</v>
      </c>
      <c r="F34" s="115">
        <f t="shared" si="0"/>
        <v>2.4265353507194192</v>
      </c>
      <c r="G34" s="112">
        <v>53</v>
      </c>
      <c r="H34" s="111">
        <v>123627678.36</v>
      </c>
      <c r="I34" s="111">
        <v>92720758.650000006</v>
      </c>
      <c r="J34" s="115">
        <v>0.93151788292648607</v>
      </c>
      <c r="K34" s="112">
        <v>64</v>
      </c>
      <c r="L34" s="111">
        <v>180495396.37</v>
      </c>
      <c r="M34" s="113">
        <v>135371547.19999999</v>
      </c>
      <c r="N34" s="112">
        <v>60</v>
      </c>
      <c r="O34" s="111">
        <v>135185550.84</v>
      </c>
      <c r="P34" s="111">
        <v>101389162.99000001</v>
      </c>
      <c r="Q34" s="115">
        <f t="shared" si="6"/>
        <v>1.0186048932669423</v>
      </c>
      <c r="R34" s="112">
        <v>7</v>
      </c>
      <c r="S34" s="111">
        <v>17892123.030000001</v>
      </c>
      <c r="T34" s="113">
        <v>13419092.26</v>
      </c>
      <c r="U34" s="112">
        <v>6</v>
      </c>
      <c r="V34" s="111">
        <v>393259.87</v>
      </c>
      <c r="W34" s="113">
        <v>294944.89999999997</v>
      </c>
      <c r="X34" s="27">
        <v>53</v>
      </c>
      <c r="Y34" s="25">
        <v>116900167.94</v>
      </c>
      <c r="Z34" s="25">
        <v>87675125.830000013</v>
      </c>
      <c r="AA34" s="115">
        <v>0.87658245939137114</v>
      </c>
      <c r="AB34" s="52">
        <v>38</v>
      </c>
      <c r="AC34" s="28">
        <v>56</v>
      </c>
      <c r="AD34" s="25">
        <v>46750952.920000002</v>
      </c>
      <c r="AE34" s="25">
        <v>35063214.539999999</v>
      </c>
      <c r="AF34" s="115">
        <f t="shared" si="1"/>
        <v>0.35226212500747495</v>
      </c>
      <c r="AG34" s="28">
        <v>2</v>
      </c>
      <c r="AH34" s="26">
        <v>168500</v>
      </c>
      <c r="AI34" s="52">
        <v>51</v>
      </c>
      <c r="AJ34" s="51">
        <v>72709924.379999995</v>
      </c>
      <c r="AK34" s="51">
        <v>54532443.140000001</v>
      </c>
      <c r="AL34" s="25">
        <v>57964956.229999997</v>
      </c>
      <c r="AM34" s="25">
        <v>43473717.100000001</v>
      </c>
      <c r="AN34" s="115">
        <f t="shared" si="2"/>
        <v>0.54785947390335266</v>
      </c>
      <c r="AO34" s="52">
        <v>32</v>
      </c>
      <c r="AP34" s="51">
        <v>35397479.829999998</v>
      </c>
      <c r="AQ34" s="51">
        <v>26548109.759999998</v>
      </c>
      <c r="AR34" s="115">
        <f t="shared" si="3"/>
        <v>0.26671523650356926</v>
      </c>
    </row>
    <row r="35" spans="1:44" s="23" customFormat="1" x14ac:dyDescent="0.25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 t="s">
        <v>85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15" t="s">
        <v>85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29">
        <v>0</v>
      </c>
      <c r="AR35" s="115">
        <v>0</v>
      </c>
    </row>
    <row r="36" spans="1:44" x14ac:dyDescent="0.2">
      <c r="A36" s="98" t="s">
        <v>39</v>
      </c>
      <c r="B36" s="106">
        <v>211375722.91971076</v>
      </c>
      <c r="C36" s="110">
        <v>967</v>
      </c>
      <c r="D36" s="111">
        <v>221662935.52000001</v>
      </c>
      <c r="E36" s="111">
        <v>166247198.40999994</v>
      </c>
      <c r="F36" s="115">
        <f t="shared" si="0"/>
        <v>1.048667900259278</v>
      </c>
      <c r="G36" s="112">
        <v>901</v>
      </c>
      <c r="H36" s="111">
        <v>216048469.76999995</v>
      </c>
      <c r="I36" s="111">
        <v>162036349.35000002</v>
      </c>
      <c r="J36" s="115">
        <v>1.0221063553834142</v>
      </c>
      <c r="K36" s="112">
        <v>55</v>
      </c>
      <c r="L36" s="111">
        <v>4388073.3499999996</v>
      </c>
      <c r="M36" s="113">
        <v>3291054.8100000005</v>
      </c>
      <c r="N36" s="112">
        <v>912</v>
      </c>
      <c r="O36" s="111">
        <v>210198815.06</v>
      </c>
      <c r="P36" s="111">
        <v>157649107.98999998</v>
      </c>
      <c r="Q36" s="115">
        <f t="shared" si="6"/>
        <v>0.99443215217218772</v>
      </c>
      <c r="R36" s="112">
        <v>11</v>
      </c>
      <c r="S36" s="111">
        <v>1036620.9299999999</v>
      </c>
      <c r="T36" s="113">
        <v>777465.66</v>
      </c>
      <c r="U36" s="112">
        <v>3</v>
      </c>
      <c r="V36" s="111">
        <v>4012.0999999999995</v>
      </c>
      <c r="W36" s="113">
        <v>3009.07</v>
      </c>
      <c r="X36" s="27">
        <v>901</v>
      </c>
      <c r="Y36" s="25">
        <v>209158182.02999997</v>
      </c>
      <c r="Z36" s="25">
        <v>156868633.25999996</v>
      </c>
      <c r="AA36" s="115">
        <v>0.98824139826866997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1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</v>
      </c>
      <c r="AL36" s="25">
        <v>0</v>
      </c>
      <c r="AM36" s="25">
        <v>0</v>
      </c>
      <c r="AN36" s="115">
        <f t="shared" si="2"/>
        <v>0.99441584731961352</v>
      </c>
      <c r="AO36" s="52">
        <v>912</v>
      </c>
      <c r="AP36" s="51">
        <v>210195368.61000001</v>
      </c>
      <c r="AQ36" s="51">
        <v>157646523.12000003</v>
      </c>
      <c r="AR36" s="115">
        <f t="shared" si="3"/>
        <v>0.99441584731961352</v>
      </c>
    </row>
    <row r="37" spans="1:44" x14ac:dyDescent="0.2">
      <c r="A37" s="98" t="s">
        <v>40</v>
      </c>
      <c r="B37" s="106">
        <v>8645907.5671453327</v>
      </c>
      <c r="C37" s="110">
        <v>24</v>
      </c>
      <c r="D37" s="111">
        <v>12327574.620000001</v>
      </c>
      <c r="E37" s="111">
        <v>9245680.9199999999</v>
      </c>
      <c r="F37" s="115">
        <f t="shared" si="0"/>
        <v>1.4258277137781459</v>
      </c>
      <c r="G37" s="112">
        <v>11</v>
      </c>
      <c r="H37" s="111">
        <v>7747782.1900000004</v>
      </c>
      <c r="I37" s="111">
        <v>5810836.6200000001</v>
      </c>
      <c r="J37" s="115">
        <v>0.89612133021659501</v>
      </c>
      <c r="K37" s="112">
        <v>12</v>
      </c>
      <c r="L37" s="111">
        <v>4504822.43</v>
      </c>
      <c r="M37" s="113">
        <v>3378616.8000000003</v>
      </c>
      <c r="N37" s="112">
        <v>12</v>
      </c>
      <c r="O37" s="111">
        <v>7583029.4099999992</v>
      </c>
      <c r="P37" s="111">
        <v>5687272.0300000003</v>
      </c>
      <c r="Q37" s="115">
        <f t="shared" si="6"/>
        <v>0.87706575060039993</v>
      </c>
      <c r="R37" s="112">
        <v>1</v>
      </c>
      <c r="S37" s="111">
        <v>74970</v>
      </c>
      <c r="T37" s="113">
        <v>56227.5</v>
      </c>
      <c r="U37" s="112">
        <v>1</v>
      </c>
      <c r="V37" s="111">
        <v>47919.14</v>
      </c>
      <c r="W37" s="113">
        <v>35939.360000000001</v>
      </c>
      <c r="X37" s="27">
        <v>11</v>
      </c>
      <c r="Y37" s="25">
        <v>7460140.2699999986</v>
      </c>
      <c r="Z37" s="25">
        <v>5595105.1699999999</v>
      </c>
      <c r="AA37" s="115">
        <v>0.86005951497586941</v>
      </c>
      <c r="AB37" s="27">
        <v>11</v>
      </c>
      <c r="AC37" s="28">
        <v>25</v>
      </c>
      <c r="AD37" s="25">
        <v>6018293.3300000001</v>
      </c>
      <c r="AE37" s="25">
        <v>4513719.91</v>
      </c>
      <c r="AF37" s="115">
        <f t="shared" si="1"/>
        <v>0.69608578200276705</v>
      </c>
      <c r="AG37" s="28">
        <v>0</v>
      </c>
      <c r="AH37" s="26">
        <v>0</v>
      </c>
      <c r="AI37" s="52">
        <v>11</v>
      </c>
      <c r="AJ37" s="51">
        <v>6633699.6500000004</v>
      </c>
      <c r="AK37" s="51">
        <v>4975274.62</v>
      </c>
      <c r="AL37" s="25">
        <v>5467928.3700000001</v>
      </c>
      <c r="AM37" s="25">
        <v>4100946.19</v>
      </c>
      <c r="AN37" s="115">
        <f t="shared" si="2"/>
        <v>0.76726469702362154</v>
      </c>
      <c r="AO37" s="52">
        <v>8</v>
      </c>
      <c r="AP37" s="51">
        <v>4894921.3</v>
      </c>
      <c r="AQ37" s="51">
        <v>3671190.89</v>
      </c>
      <c r="AR37" s="115">
        <f t="shared" si="3"/>
        <v>0.56615471099885739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 t="s">
        <v>85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15" t="s">
        <v>85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5" thickBot="1" x14ac:dyDescent="0.25">
      <c r="A39" s="100" t="s">
        <v>75</v>
      </c>
      <c r="B39" s="108">
        <v>58161316.522344008</v>
      </c>
      <c r="C39" s="60">
        <v>754</v>
      </c>
      <c r="D39" s="61">
        <v>64325083.569999993</v>
      </c>
      <c r="E39" s="61">
        <v>48243811.469999999</v>
      </c>
      <c r="F39" s="115">
        <f t="shared" si="0"/>
        <v>1.1059770895194236</v>
      </c>
      <c r="G39" s="62">
        <v>711</v>
      </c>
      <c r="H39" s="61">
        <v>59455981.579999991</v>
      </c>
      <c r="I39" s="61">
        <v>44591985.039999999</v>
      </c>
      <c r="J39" s="115">
        <v>1.0222598994498107</v>
      </c>
      <c r="K39" s="62">
        <v>42</v>
      </c>
      <c r="L39" s="61">
        <v>4857516.99</v>
      </c>
      <c r="M39" s="63">
        <v>3643137.6799999997</v>
      </c>
      <c r="N39" s="62">
        <v>712</v>
      </c>
      <c r="O39" s="61">
        <v>58161211.159999996</v>
      </c>
      <c r="P39" s="61">
        <v>43620907.410000004</v>
      </c>
      <c r="Q39" s="115">
        <f t="shared" si="6"/>
        <v>0.99999818844637101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43612218.660000004</v>
      </c>
      <c r="AA39" s="115">
        <v>0.99979898933244427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1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43620904.719999999</v>
      </c>
      <c r="AL39" s="41">
        <v>0</v>
      </c>
      <c r="AM39" s="41">
        <v>0</v>
      </c>
      <c r="AN39" s="115">
        <f t="shared" si="2"/>
        <v>0.99999818844637101</v>
      </c>
      <c r="AO39" s="43">
        <v>712</v>
      </c>
      <c r="AP39" s="41">
        <v>58161211.159999996</v>
      </c>
      <c r="AQ39" s="41">
        <v>43620904.719999991</v>
      </c>
      <c r="AR39" s="115">
        <f t="shared" si="3"/>
        <v>0.99999818844637101</v>
      </c>
    </row>
    <row r="40" spans="1:44" s="31" customFormat="1" ht="26.25" thickBot="1" x14ac:dyDescent="0.25">
      <c r="A40" s="96" t="s">
        <v>69</v>
      </c>
      <c r="B40" s="70">
        <f>B41+B44</f>
        <v>135699254.58366489</v>
      </c>
      <c r="C40" s="77">
        <v>67</v>
      </c>
      <c r="D40" s="78">
        <v>130136627.22</v>
      </c>
      <c r="E40" s="78">
        <v>103405995.66</v>
      </c>
      <c r="F40" s="116">
        <f t="shared" si="0"/>
        <v>0.95900767929248076</v>
      </c>
      <c r="G40" s="131">
        <v>67</v>
      </c>
      <c r="H40" s="132">
        <v>130136627.22</v>
      </c>
      <c r="I40" s="132">
        <v>103405995.66</v>
      </c>
      <c r="J40" s="116">
        <v>0.95900767929248076</v>
      </c>
      <c r="K40" s="131">
        <v>5</v>
      </c>
      <c r="L40" s="132">
        <v>1609500</v>
      </c>
      <c r="M40" s="132">
        <v>1448550</v>
      </c>
      <c r="N40" s="131">
        <v>61</v>
      </c>
      <c r="O40" s="132">
        <v>126420057.52</v>
      </c>
      <c r="P40" s="132">
        <v>100189701.70999998</v>
      </c>
      <c r="Q40" s="130">
        <f t="shared" ref="Q40" si="7">O40/B40</f>
        <v>0.93161939546289962</v>
      </c>
      <c r="R40" s="131">
        <v>1</v>
      </c>
      <c r="S40" s="132">
        <v>960000</v>
      </c>
      <c r="T40" s="132">
        <v>672000</v>
      </c>
      <c r="U40" s="131">
        <v>8</v>
      </c>
      <c r="V40" s="132">
        <v>1345623.63</v>
      </c>
      <c r="W40" s="132">
        <v>1140683.54</v>
      </c>
      <c r="X40" s="77">
        <v>60</v>
      </c>
      <c r="Y40" s="78">
        <v>124114433.88999999</v>
      </c>
      <c r="Z40" s="78">
        <v>98377018.169999987</v>
      </c>
      <c r="AA40" s="130">
        <v>0.91231247459284937</v>
      </c>
      <c r="AB40" s="77">
        <v>59</v>
      </c>
      <c r="AC40" s="77">
        <v>154</v>
      </c>
      <c r="AD40" s="78">
        <v>85577893.070000008</v>
      </c>
      <c r="AE40" s="78">
        <v>69087134.309999987</v>
      </c>
      <c r="AF40" s="116">
        <f t="shared" si="1"/>
        <v>0.63064379633152123</v>
      </c>
      <c r="AG40" s="77">
        <v>1</v>
      </c>
      <c r="AH40" s="78">
        <v>139922.82999999999</v>
      </c>
      <c r="AI40" s="77">
        <v>58</v>
      </c>
      <c r="AJ40" s="78">
        <v>94486406.539999992</v>
      </c>
      <c r="AK40" s="78">
        <v>76065904.730000004</v>
      </c>
      <c r="AL40" s="78">
        <v>7150000</v>
      </c>
      <c r="AM40" s="78">
        <v>5720000</v>
      </c>
      <c r="AN40" s="116">
        <f t="shared" si="2"/>
        <v>0.69629274552679821</v>
      </c>
      <c r="AO40" s="77">
        <v>58</v>
      </c>
      <c r="AP40" s="78">
        <v>93679196.310000002</v>
      </c>
      <c r="AQ40" s="78">
        <v>75420136.539999992</v>
      </c>
      <c r="AR40" s="116">
        <f t="shared" si="3"/>
        <v>0.69034422184126609</v>
      </c>
    </row>
    <row r="41" spans="1:44" s="30" customFormat="1" x14ac:dyDescent="0.2">
      <c r="A41" s="101" t="s">
        <v>42</v>
      </c>
      <c r="B41" s="105">
        <v>94389380.252863407</v>
      </c>
      <c r="C41" s="79">
        <v>63</v>
      </c>
      <c r="D41" s="84">
        <v>87320939.039999992</v>
      </c>
      <c r="E41" s="84">
        <v>69153445.120000005</v>
      </c>
      <c r="F41" s="115">
        <f t="shared" si="0"/>
        <v>0.92511402030686618</v>
      </c>
      <c r="G41" s="87">
        <v>63</v>
      </c>
      <c r="H41" s="138">
        <v>87320939.039999992</v>
      </c>
      <c r="I41" s="138">
        <v>69153445.120000005</v>
      </c>
      <c r="J41" s="115">
        <v>0.92511402030686618</v>
      </c>
      <c r="K41" s="87">
        <v>5</v>
      </c>
      <c r="L41" s="86">
        <v>1609500</v>
      </c>
      <c r="M41" s="88">
        <v>1448550</v>
      </c>
      <c r="N41" s="87">
        <v>57</v>
      </c>
      <c r="O41" s="138">
        <v>84886217.280000001</v>
      </c>
      <c r="P41" s="138">
        <v>66962629.529999994</v>
      </c>
      <c r="Q41" s="118">
        <f t="shared" si="6"/>
        <v>0.89931957443300281</v>
      </c>
      <c r="R41" s="87">
        <v>1</v>
      </c>
      <c r="S41" s="86">
        <v>960000</v>
      </c>
      <c r="T41" s="88">
        <v>672000</v>
      </c>
      <c r="U41" s="87">
        <v>7</v>
      </c>
      <c r="V41" s="86">
        <v>641846.27</v>
      </c>
      <c r="W41" s="88">
        <v>577661.65</v>
      </c>
      <c r="X41" s="87">
        <v>56</v>
      </c>
      <c r="Y41" s="85">
        <v>83284371.00999999</v>
      </c>
      <c r="Z41" s="85">
        <v>65712967.880000003</v>
      </c>
      <c r="AA41" s="118">
        <v>0.87950022625610336</v>
      </c>
      <c r="AB41" s="81">
        <v>56</v>
      </c>
      <c r="AC41" s="81">
        <v>148</v>
      </c>
      <c r="AD41" s="85">
        <v>54612800.410000004</v>
      </c>
      <c r="AE41" s="85">
        <v>44315060.210000001</v>
      </c>
      <c r="AF41" s="115">
        <f t="shared" si="1"/>
        <v>0.57859051795546945</v>
      </c>
      <c r="AG41" s="83">
        <v>1</v>
      </c>
      <c r="AH41" s="82">
        <v>139922.82999999999</v>
      </c>
      <c r="AI41" s="81">
        <v>54</v>
      </c>
      <c r="AJ41" s="85">
        <v>53132396.710000001</v>
      </c>
      <c r="AK41" s="85">
        <v>42982696.890000001</v>
      </c>
      <c r="AL41" s="85">
        <v>0</v>
      </c>
      <c r="AM41" s="85">
        <v>0</v>
      </c>
      <c r="AN41" s="115">
        <f t="shared" si="2"/>
        <v>0.56290651096194866</v>
      </c>
      <c r="AO41" s="81">
        <v>54</v>
      </c>
      <c r="AP41" s="85">
        <v>53132396.710000001</v>
      </c>
      <c r="AQ41" s="85">
        <v>42982696.890000001</v>
      </c>
      <c r="AR41" s="115">
        <f t="shared" si="3"/>
        <v>0.56290651096194866</v>
      </c>
    </row>
    <row r="42" spans="1:44" s="67" customFormat="1" ht="37.5" customHeight="1" outlineLevel="1" x14ac:dyDescent="0.2">
      <c r="A42" s="102" t="s">
        <v>43</v>
      </c>
      <c r="B42" s="107">
        <v>40908667.491441689</v>
      </c>
      <c r="C42" s="110">
        <v>59</v>
      </c>
      <c r="D42" s="111">
        <v>40143939.039999999</v>
      </c>
      <c r="E42" s="111">
        <v>36129545.120000005</v>
      </c>
      <c r="F42" s="115">
        <f t="shared" si="0"/>
        <v>0.9813064443714361</v>
      </c>
      <c r="G42" s="52">
        <v>59</v>
      </c>
      <c r="H42" s="51">
        <v>40143939.039999992</v>
      </c>
      <c r="I42" s="51">
        <v>36129545.119999997</v>
      </c>
      <c r="J42" s="115">
        <v>0.98130644437143588</v>
      </c>
      <c r="K42" s="52">
        <v>5</v>
      </c>
      <c r="L42" s="51">
        <v>1609500</v>
      </c>
      <c r="M42" s="53">
        <v>1448550</v>
      </c>
      <c r="N42" s="52">
        <v>53</v>
      </c>
      <c r="O42" s="51">
        <v>37711387.280000001</v>
      </c>
      <c r="P42" s="51">
        <v>33940248.529999994</v>
      </c>
      <c r="Q42" s="118">
        <f t="shared" si="6"/>
        <v>0.92184345256147548</v>
      </c>
      <c r="R42" s="52">
        <v>0</v>
      </c>
      <c r="S42" s="51">
        <v>0</v>
      </c>
      <c r="T42" s="53">
        <v>0</v>
      </c>
      <c r="U42" s="52">
        <v>7</v>
      </c>
      <c r="V42" s="51">
        <v>641846.27</v>
      </c>
      <c r="W42" s="53">
        <v>577661.65</v>
      </c>
      <c r="X42" s="52">
        <v>53</v>
      </c>
      <c r="Y42" s="111">
        <v>37069541.009999998</v>
      </c>
      <c r="Z42" s="111">
        <v>33362586.879999999</v>
      </c>
      <c r="AA42" s="118">
        <v>0.9048474503512246</v>
      </c>
      <c r="AB42" s="112">
        <v>53</v>
      </c>
      <c r="AC42" s="114">
        <v>143</v>
      </c>
      <c r="AD42" s="111">
        <v>30430500.41</v>
      </c>
      <c r="AE42" s="111">
        <v>27387450.209999997</v>
      </c>
      <c r="AF42" s="115">
        <f t="shared" si="1"/>
        <v>0.74386437584079756</v>
      </c>
      <c r="AG42" s="114">
        <v>1</v>
      </c>
      <c r="AH42" s="113">
        <v>139922.82999999999</v>
      </c>
      <c r="AI42" s="52">
        <v>51</v>
      </c>
      <c r="AJ42" s="51">
        <v>28950096.710000001</v>
      </c>
      <c r="AK42" s="51">
        <v>26055086.890000001</v>
      </c>
      <c r="AL42" s="111">
        <v>0</v>
      </c>
      <c r="AM42" s="111">
        <v>0</v>
      </c>
      <c r="AN42" s="115">
        <f t="shared" si="2"/>
        <v>0.70767635528721429</v>
      </c>
      <c r="AO42" s="112">
        <v>51</v>
      </c>
      <c r="AP42" s="111">
        <v>28950096.710000001</v>
      </c>
      <c r="AQ42" s="111">
        <v>26055086.889999997</v>
      </c>
      <c r="AR42" s="115">
        <f t="shared" si="3"/>
        <v>0.70767635528721429</v>
      </c>
    </row>
    <row r="43" spans="1:44" s="67" customFormat="1" outlineLevel="1" x14ac:dyDescent="0.2">
      <c r="A43" s="102" t="s">
        <v>44</v>
      </c>
      <c r="B43" s="107">
        <v>53480712.761421725</v>
      </c>
      <c r="C43" s="60">
        <v>4</v>
      </c>
      <c r="D43" s="61">
        <v>47177000</v>
      </c>
      <c r="E43" s="61">
        <v>33023900</v>
      </c>
      <c r="F43" s="115">
        <f t="shared" si="0"/>
        <v>0.88213110042974396</v>
      </c>
      <c r="G43" s="57">
        <v>4</v>
      </c>
      <c r="H43" s="56">
        <v>47177000</v>
      </c>
      <c r="I43" s="56">
        <v>33023900</v>
      </c>
      <c r="J43" s="115">
        <v>0.88213110042974396</v>
      </c>
      <c r="K43" s="57">
        <v>0</v>
      </c>
      <c r="L43" s="56">
        <v>0</v>
      </c>
      <c r="M43" s="58">
        <v>0</v>
      </c>
      <c r="N43" s="57">
        <v>4</v>
      </c>
      <c r="O43" s="56">
        <v>47174830</v>
      </c>
      <c r="P43" s="56">
        <v>33022381</v>
      </c>
      <c r="Q43" s="118">
        <f t="shared" si="6"/>
        <v>0.88209052505428709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3</v>
      </c>
      <c r="Y43" s="61">
        <v>46214830</v>
      </c>
      <c r="Z43" s="111">
        <v>32350381</v>
      </c>
      <c r="AA43" s="118">
        <v>0.86016394503812221</v>
      </c>
      <c r="AB43" s="62">
        <v>3</v>
      </c>
      <c r="AC43" s="64">
        <v>5</v>
      </c>
      <c r="AD43" s="61">
        <v>24182300</v>
      </c>
      <c r="AE43" s="61">
        <v>16927610</v>
      </c>
      <c r="AF43" s="115">
        <f t="shared" si="1"/>
        <v>0.45216861839290751</v>
      </c>
      <c r="AG43" s="64">
        <v>0</v>
      </c>
      <c r="AH43" s="63">
        <v>0</v>
      </c>
      <c r="AI43" s="62">
        <v>3</v>
      </c>
      <c r="AJ43" s="61">
        <v>24182300</v>
      </c>
      <c r="AK43" s="61">
        <v>16927610</v>
      </c>
      <c r="AL43" s="61">
        <v>0</v>
      </c>
      <c r="AM43" s="61">
        <v>0</v>
      </c>
      <c r="AN43" s="115">
        <f t="shared" si="2"/>
        <v>0.45216861839290751</v>
      </c>
      <c r="AO43" s="62">
        <v>3</v>
      </c>
      <c r="AP43" s="61">
        <v>24182300</v>
      </c>
      <c r="AQ43" s="61">
        <v>16927610</v>
      </c>
      <c r="AR43" s="115">
        <f t="shared" si="3"/>
        <v>0.45216861839290751</v>
      </c>
    </row>
    <row r="44" spans="1:44" s="30" customFormat="1" ht="13.5" thickBot="1" x14ac:dyDescent="0.25">
      <c r="A44" s="103" t="s">
        <v>45</v>
      </c>
      <c r="B44" s="108">
        <v>41309874.330801487</v>
      </c>
      <c r="C44" s="60">
        <v>4</v>
      </c>
      <c r="D44" s="61">
        <v>42815688.18</v>
      </c>
      <c r="E44" s="61">
        <v>34252550.539999999</v>
      </c>
      <c r="F44" s="115">
        <f t="shared" si="0"/>
        <v>1.036451668604466</v>
      </c>
      <c r="G44" s="57">
        <v>4</v>
      </c>
      <c r="H44" s="56">
        <v>42815688.18</v>
      </c>
      <c r="I44" s="56">
        <v>34252550.539999999</v>
      </c>
      <c r="J44" s="115">
        <v>1.036451668604466</v>
      </c>
      <c r="K44" s="57">
        <v>0</v>
      </c>
      <c r="L44" s="56">
        <v>0</v>
      </c>
      <c r="M44" s="58">
        <v>0</v>
      </c>
      <c r="N44" s="57">
        <v>4</v>
      </c>
      <c r="O44" s="56">
        <v>41533840.239999995</v>
      </c>
      <c r="P44" s="56">
        <v>33227072.18</v>
      </c>
      <c r="Q44" s="118">
        <f t="shared" si="6"/>
        <v>1.0054216071296909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40830062.879999995</v>
      </c>
      <c r="Z44" s="61">
        <v>32664050.289999999</v>
      </c>
      <c r="AA44" s="118">
        <v>0.98747455842264709</v>
      </c>
      <c r="AB44" s="62">
        <v>3</v>
      </c>
      <c r="AC44" s="64">
        <v>6</v>
      </c>
      <c r="AD44" s="61">
        <v>30965092.66</v>
      </c>
      <c r="AE44" s="61">
        <v>24772074.100000001</v>
      </c>
      <c r="AF44" s="115">
        <f t="shared" si="1"/>
        <v>0.74958089710071552</v>
      </c>
      <c r="AG44" s="64">
        <v>0</v>
      </c>
      <c r="AH44" s="63">
        <v>0</v>
      </c>
      <c r="AI44" s="62">
        <v>4</v>
      </c>
      <c r="AJ44" s="61">
        <v>41354009.829999998</v>
      </c>
      <c r="AK44" s="61">
        <v>33083207.84</v>
      </c>
      <c r="AL44" s="61">
        <v>7150000</v>
      </c>
      <c r="AM44" s="61">
        <v>5720000</v>
      </c>
      <c r="AN44" s="115">
        <f t="shared" si="2"/>
        <v>1.0010684007132309</v>
      </c>
      <c r="AO44" s="62">
        <v>4</v>
      </c>
      <c r="AP44" s="61">
        <v>40546799.600000001</v>
      </c>
      <c r="AQ44" s="61">
        <v>32437439.649999999</v>
      </c>
      <c r="AR44" s="115">
        <f t="shared" si="3"/>
        <v>0.98152803069089656</v>
      </c>
    </row>
    <row r="45" spans="1:44" s="31" customFormat="1" ht="26.25" thickBot="1" x14ac:dyDescent="0.25">
      <c r="A45" s="96" t="s">
        <v>70</v>
      </c>
      <c r="B45" s="70">
        <f>SUM(B46:B48)</f>
        <v>424575573.54847533</v>
      </c>
      <c r="C45" s="77">
        <v>4639</v>
      </c>
      <c r="D45" s="78">
        <v>634584499.4000001</v>
      </c>
      <c r="E45" s="78">
        <v>542601356.96350002</v>
      </c>
      <c r="F45" s="130">
        <f>D45/B45</f>
        <v>1.494632614157082</v>
      </c>
      <c r="G45" s="131">
        <v>4580</v>
      </c>
      <c r="H45" s="78">
        <v>625918406.38</v>
      </c>
      <c r="I45" s="78">
        <v>535213927.9095</v>
      </c>
      <c r="J45" s="130">
        <f t="shared" ref="J7:J60" si="8">H45/B45</f>
        <v>1.4742214234058773</v>
      </c>
      <c r="K45" s="131">
        <v>1264</v>
      </c>
      <c r="L45" s="132">
        <v>179238253.49000001</v>
      </c>
      <c r="M45" s="132">
        <v>152352514.66</v>
      </c>
      <c r="N45" s="131">
        <v>3253</v>
      </c>
      <c r="O45" s="132">
        <v>437203969.48000002</v>
      </c>
      <c r="P45" s="132">
        <v>371623288.19999999</v>
      </c>
      <c r="Q45" s="130">
        <f>O45/B45</f>
        <v>1.0297435762165505</v>
      </c>
      <c r="R45" s="131">
        <v>297</v>
      </c>
      <c r="S45" s="132">
        <v>41914474.159999996</v>
      </c>
      <c r="T45" s="132">
        <v>35627302.969999999</v>
      </c>
      <c r="U45" s="131">
        <v>408</v>
      </c>
      <c r="V45" s="132">
        <v>6496476.2199999997</v>
      </c>
      <c r="W45" s="132">
        <v>5522247.3600000003</v>
      </c>
      <c r="X45" s="131">
        <v>2956</v>
      </c>
      <c r="Y45" s="132">
        <v>388793019.10000002</v>
      </c>
      <c r="Z45" s="132">
        <v>330473737.87</v>
      </c>
      <c r="AA45" s="130">
        <f t="shared" ref="AA45:AA62" si="9">Y45/B45</f>
        <v>0.91572158956433725</v>
      </c>
      <c r="AB45" s="77">
        <v>2666</v>
      </c>
      <c r="AC45" s="77">
        <v>2850</v>
      </c>
      <c r="AD45" s="78">
        <v>344680710.60000002</v>
      </c>
      <c r="AE45" s="78">
        <v>292978602.25</v>
      </c>
      <c r="AF45" s="116">
        <f t="shared" si="1"/>
        <v>0.8118241652935001</v>
      </c>
      <c r="AG45" s="77">
        <v>57</v>
      </c>
      <c r="AH45" s="78">
        <v>8676325.0500000007</v>
      </c>
      <c r="AI45" s="77">
        <v>2666</v>
      </c>
      <c r="AJ45" s="78">
        <v>361507404.33999997</v>
      </c>
      <c r="AK45" s="78">
        <v>307280875.46000004</v>
      </c>
      <c r="AL45" s="78">
        <v>191515662.31999999</v>
      </c>
      <c r="AM45" s="78">
        <v>162788312.10000002</v>
      </c>
      <c r="AN45" s="116">
        <f t="shared" si="2"/>
        <v>0.85145596417294922</v>
      </c>
      <c r="AO45" s="77">
        <v>2352</v>
      </c>
      <c r="AP45" s="78">
        <v>297943024.57999998</v>
      </c>
      <c r="AQ45" s="78">
        <v>253251568.52000001</v>
      </c>
      <c r="AR45" s="116">
        <f t="shared" si="3"/>
        <v>0.70174320696285364</v>
      </c>
    </row>
    <row r="46" spans="1:44" s="55" customFormat="1" x14ac:dyDescent="0.2">
      <c r="A46" s="97" t="s">
        <v>46</v>
      </c>
      <c r="B46" s="105">
        <v>109753.31016235292</v>
      </c>
      <c r="C46" s="117">
        <v>5</v>
      </c>
      <c r="D46" s="86">
        <v>99811</v>
      </c>
      <c r="E46" s="86">
        <v>106089.35</v>
      </c>
      <c r="F46" s="118">
        <f>D46/B46</f>
        <v>0.90941220681503154</v>
      </c>
      <c r="G46" s="87">
        <v>5</v>
      </c>
      <c r="H46" s="86">
        <v>99811</v>
      </c>
      <c r="I46" s="86">
        <v>84839.35</v>
      </c>
      <c r="J46" s="118">
        <f t="shared" si="8"/>
        <v>0.90941220681503154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ref="Q46:Q48" si="10">O46/B46</f>
        <v>0.90941220681503154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9"/>
        <v>0.90941220681503154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1"/>
        <v>0.90941220681503154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2"/>
        <v>0.90941220681503154</v>
      </c>
      <c r="AO46" s="87">
        <v>5</v>
      </c>
      <c r="AP46" s="86">
        <v>99811</v>
      </c>
      <c r="AQ46" s="86">
        <v>84839.35</v>
      </c>
      <c r="AR46" s="118">
        <f t="shared" si="3"/>
        <v>0.90941220681503154</v>
      </c>
    </row>
    <row r="47" spans="1:44" s="55" customFormat="1" x14ac:dyDescent="0.2">
      <c r="A47" s="98" t="s">
        <v>47</v>
      </c>
      <c r="B47" s="106">
        <v>411205840.87388235</v>
      </c>
      <c r="C47" s="158">
        <v>4502</v>
      </c>
      <c r="D47" s="51">
        <v>619979673.70000005</v>
      </c>
      <c r="E47" s="51">
        <v>530166005.15849996</v>
      </c>
      <c r="F47" s="118">
        <f t="shared" ref="F47:F48" si="11">D47/B47</f>
        <v>1.5077112532799577</v>
      </c>
      <c r="G47" s="52">
        <v>4443</v>
      </c>
      <c r="H47" s="51">
        <v>611313580.67999995</v>
      </c>
      <c r="I47" s="51">
        <v>522799826.1045</v>
      </c>
      <c r="J47" s="118">
        <f t="shared" si="8"/>
        <v>1.486636423696839</v>
      </c>
      <c r="K47" s="52">
        <v>1256</v>
      </c>
      <c r="L47" s="51">
        <v>177687927.49000001</v>
      </c>
      <c r="M47" s="53">
        <v>151034737.56</v>
      </c>
      <c r="N47" s="52">
        <v>3124</v>
      </c>
      <c r="O47" s="51">
        <v>424182719.20999998</v>
      </c>
      <c r="P47" s="51">
        <v>360555225.48000002</v>
      </c>
      <c r="Q47" s="118">
        <f t="shared" si="10"/>
        <v>1.0315581079990002</v>
      </c>
      <c r="R47" s="52">
        <v>287</v>
      </c>
      <c r="S47" s="51">
        <v>41347374.159999996</v>
      </c>
      <c r="T47" s="53">
        <v>35145267.969999999</v>
      </c>
      <c r="U47" s="52">
        <v>383</v>
      </c>
      <c r="V47" s="51">
        <v>6330262.3300000001</v>
      </c>
      <c r="W47" s="53">
        <v>5380965.5499999998</v>
      </c>
      <c r="X47" s="52">
        <v>2837</v>
      </c>
      <c r="Y47" s="51">
        <v>376505082.72000003</v>
      </c>
      <c r="Z47" s="53">
        <v>320028991.95999998</v>
      </c>
      <c r="AA47" s="118">
        <f t="shared" si="9"/>
        <v>0.91561219539066541</v>
      </c>
      <c r="AB47" s="52">
        <v>2554</v>
      </c>
      <c r="AC47" s="54">
        <v>2735</v>
      </c>
      <c r="AD47" s="51">
        <v>337704950.47000003</v>
      </c>
      <c r="AE47" s="51">
        <v>287049206.19</v>
      </c>
      <c r="AF47" s="118">
        <f t="shared" si="1"/>
        <v>0.82125523740693851</v>
      </c>
      <c r="AG47" s="54">
        <v>56</v>
      </c>
      <c r="AH47" s="53">
        <v>8666374.0500000007</v>
      </c>
      <c r="AI47" s="143">
        <v>2545</v>
      </c>
      <c r="AJ47" s="51">
        <v>350258984.40999997</v>
      </c>
      <c r="AK47" s="86">
        <v>297719718.56999999</v>
      </c>
      <c r="AL47" s="51">
        <v>182263828.20999998</v>
      </c>
      <c r="AM47" s="51">
        <v>154924253.11000001</v>
      </c>
      <c r="AN47" s="118">
        <f t="shared" si="2"/>
        <v>0.85178504192849025</v>
      </c>
      <c r="AO47" s="52">
        <v>2256</v>
      </c>
      <c r="AP47" s="51">
        <v>292234328</v>
      </c>
      <c r="AQ47" s="51">
        <v>248399176.47</v>
      </c>
      <c r="AR47" s="118">
        <f t="shared" si="3"/>
        <v>0.71067650055493459</v>
      </c>
    </row>
    <row r="48" spans="1:44" s="55" customFormat="1" ht="33.75" customHeight="1" thickBot="1" x14ac:dyDescent="0.25">
      <c r="A48" s="100" t="s">
        <v>48</v>
      </c>
      <c r="B48" s="108">
        <v>13259979.364430588</v>
      </c>
      <c r="C48" s="159">
        <v>132</v>
      </c>
      <c r="D48" s="56">
        <v>14505014.700000001</v>
      </c>
      <c r="E48" s="51">
        <v>12329262.454999998</v>
      </c>
      <c r="F48" s="118">
        <f t="shared" si="11"/>
        <v>1.0938942136598775</v>
      </c>
      <c r="G48" s="57">
        <v>132</v>
      </c>
      <c r="H48" s="56">
        <v>14505014.700000001</v>
      </c>
      <c r="I48" s="56">
        <v>12329262.454999998</v>
      </c>
      <c r="J48" s="118">
        <f t="shared" si="8"/>
        <v>1.0938942136598775</v>
      </c>
      <c r="K48" s="57">
        <v>8</v>
      </c>
      <c r="L48" s="56">
        <v>1550326</v>
      </c>
      <c r="M48" s="58">
        <v>1317777.1000000001</v>
      </c>
      <c r="N48" s="57">
        <v>124</v>
      </c>
      <c r="O48" s="56">
        <v>12921439.27</v>
      </c>
      <c r="P48" s="56">
        <v>10983223.369999999</v>
      </c>
      <c r="Q48" s="118">
        <f t="shared" si="10"/>
        <v>0.97446903308622712</v>
      </c>
      <c r="R48" s="57">
        <v>10</v>
      </c>
      <c r="S48" s="56">
        <v>567100</v>
      </c>
      <c r="T48" s="58">
        <v>482035</v>
      </c>
      <c r="U48" s="57">
        <v>25</v>
      </c>
      <c r="V48" s="56">
        <v>166213.89000000001</v>
      </c>
      <c r="W48" s="58">
        <v>141281.81</v>
      </c>
      <c r="X48" s="57">
        <v>114</v>
      </c>
      <c r="Y48" s="56">
        <v>12188125.380000001</v>
      </c>
      <c r="Z48" s="58">
        <v>10359906.560000001</v>
      </c>
      <c r="AA48" s="118">
        <f t="shared" si="9"/>
        <v>0.9191662403860299</v>
      </c>
      <c r="AB48" s="57">
        <v>107</v>
      </c>
      <c r="AC48" s="59">
        <v>110</v>
      </c>
      <c r="AD48" s="56">
        <v>6875949.1299999999</v>
      </c>
      <c r="AE48" s="51">
        <v>5844556.71</v>
      </c>
      <c r="AF48" s="118">
        <f t="shared" si="1"/>
        <v>0.51854900682911187</v>
      </c>
      <c r="AG48" s="59">
        <v>1</v>
      </c>
      <c r="AH48" s="58">
        <v>9951</v>
      </c>
      <c r="AI48" s="57">
        <v>116</v>
      </c>
      <c r="AJ48" s="56">
        <v>11148608.93</v>
      </c>
      <c r="AK48" s="56">
        <v>9476317.5399999991</v>
      </c>
      <c r="AL48" s="56">
        <v>9251834.1099999994</v>
      </c>
      <c r="AM48" s="56">
        <v>7864058.9900000002</v>
      </c>
      <c r="AN48" s="118">
        <f t="shared" si="2"/>
        <v>0.84077121265405119</v>
      </c>
      <c r="AO48" s="57">
        <v>91</v>
      </c>
      <c r="AP48" s="56">
        <v>5608885.5800000001</v>
      </c>
      <c r="AQ48" s="56">
        <v>4767552.7</v>
      </c>
      <c r="AR48" s="118">
        <f t="shared" si="3"/>
        <v>0.42299353761029462</v>
      </c>
    </row>
    <row r="49" spans="1:44" s="31" customFormat="1" ht="48" customHeight="1" thickBot="1" x14ac:dyDescent="0.25">
      <c r="A49" s="96" t="s">
        <v>71</v>
      </c>
      <c r="B49" s="70">
        <f>SUM(B50:B53)</f>
        <v>612206577.07029772</v>
      </c>
      <c r="C49" s="142">
        <v>2025</v>
      </c>
      <c r="D49" s="78">
        <v>870800115.38999999</v>
      </c>
      <c r="E49" s="78">
        <v>653146530.1400001</v>
      </c>
      <c r="F49" s="116">
        <f>D49/B49</f>
        <v>1.4223958840122177</v>
      </c>
      <c r="G49" s="141">
        <v>1842</v>
      </c>
      <c r="H49" s="132">
        <v>626528554.26999998</v>
      </c>
      <c r="I49" s="132">
        <v>469942859.64999998</v>
      </c>
      <c r="J49" s="116">
        <v>1.0233940270100328</v>
      </c>
      <c r="K49" s="131">
        <v>246</v>
      </c>
      <c r="L49" s="132">
        <v>238321491.98999995</v>
      </c>
      <c r="M49" s="132">
        <v>178741118.46999994</v>
      </c>
      <c r="N49" s="131">
        <v>1616</v>
      </c>
      <c r="O49" s="132">
        <v>513363003.09000003</v>
      </c>
      <c r="P49" s="132">
        <v>385068687.92000002</v>
      </c>
      <c r="Q49" s="130">
        <f t="shared" si="6"/>
        <v>0.83854539026138586</v>
      </c>
      <c r="R49" s="131">
        <v>6</v>
      </c>
      <c r="S49" s="132">
        <v>3871829.5199999996</v>
      </c>
      <c r="T49" s="132">
        <v>2903872.13</v>
      </c>
      <c r="U49" s="131">
        <v>37</v>
      </c>
      <c r="V49" s="132">
        <v>7095887.7199999997</v>
      </c>
      <c r="W49" s="132">
        <v>5321915.8</v>
      </c>
      <c r="X49" s="131">
        <v>1610</v>
      </c>
      <c r="Y49" s="132">
        <v>502395285.85000008</v>
      </c>
      <c r="Z49" s="78">
        <v>376842899.99000001</v>
      </c>
      <c r="AA49" s="130">
        <v>0.64609654958271645</v>
      </c>
      <c r="AB49" s="77">
        <v>152</v>
      </c>
      <c r="AC49" s="77">
        <v>222</v>
      </c>
      <c r="AD49" s="78">
        <v>183806528.09000003</v>
      </c>
      <c r="AE49" s="78">
        <v>137854895.40000001</v>
      </c>
      <c r="AF49" s="116">
        <f t="shared" si="1"/>
        <v>0.3002361212282339</v>
      </c>
      <c r="AG49" s="77">
        <v>7</v>
      </c>
      <c r="AH49" s="78">
        <v>2457605.0299999998</v>
      </c>
      <c r="AI49" s="77">
        <v>1427</v>
      </c>
      <c r="AJ49" s="78">
        <v>408888385.64999998</v>
      </c>
      <c r="AK49" s="78">
        <v>306712725.15000004</v>
      </c>
      <c r="AL49" s="78">
        <v>116365730.10000001</v>
      </c>
      <c r="AM49" s="78">
        <v>87274297.439999998</v>
      </c>
      <c r="AN49" s="116">
        <f t="shared" si="2"/>
        <v>0.66789283383188591</v>
      </c>
      <c r="AO49" s="77">
        <v>1405</v>
      </c>
      <c r="AP49" s="78">
        <v>360863387.55000007</v>
      </c>
      <c r="AQ49" s="78">
        <v>270693976.57999998</v>
      </c>
      <c r="AR49" s="116">
        <f t="shared" si="3"/>
        <v>0.58944709362141223</v>
      </c>
    </row>
    <row r="50" spans="1:44" x14ac:dyDescent="0.2">
      <c r="A50" s="97" t="s">
        <v>49</v>
      </c>
      <c r="B50" s="105">
        <v>75668712.912477344</v>
      </c>
      <c r="C50" s="71">
        <v>60</v>
      </c>
      <c r="D50" s="72">
        <v>123604243.53</v>
      </c>
      <c r="E50" s="86">
        <v>92703182.520000011</v>
      </c>
      <c r="F50" s="118">
        <f t="shared" si="0"/>
        <v>1.6334920837489011</v>
      </c>
      <c r="G50" s="87">
        <v>56</v>
      </c>
      <c r="H50" s="86">
        <v>121330369.70999999</v>
      </c>
      <c r="I50" s="86">
        <v>90997777.159999996</v>
      </c>
      <c r="J50" s="118">
        <v>1.6034417005392634</v>
      </c>
      <c r="K50" s="87">
        <v>3</v>
      </c>
      <c r="L50" s="86">
        <v>2103781</v>
      </c>
      <c r="M50" s="88">
        <v>1577835.75</v>
      </c>
      <c r="N50" s="87">
        <v>56</v>
      </c>
      <c r="O50" s="86">
        <v>69040298.309999987</v>
      </c>
      <c r="P50" s="86">
        <v>51780223.579999998</v>
      </c>
      <c r="Q50" s="118">
        <f t="shared" si="6"/>
        <v>0.91240217591457973</v>
      </c>
      <c r="R50" s="87">
        <v>1</v>
      </c>
      <c r="S50" s="86">
        <v>34698.800000000003</v>
      </c>
      <c r="T50" s="88">
        <v>26024.1</v>
      </c>
      <c r="U50" s="87">
        <v>7</v>
      </c>
      <c r="V50" s="86">
        <v>2213761.96</v>
      </c>
      <c r="W50" s="88">
        <v>1660321.4700000002</v>
      </c>
      <c r="X50" s="74">
        <v>55</v>
      </c>
      <c r="Y50" s="72">
        <v>66791837.549999997</v>
      </c>
      <c r="Z50" s="72">
        <v>50093878.009999998</v>
      </c>
      <c r="AA50" s="118">
        <v>0.83230895956311268</v>
      </c>
      <c r="AB50" s="87">
        <v>53</v>
      </c>
      <c r="AC50" s="89">
        <v>63</v>
      </c>
      <c r="AD50" s="86">
        <v>60990247.130000003</v>
      </c>
      <c r="AE50" s="86">
        <v>45742685.129999995</v>
      </c>
      <c r="AF50" s="115">
        <f t="shared" si="1"/>
        <v>0.80601671129975117</v>
      </c>
      <c r="AG50" s="76">
        <v>2</v>
      </c>
      <c r="AH50" s="75">
        <v>240040.40000000002</v>
      </c>
      <c r="AI50" s="74">
        <v>46</v>
      </c>
      <c r="AJ50" s="86">
        <v>56002137.399999999</v>
      </c>
      <c r="AK50" s="86">
        <v>42001602.859999999</v>
      </c>
      <c r="AL50" s="72">
        <v>26362105.399999999</v>
      </c>
      <c r="AM50" s="72">
        <v>19771579.039999999</v>
      </c>
      <c r="AN50" s="115">
        <f t="shared" si="2"/>
        <v>0.74009633895550986</v>
      </c>
      <c r="AO50" s="74">
        <v>40</v>
      </c>
      <c r="AP50" s="86">
        <v>46190471.310000002</v>
      </c>
      <c r="AQ50" s="86">
        <v>34642853.32</v>
      </c>
      <c r="AR50" s="115">
        <f t="shared" si="3"/>
        <v>0.61043024959901826</v>
      </c>
    </row>
    <row r="51" spans="1:44" x14ac:dyDescent="0.2">
      <c r="A51" s="98" t="s">
        <v>50</v>
      </c>
      <c r="B51" s="106">
        <v>11740775.463727001</v>
      </c>
      <c r="C51" s="24">
        <v>2</v>
      </c>
      <c r="D51" s="25">
        <v>185791.93</v>
      </c>
      <c r="E51" s="51">
        <v>185791.93</v>
      </c>
      <c r="F51" s="118">
        <f t="shared" si="0"/>
        <v>1.5824502442279231E-2</v>
      </c>
      <c r="G51" s="52">
        <v>2</v>
      </c>
      <c r="H51" s="51">
        <v>185791.93</v>
      </c>
      <c r="I51" s="51">
        <v>185791.93</v>
      </c>
      <c r="J51" s="118">
        <v>1.5824502442279231E-2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6"/>
        <v>1.5821368066691033E-2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18">
        <v>1.5725492112129605E-2</v>
      </c>
      <c r="AB51" s="52">
        <v>0</v>
      </c>
      <c r="AC51" s="54">
        <v>0</v>
      </c>
      <c r="AD51" s="51">
        <v>0</v>
      </c>
      <c r="AE51" s="86">
        <v>0</v>
      </c>
      <c r="AF51" s="115">
        <f t="shared" si="1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2"/>
        <v>1.5821368066691033E-2</v>
      </c>
      <c r="AO51" s="27">
        <v>2</v>
      </c>
      <c r="AP51" s="51">
        <v>185755.13</v>
      </c>
      <c r="AQ51" s="51">
        <v>185755.13</v>
      </c>
      <c r="AR51" s="115">
        <f t="shared" si="3"/>
        <v>1.5821368066691033E-2</v>
      </c>
    </row>
    <row r="52" spans="1:44" x14ac:dyDescent="0.2">
      <c r="A52" s="98" t="s">
        <v>51</v>
      </c>
      <c r="B52" s="106">
        <v>293461985.106848</v>
      </c>
      <c r="C52" s="153">
        <v>1571</v>
      </c>
      <c r="D52" s="25">
        <v>280380027.89000005</v>
      </c>
      <c r="E52" s="51">
        <v>210285017.54000002</v>
      </c>
      <c r="F52" s="118">
        <f t="shared" si="0"/>
        <v>0.9554219698606452</v>
      </c>
      <c r="G52" s="143">
        <v>1550</v>
      </c>
      <c r="H52" s="51">
        <v>264754317.06000003</v>
      </c>
      <c r="I52" s="51">
        <v>198565734.42000002</v>
      </c>
      <c r="J52" s="118">
        <v>0.90217585410118573</v>
      </c>
      <c r="K52" s="52">
        <v>88</v>
      </c>
      <c r="L52" s="51">
        <v>18708279.539999999</v>
      </c>
      <c r="M52" s="53">
        <v>14031209.470000001</v>
      </c>
      <c r="N52" s="52">
        <v>1324</v>
      </c>
      <c r="O52" s="51">
        <v>226757695.39000005</v>
      </c>
      <c r="P52" s="51">
        <v>170068268.99000001</v>
      </c>
      <c r="Q52" s="118">
        <f t="shared" si="6"/>
        <v>0.77269870340255054</v>
      </c>
      <c r="R52" s="52">
        <v>2</v>
      </c>
      <c r="S52" s="51">
        <v>30415.58</v>
      </c>
      <c r="T52" s="53">
        <v>22811.68</v>
      </c>
      <c r="U52" s="52">
        <v>5</v>
      </c>
      <c r="V52" s="51">
        <v>449859.75</v>
      </c>
      <c r="W52" s="53">
        <v>337394.81</v>
      </c>
      <c r="X52" s="27">
        <v>1322</v>
      </c>
      <c r="Y52" s="25">
        <v>226277420.06000006</v>
      </c>
      <c r="Z52" s="25">
        <v>169708062.5</v>
      </c>
      <c r="AA52" s="118">
        <v>0.42916895772118452</v>
      </c>
      <c r="AB52" s="52">
        <v>25</v>
      </c>
      <c r="AC52" s="28">
        <v>42</v>
      </c>
      <c r="AD52" s="25">
        <v>48645168.780000001</v>
      </c>
      <c r="AE52" s="72">
        <v>36483876.450000003</v>
      </c>
      <c r="AF52" s="115">
        <f t="shared" si="1"/>
        <v>0.1657631013512314</v>
      </c>
      <c r="AG52" s="28">
        <v>1</v>
      </c>
      <c r="AH52" s="26">
        <v>400000</v>
      </c>
      <c r="AI52" s="52">
        <v>1166</v>
      </c>
      <c r="AJ52" s="51">
        <v>182255946.57999998</v>
      </c>
      <c r="AK52" s="51">
        <v>136691957.86000001</v>
      </c>
      <c r="AL52" s="25">
        <v>68950665.900000006</v>
      </c>
      <c r="AM52" s="25">
        <v>51712999.359999999</v>
      </c>
      <c r="AN52" s="115">
        <f t="shared" si="2"/>
        <v>0.62105470496848691</v>
      </c>
      <c r="AO52" s="27">
        <v>1161</v>
      </c>
      <c r="AP52" s="51">
        <v>154716771.45999998</v>
      </c>
      <c r="AQ52" s="51">
        <v>116037576.52</v>
      </c>
      <c r="AR52" s="115">
        <f t="shared" si="3"/>
        <v>0.52721231134475011</v>
      </c>
    </row>
    <row r="53" spans="1:44" ht="26.25" thickBot="1" x14ac:dyDescent="0.25">
      <c r="A53" s="100" t="s">
        <v>52</v>
      </c>
      <c r="B53" s="108">
        <v>231335103.58724532</v>
      </c>
      <c r="C53" s="45">
        <v>392</v>
      </c>
      <c r="D53" s="41">
        <v>466630052.03999996</v>
      </c>
      <c r="E53" s="56">
        <v>349972538.15000004</v>
      </c>
      <c r="F53" s="118">
        <f t="shared" si="0"/>
        <v>2.0171173540206619</v>
      </c>
      <c r="G53" s="57">
        <v>234</v>
      </c>
      <c r="H53" s="56">
        <v>240258075.56999993</v>
      </c>
      <c r="I53" s="56">
        <v>180193556.13999996</v>
      </c>
      <c r="J53" s="118">
        <v>1.038571629832173</v>
      </c>
      <c r="K53" s="57">
        <v>155</v>
      </c>
      <c r="L53" s="56">
        <v>217509431.44999993</v>
      </c>
      <c r="M53" s="58">
        <v>163132073.24999994</v>
      </c>
      <c r="N53" s="57">
        <v>234</v>
      </c>
      <c r="O53" s="56">
        <v>217379254.25999999</v>
      </c>
      <c r="P53" s="56">
        <v>163034440.22</v>
      </c>
      <c r="Q53" s="118">
        <f t="shared" si="6"/>
        <v>0.93967258271297316</v>
      </c>
      <c r="R53" s="57">
        <v>3</v>
      </c>
      <c r="S53" s="56">
        <v>3806715.1399999997</v>
      </c>
      <c r="T53" s="58">
        <v>2855036.35</v>
      </c>
      <c r="U53" s="57">
        <v>25</v>
      </c>
      <c r="V53" s="56">
        <v>4432266.01</v>
      </c>
      <c r="W53" s="58">
        <v>3324199.52</v>
      </c>
      <c r="X53" s="43">
        <v>231</v>
      </c>
      <c r="Y53" s="41">
        <v>209140273.11000001</v>
      </c>
      <c r="Z53" s="41">
        <v>156855204.35000002</v>
      </c>
      <c r="AA53" s="118">
        <v>0.8933747117587828</v>
      </c>
      <c r="AB53" s="57">
        <v>74</v>
      </c>
      <c r="AC53" s="44">
        <v>117</v>
      </c>
      <c r="AD53" s="41">
        <v>74171112.180000007</v>
      </c>
      <c r="AE53" s="72">
        <v>55628333.819999993</v>
      </c>
      <c r="AF53" s="115">
        <f t="shared" si="1"/>
        <v>0.32062195071068084</v>
      </c>
      <c r="AG53" s="44">
        <v>4</v>
      </c>
      <c r="AH53" s="46">
        <v>1817564.63</v>
      </c>
      <c r="AI53" s="57">
        <v>213</v>
      </c>
      <c r="AJ53" s="56">
        <v>170444546.54000002</v>
      </c>
      <c r="AK53" s="56">
        <v>127833409.3</v>
      </c>
      <c r="AL53" s="41">
        <v>21052958.800000001</v>
      </c>
      <c r="AM53" s="41">
        <v>15789719.039999999</v>
      </c>
      <c r="AN53" s="115">
        <f t="shared" si="2"/>
        <v>0.73678634974531165</v>
      </c>
      <c r="AO53" s="43">
        <v>202</v>
      </c>
      <c r="AP53" s="56">
        <v>159770389.65000001</v>
      </c>
      <c r="AQ53" s="56">
        <v>119827791.61000001</v>
      </c>
      <c r="AR53" s="115">
        <f t="shared" si="3"/>
        <v>0.69064481426505375</v>
      </c>
    </row>
    <row r="54" spans="1:44" s="31" customFormat="1" ht="26.25" thickBot="1" x14ac:dyDescent="0.25">
      <c r="A54" s="96" t="s">
        <v>72</v>
      </c>
      <c r="B54" s="70">
        <v>1217119.2748</v>
      </c>
      <c r="C54" s="77">
        <v>10</v>
      </c>
      <c r="D54" s="132">
        <v>3660935.08</v>
      </c>
      <c r="E54" s="132">
        <v>2745701.3000000003</v>
      </c>
      <c r="F54" s="130">
        <f t="shared" si="0"/>
        <v>3.0078687896891401</v>
      </c>
      <c r="G54" s="131">
        <v>1</v>
      </c>
      <c r="H54" s="132">
        <v>1129660.8400000001</v>
      </c>
      <c r="I54" s="132">
        <v>847245.63</v>
      </c>
      <c r="J54" s="130">
        <v>0.92814308621119213</v>
      </c>
      <c r="K54" s="131">
        <v>9</v>
      </c>
      <c r="L54" s="132">
        <v>2531274.2400000002</v>
      </c>
      <c r="M54" s="132">
        <v>1898455.67</v>
      </c>
      <c r="N54" s="131">
        <v>1</v>
      </c>
      <c r="O54" s="132">
        <v>1127820.8400000001</v>
      </c>
      <c r="P54" s="132">
        <v>845865.63</v>
      </c>
      <c r="Q54" s="130">
        <f t="shared" si="6"/>
        <v>0.92663131983126823</v>
      </c>
      <c r="R54" s="131">
        <v>0</v>
      </c>
      <c r="S54" s="132">
        <v>0</v>
      </c>
      <c r="T54" s="132">
        <v>0</v>
      </c>
      <c r="U54" s="131">
        <v>0</v>
      </c>
      <c r="V54" s="132">
        <v>0</v>
      </c>
      <c r="W54" s="132">
        <v>0</v>
      </c>
      <c r="X54" s="77">
        <v>1</v>
      </c>
      <c r="Y54" s="78">
        <v>1127820.8400000001</v>
      </c>
      <c r="Z54" s="78">
        <v>845865.63</v>
      </c>
      <c r="AA54" s="130">
        <v>0.92092630990088031</v>
      </c>
      <c r="AB54" s="77">
        <v>1</v>
      </c>
      <c r="AC54" s="77">
        <v>2</v>
      </c>
      <c r="AD54" s="78">
        <v>1127820.8400000001</v>
      </c>
      <c r="AE54" s="78">
        <v>845865.63</v>
      </c>
      <c r="AF54" s="116">
        <f t="shared" si="1"/>
        <v>0.92663131983126823</v>
      </c>
      <c r="AG54" s="77">
        <v>0</v>
      </c>
      <c r="AH54" s="78">
        <v>0</v>
      </c>
      <c r="AI54" s="77">
        <v>0</v>
      </c>
      <c r="AJ54" s="78">
        <v>0</v>
      </c>
      <c r="AK54" s="78">
        <v>0</v>
      </c>
      <c r="AL54" s="78">
        <v>0</v>
      </c>
      <c r="AM54" s="78">
        <v>0</v>
      </c>
      <c r="AN54" s="116">
        <f t="shared" si="2"/>
        <v>0</v>
      </c>
      <c r="AO54" s="77">
        <v>0</v>
      </c>
      <c r="AP54" s="78">
        <v>0</v>
      </c>
      <c r="AQ54" s="78">
        <v>0</v>
      </c>
      <c r="AR54" s="116">
        <f t="shared" si="3"/>
        <v>0</v>
      </c>
    </row>
    <row r="55" spans="1:44" x14ac:dyDescent="0.2">
      <c r="A55" s="97" t="s">
        <v>53</v>
      </c>
      <c r="B55" s="105">
        <v>1217119.2748</v>
      </c>
      <c r="C55" s="71">
        <v>4</v>
      </c>
      <c r="D55" s="72">
        <v>3030195.58</v>
      </c>
      <c r="E55" s="72">
        <v>2272646.6800000002</v>
      </c>
      <c r="F55" s="115">
        <f t="shared" si="0"/>
        <v>2.4896455448032642</v>
      </c>
      <c r="G55" s="87">
        <v>1</v>
      </c>
      <c r="H55" s="86">
        <v>1129660.8400000001</v>
      </c>
      <c r="I55" s="86">
        <v>847245.63</v>
      </c>
      <c r="J55" s="115">
        <v>0.92814308621119213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6"/>
        <v>0.92663131983126823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v>0.92092630990088031</v>
      </c>
      <c r="AB55" s="74">
        <v>1</v>
      </c>
      <c r="AC55" s="76">
        <v>2</v>
      </c>
      <c r="AD55" s="72">
        <v>1127820.8400000001</v>
      </c>
      <c r="AE55" s="72">
        <v>845865.63</v>
      </c>
      <c r="AF55" s="115">
        <f t="shared" si="1"/>
        <v>0.92663131983126823</v>
      </c>
      <c r="AG55" s="76">
        <v>0</v>
      </c>
      <c r="AH55" s="75">
        <v>0</v>
      </c>
      <c r="AI55" s="90">
        <v>0</v>
      </c>
      <c r="AJ55" s="72">
        <v>0</v>
      </c>
      <c r="AK55" s="72">
        <v>0</v>
      </c>
      <c r="AL55" s="72">
        <v>0</v>
      </c>
      <c r="AM55" s="72">
        <v>0</v>
      </c>
      <c r="AN55" s="115">
        <f t="shared" si="2"/>
        <v>0</v>
      </c>
      <c r="AO55" s="74">
        <v>0</v>
      </c>
      <c r="AP55" s="72">
        <v>0</v>
      </c>
      <c r="AQ55" s="72">
        <v>0</v>
      </c>
      <c r="AR55" s="115">
        <f t="shared" si="3"/>
        <v>0</v>
      </c>
    </row>
    <row r="56" spans="1:44" ht="38.25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5" t="s">
        <v>85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18" t="s">
        <v>85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6.25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5" t="s">
        <v>85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18" t="s">
        <v>85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5" thickBot="1" x14ac:dyDescent="0.25">
      <c r="A58" s="96" t="s">
        <v>73</v>
      </c>
      <c r="B58" s="70">
        <f>B59</f>
        <v>191569284.44833869</v>
      </c>
      <c r="C58" s="77">
        <v>222</v>
      </c>
      <c r="D58" s="78">
        <v>198969781.54999998</v>
      </c>
      <c r="E58" s="78">
        <v>149227335.49000001</v>
      </c>
      <c r="F58" s="116">
        <f t="shared" si="0"/>
        <v>1.038630916866305</v>
      </c>
      <c r="G58" s="131">
        <v>222</v>
      </c>
      <c r="H58" s="132">
        <v>198969781.54999998</v>
      </c>
      <c r="I58" s="132">
        <v>149227335.49000001</v>
      </c>
      <c r="J58" s="116">
        <v>1.038630916866305</v>
      </c>
      <c r="K58" s="131">
        <v>6</v>
      </c>
      <c r="L58" s="132">
        <v>1549611.41</v>
      </c>
      <c r="M58" s="132">
        <v>1162208.55</v>
      </c>
      <c r="N58" s="131">
        <v>213</v>
      </c>
      <c r="O58" s="132">
        <v>190322611.19</v>
      </c>
      <c r="P58" s="132">
        <v>142741957.74000007</v>
      </c>
      <c r="Q58" s="130">
        <f t="shared" si="6"/>
        <v>0.99349231134871785</v>
      </c>
      <c r="R58" s="131">
        <v>0</v>
      </c>
      <c r="S58" s="132">
        <v>0</v>
      </c>
      <c r="T58" s="132">
        <v>0</v>
      </c>
      <c r="U58" s="131">
        <v>20</v>
      </c>
      <c r="V58" s="132">
        <v>1963172.34</v>
      </c>
      <c r="W58" s="132">
        <v>1472379.26</v>
      </c>
      <c r="X58" s="131">
        <v>213</v>
      </c>
      <c r="Y58" s="132">
        <v>188359438.84999999</v>
      </c>
      <c r="Z58" s="78">
        <v>141269578.48000002</v>
      </c>
      <c r="AA58" s="130">
        <v>0.9838566290040992</v>
      </c>
      <c r="AB58" s="77">
        <v>196</v>
      </c>
      <c r="AC58" s="77">
        <v>277</v>
      </c>
      <c r="AD58" s="78">
        <v>175449422.25999999</v>
      </c>
      <c r="AE58" s="78">
        <v>131587065.70999999</v>
      </c>
      <c r="AF58" s="116">
        <f t="shared" si="1"/>
        <v>0.91585361800165932</v>
      </c>
      <c r="AG58" s="77">
        <v>0</v>
      </c>
      <c r="AH58" s="77">
        <v>0</v>
      </c>
      <c r="AI58" s="77">
        <v>186</v>
      </c>
      <c r="AJ58" s="78">
        <v>172967802.61000001</v>
      </c>
      <c r="AK58" s="78">
        <v>129725850.91</v>
      </c>
      <c r="AL58" s="77">
        <v>0</v>
      </c>
      <c r="AM58" s="77">
        <v>0</v>
      </c>
      <c r="AN58" s="116">
        <f t="shared" si="2"/>
        <v>0.90289945545338712</v>
      </c>
      <c r="AO58" s="77">
        <v>186</v>
      </c>
      <c r="AP58" s="78">
        <v>172967802.60999998</v>
      </c>
      <c r="AQ58" s="78">
        <v>129725850.91</v>
      </c>
      <c r="AR58" s="116">
        <f t="shared" si="3"/>
        <v>0.9028994554533869</v>
      </c>
    </row>
    <row r="59" spans="1:44" ht="13.5" thickBot="1" x14ac:dyDescent="0.25">
      <c r="A59" s="104" t="s">
        <v>56</v>
      </c>
      <c r="B59" s="109">
        <v>191569284.44833869</v>
      </c>
      <c r="C59" s="91">
        <v>222</v>
      </c>
      <c r="D59" s="92">
        <v>198969781.54999998</v>
      </c>
      <c r="E59" s="119">
        <v>149227335.49000001</v>
      </c>
      <c r="F59" s="118">
        <f t="shared" si="0"/>
        <v>1.038630916866305</v>
      </c>
      <c r="G59" s="139">
        <v>222</v>
      </c>
      <c r="H59" s="119">
        <v>198969781.54999998</v>
      </c>
      <c r="I59" s="119">
        <v>149227335.49000001</v>
      </c>
      <c r="J59" s="118">
        <v>1.038630916866305</v>
      </c>
      <c r="K59" s="139">
        <v>6</v>
      </c>
      <c r="L59" s="119">
        <v>1549611.41</v>
      </c>
      <c r="M59" s="140">
        <v>1162208.55</v>
      </c>
      <c r="N59" s="139">
        <v>213</v>
      </c>
      <c r="O59" s="119">
        <v>190322611.19</v>
      </c>
      <c r="P59" s="119">
        <v>142741957.74000007</v>
      </c>
      <c r="Q59" s="118">
        <f t="shared" si="6"/>
        <v>0.99349231134871785</v>
      </c>
      <c r="R59" s="139">
        <v>0</v>
      </c>
      <c r="S59" s="119">
        <v>0</v>
      </c>
      <c r="T59" s="140">
        <v>0</v>
      </c>
      <c r="U59" s="139">
        <v>20</v>
      </c>
      <c r="V59" s="119">
        <v>1963172.34</v>
      </c>
      <c r="W59" s="140">
        <v>1472379.26</v>
      </c>
      <c r="X59" s="93">
        <v>213</v>
      </c>
      <c r="Y59" s="92">
        <v>188359438.84999999</v>
      </c>
      <c r="Z59" s="92">
        <v>141269578.48000002</v>
      </c>
      <c r="AA59" s="118">
        <v>0.9838566290040992</v>
      </c>
      <c r="AB59" s="93">
        <v>196</v>
      </c>
      <c r="AC59" s="95">
        <v>277</v>
      </c>
      <c r="AD59" s="92">
        <v>175449422.25999999</v>
      </c>
      <c r="AE59" s="92">
        <v>131587065.70999999</v>
      </c>
      <c r="AF59" s="115">
        <f t="shared" si="1"/>
        <v>0.91585361800165932</v>
      </c>
      <c r="AG59" s="95">
        <v>0</v>
      </c>
      <c r="AH59" s="94">
        <v>0</v>
      </c>
      <c r="AI59" s="93">
        <v>186</v>
      </c>
      <c r="AJ59" s="119">
        <v>172967802.61000001</v>
      </c>
      <c r="AK59" s="119">
        <v>129725850.91</v>
      </c>
      <c r="AL59" s="92">
        <v>0</v>
      </c>
      <c r="AM59" s="92">
        <v>0</v>
      </c>
      <c r="AN59" s="115">
        <f t="shared" si="2"/>
        <v>0.90289945545338712</v>
      </c>
      <c r="AO59" s="93">
        <v>186</v>
      </c>
      <c r="AP59" s="92">
        <v>172967802.60999998</v>
      </c>
      <c r="AQ59" s="92">
        <v>129725850.91</v>
      </c>
      <c r="AR59" s="115">
        <f t="shared" si="3"/>
        <v>0.9028994554533869</v>
      </c>
    </row>
    <row r="60" spans="1:44" ht="18.75" thickBot="1" x14ac:dyDescent="0.25">
      <c r="A60" s="151" t="s">
        <v>57</v>
      </c>
      <c r="B60" s="152">
        <f>SUM(B6+B28+B40+B45+B49+B54+B58)</f>
        <v>3239374914.9474139</v>
      </c>
      <c r="C60" s="145">
        <f t="shared" ref="C60:AQ60" si="12">C58+C54+C49+C45+C40+C28+C6</f>
        <v>16939</v>
      </c>
      <c r="D60" s="146">
        <f t="shared" si="12"/>
        <v>5112402927.249999</v>
      </c>
      <c r="E60" s="146">
        <f t="shared" si="12"/>
        <v>3849620791.7934999</v>
      </c>
      <c r="F60" s="147">
        <f>D60/B60</f>
        <v>1.5782066174742206</v>
      </c>
      <c r="G60" s="148">
        <f t="shared" si="12"/>
        <v>14868</v>
      </c>
      <c r="H60" s="149">
        <f t="shared" si="12"/>
        <v>3531685977.0699997</v>
      </c>
      <c r="I60" s="149">
        <f t="shared" si="12"/>
        <v>2663195222.6995001</v>
      </c>
      <c r="J60" s="147">
        <f t="shared" si="8"/>
        <v>1.090236872791037</v>
      </c>
      <c r="K60" s="148">
        <f t="shared" si="12"/>
        <v>3039</v>
      </c>
      <c r="L60" s="149">
        <f t="shared" si="12"/>
        <v>1399309239.1400001</v>
      </c>
      <c r="M60" s="149">
        <f t="shared" si="12"/>
        <v>1063418798.2299999</v>
      </c>
      <c r="N60" s="148">
        <f t="shared" si="12"/>
        <v>13203</v>
      </c>
      <c r="O60" s="149">
        <f t="shared" si="12"/>
        <v>3308716232.6499996</v>
      </c>
      <c r="P60" s="149">
        <f t="shared" si="12"/>
        <v>2478297653.4000001</v>
      </c>
      <c r="Q60" s="150">
        <f>O60/B60</f>
        <v>1.0214057710278068</v>
      </c>
      <c r="R60" s="148">
        <f t="shared" si="12"/>
        <v>476</v>
      </c>
      <c r="S60" s="149">
        <f t="shared" si="12"/>
        <v>304513672.22000003</v>
      </c>
      <c r="T60" s="149">
        <f t="shared" si="12"/>
        <v>231623349.38</v>
      </c>
      <c r="U60" s="148">
        <f t="shared" si="12"/>
        <v>778</v>
      </c>
      <c r="V60" s="149">
        <f t="shared" si="12"/>
        <v>26377449.200000003</v>
      </c>
      <c r="W60" s="149">
        <f t="shared" si="12"/>
        <v>20564442.890000001</v>
      </c>
      <c r="X60" s="148">
        <f t="shared" si="12"/>
        <v>12727</v>
      </c>
      <c r="Y60" s="149">
        <f t="shared" si="12"/>
        <v>2977825111.23</v>
      </c>
      <c r="Z60" s="146">
        <f t="shared" si="12"/>
        <v>2226109861.1300001</v>
      </c>
      <c r="AA60" s="150">
        <f t="shared" si="9"/>
        <v>0.91925917481470043</v>
      </c>
      <c r="AB60" s="145">
        <f t="shared" si="12"/>
        <v>8971</v>
      </c>
      <c r="AC60" s="145">
        <f t="shared" si="12"/>
        <v>9795</v>
      </c>
      <c r="AD60" s="146">
        <f t="shared" si="12"/>
        <v>1902095232.2</v>
      </c>
      <c r="AE60" s="146">
        <f t="shared" si="12"/>
        <v>1417114560.1199999</v>
      </c>
      <c r="AF60" s="147">
        <f>AD60/B60</f>
        <v>0.58717971279680592</v>
      </c>
      <c r="AG60" s="145">
        <f t="shared" si="12"/>
        <v>121</v>
      </c>
      <c r="AH60" s="145">
        <f t="shared" si="12"/>
        <v>23840979.330000002</v>
      </c>
      <c r="AI60" s="145">
        <f t="shared" si="12"/>
        <v>12056</v>
      </c>
      <c r="AJ60" s="146">
        <f t="shared" si="12"/>
        <v>2530729919.46</v>
      </c>
      <c r="AK60" s="146">
        <f t="shared" si="12"/>
        <v>1888293911.3000002</v>
      </c>
      <c r="AL60" s="146">
        <f t="shared" si="12"/>
        <v>1010655078.4299999</v>
      </c>
      <c r="AM60" s="146">
        <f t="shared" si="12"/>
        <v>777500371.85000002</v>
      </c>
      <c r="AN60" s="147">
        <f>AJ60/B60</f>
        <v>0.78124020402284389</v>
      </c>
      <c r="AO60" s="145">
        <f t="shared" si="12"/>
        <v>11449</v>
      </c>
      <c r="AP60" s="146">
        <f t="shared" si="12"/>
        <v>2187680212.5799999</v>
      </c>
      <c r="AQ60" s="146">
        <f t="shared" si="12"/>
        <v>1624613398.53</v>
      </c>
      <c r="AR60" s="147">
        <f>AP60/B60</f>
        <v>0.67534023384740371</v>
      </c>
    </row>
    <row r="61" spans="1:44" ht="21" hidden="1" customHeight="1" x14ac:dyDescent="0.2">
      <c r="A61" s="11" t="s">
        <v>59</v>
      </c>
      <c r="B61" s="32"/>
      <c r="C61" s="33">
        <v>222</v>
      </c>
      <c r="D61" s="13">
        <v>198969781.54999998</v>
      </c>
      <c r="E61" s="13">
        <v>149227335.49000001</v>
      </c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A61" s="116" t="e">
        <f t="shared" si="9"/>
        <v>#DIV/0!</v>
      </c>
      <c r="AB61" s="30"/>
      <c r="AC61" s="30"/>
      <c r="AD61" s="125"/>
      <c r="AE61" s="30"/>
      <c r="AF61" s="30"/>
      <c r="AG61" s="30"/>
      <c r="AH61" s="12"/>
      <c r="AJ61" s="120"/>
      <c r="AK61" s="120"/>
      <c r="AL61" s="120"/>
      <c r="AM61" s="120"/>
      <c r="AN61" s="29"/>
      <c r="AO61" s="29"/>
      <c r="AP61" s="35"/>
      <c r="AQ61" s="35"/>
      <c r="AR61" s="29"/>
    </row>
    <row r="62" spans="1:44" ht="15.75" hidden="1" customHeight="1" x14ac:dyDescent="0.2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A62" s="116" t="e">
        <f t="shared" si="9"/>
        <v>#DIV/0!</v>
      </c>
      <c r="AB62" s="30"/>
      <c r="AC62" s="30"/>
      <c r="AD62" s="126"/>
      <c r="AE62" s="127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79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25">
      <c r="A64" s="11" t="s">
        <v>80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/>
      <c r="Z64" s="37"/>
      <c r="AB64" s="30"/>
      <c r="AC64" s="30"/>
      <c r="AD64" s="126"/>
      <c r="AE64" s="127"/>
      <c r="AF64" s="30"/>
      <c r="AG64" s="30"/>
      <c r="AH64" s="30"/>
      <c r="AJ64" s="29"/>
      <c r="AK64" s="29"/>
      <c r="AL64" s="29"/>
      <c r="AM64" s="29"/>
      <c r="AN64" s="29"/>
      <c r="AO64" s="29"/>
      <c r="AP64" s="124"/>
      <c r="AQ64" s="35"/>
      <c r="AR64" s="29"/>
    </row>
    <row r="65" spans="1:44" ht="12.75" customHeight="1" x14ac:dyDescent="0.2">
      <c r="A65" s="11" t="s">
        <v>81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O67" s="15"/>
      <c r="P67" s="15"/>
      <c r="X67" s="35"/>
      <c r="Y67" s="37"/>
      <c r="Z67" s="37"/>
      <c r="AP67" s="30"/>
    </row>
    <row r="68" spans="1:44" x14ac:dyDescent="0.2">
      <c r="B68" s="32"/>
      <c r="O68" s="15"/>
      <c r="X68" s="35"/>
      <c r="Y68" s="37"/>
      <c r="Z68" s="37"/>
      <c r="AJ68" s="29"/>
      <c r="AK68" s="29"/>
      <c r="AL68" s="29"/>
      <c r="AM68" s="29"/>
      <c r="AN68" s="29"/>
      <c r="AO68" s="29"/>
      <c r="AP68" s="35"/>
      <c r="AQ68" s="35"/>
      <c r="AR68" s="29"/>
    </row>
    <row r="69" spans="1:44" x14ac:dyDescent="0.2">
      <c r="B69" s="32"/>
      <c r="O69" s="15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</row>
    <row r="74" spans="1:44" x14ac:dyDescent="0.2">
      <c r="B74" s="32"/>
      <c r="O74" s="15"/>
      <c r="P74" s="15"/>
      <c r="X74" s="35"/>
      <c r="Y74" s="37"/>
      <c r="Z74" s="37"/>
      <c r="AJ74" s="29"/>
      <c r="AK74" s="29"/>
      <c r="AL74" s="29"/>
      <c r="AM74" s="29"/>
      <c r="AN74" s="29"/>
      <c r="AO74" s="29"/>
      <c r="AP74" s="35"/>
      <c r="AQ74" s="35"/>
      <c r="AR74" s="29"/>
    </row>
    <row r="75" spans="1:44" x14ac:dyDescent="0.2">
      <c r="B75" s="32"/>
      <c r="X75" s="35"/>
      <c r="Y75" s="37"/>
      <c r="Z75" s="37"/>
      <c r="AD75" s="35"/>
      <c r="AE75" s="35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/>
      <c r="S76" s="35"/>
      <c r="T76" s="35"/>
      <c r="V76" s="35"/>
      <c r="W76" s="35"/>
      <c r="X76" s="35"/>
      <c r="Y76" s="37"/>
      <c r="Z76" s="37"/>
      <c r="AA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/>
      <c r="Z77" s="37"/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/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marca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2023-04-24T09:05:12Z</dcterms:modified>
</cp:coreProperties>
</file>