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tabRatio="5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'Arkusz1'!$A$1:$J$147</definedName>
    <definedName name="_xlnm.Print_Titles" localSheetId="0">'Arkusz1'!$A:$J,'Arkusz1'!$4:$5</definedName>
  </definedNames>
  <calcPr fullCalcOnLoad="1"/>
</workbook>
</file>

<file path=xl/sharedStrings.xml><?xml version="1.0" encoding="utf-8"?>
<sst xmlns="http://schemas.openxmlformats.org/spreadsheetml/2006/main" count="436" uniqueCount="210">
  <si>
    <t>stan na</t>
  </si>
  <si>
    <t>Lp.</t>
  </si>
  <si>
    <t>Data podpisania zgody przez  MRiRW</t>
  </si>
  <si>
    <t>Numer zgody MRiRW</t>
  </si>
  <si>
    <t>Województwo</t>
  </si>
  <si>
    <t>Rodzaj klęski</t>
  </si>
  <si>
    <t>ŁĄCZNE STRATY</t>
  </si>
  <si>
    <t>liczba poszkodowanych gospodarstw</t>
  </si>
  <si>
    <t>liczba ha</t>
  </si>
  <si>
    <t>SUMA</t>
  </si>
  <si>
    <r>
      <t xml:space="preserve">STRATY w uprawach  </t>
    </r>
    <r>
      <rPr>
        <b/>
        <sz val="12"/>
        <rFont val="Arial"/>
        <family val="2"/>
      </rPr>
      <t>/w zł/</t>
    </r>
  </si>
  <si>
    <r>
      <t xml:space="preserve">STRATY  w środkach trwałych </t>
    </r>
    <r>
      <rPr>
        <b/>
        <sz val="12"/>
        <rFont val="Arial"/>
        <family val="2"/>
      </rPr>
      <t>/w zł/</t>
    </r>
  </si>
  <si>
    <t>F we-4400KL/196/KK/2011/126</t>
  </si>
  <si>
    <t>mazowieckie</t>
  </si>
  <si>
    <t>ZGODY MRiRW WYRAŻONE W 2012 ROKU NA URUCHOMIENIE LINII KREDYTÓW "KLĘSKOWYCH"</t>
  </si>
  <si>
    <t>piorun</t>
  </si>
  <si>
    <t>F we-4400KL/06/KK/2012/281</t>
  </si>
  <si>
    <t>lubelskie</t>
  </si>
  <si>
    <t>deszcz nawalny</t>
  </si>
  <si>
    <t>F we-4400KL/194/KK/2011/282</t>
  </si>
  <si>
    <t>F we-4400KL/196-1/KK/2011/286</t>
  </si>
  <si>
    <t>ujemne skutki przezimowania, przymrozki wiosenne</t>
  </si>
  <si>
    <t>F we-4400KL/04/KK/2012/417</t>
  </si>
  <si>
    <t>kujawsko-pomorskie</t>
  </si>
  <si>
    <t>przymrozki wiosenne</t>
  </si>
  <si>
    <t>Fwe-4400KL/11/KK/2012/677</t>
  </si>
  <si>
    <t>pomorskie</t>
  </si>
  <si>
    <t>huragan</t>
  </si>
  <si>
    <t>F we-4400KL/14/KK/2012/926</t>
  </si>
  <si>
    <t>podlaskie</t>
  </si>
  <si>
    <t>F we-4400KL/19/KK/2012/1645</t>
  </si>
  <si>
    <t>podkarpackie</t>
  </si>
  <si>
    <t xml:space="preserve">deszcz nawalny, grad </t>
  </si>
  <si>
    <t>F we-4400KL/24/KK/2012/1804</t>
  </si>
  <si>
    <t>pożar</t>
  </si>
  <si>
    <t>F we-4400KL/28/KK/2012/2002</t>
  </si>
  <si>
    <t>zachodniopomorskie</t>
  </si>
  <si>
    <t>powódź</t>
  </si>
  <si>
    <t>F we-4400KL/27/KK/2012/2345</t>
  </si>
  <si>
    <t>deszcz nawalny, powódź</t>
  </si>
  <si>
    <t>F we-4400KL/32/KK/2012/2485</t>
  </si>
  <si>
    <t>ujemne skutki przezimowania</t>
  </si>
  <si>
    <t>F we-4400KL/34/KK/2012/2601</t>
  </si>
  <si>
    <t>Fwe 4400KL-37/2012/2769</t>
  </si>
  <si>
    <t>F.we-4400KL-40/2012/2882</t>
  </si>
  <si>
    <t>F.we-4400KL-41/2012/2883</t>
  </si>
  <si>
    <t>F.we-4400KL-42/2012</t>
  </si>
  <si>
    <t>dolnośląskie</t>
  </si>
  <si>
    <t>Fwe 4400KL-45/2012/2936</t>
  </si>
  <si>
    <t>wielkopolskie</t>
  </si>
  <si>
    <t>Fwe 4400KL-46/2012/2938</t>
  </si>
  <si>
    <t>Fwe 4400KL-48/2012/2996</t>
  </si>
  <si>
    <t>F.we-4400KL-47/2012/3015</t>
  </si>
  <si>
    <t>Fwe 4400KL-103/2012/3116</t>
  </si>
  <si>
    <t>opolskie</t>
  </si>
  <si>
    <t>Fwe 4400KL-104/2012/3117</t>
  </si>
  <si>
    <t>warmińsko-mazurskie</t>
  </si>
  <si>
    <t>F.we-4400KL-50/2012</t>
  </si>
  <si>
    <t>lubuskie</t>
  </si>
  <si>
    <t>F.we-4400KL-52/2012/3149</t>
  </si>
  <si>
    <t>F.we-4400KL-51/2012/3148</t>
  </si>
  <si>
    <t>F.we-4400KL-53/2012/3150</t>
  </si>
  <si>
    <t>F.we-4400KL-54/2012/3171</t>
  </si>
  <si>
    <t>F.we-4400KL-55/2012/3172</t>
  </si>
  <si>
    <t>F.we-4400KL-56/2012/3205</t>
  </si>
  <si>
    <t>Fwe 4400KL-57/2012/3225</t>
  </si>
  <si>
    <t>Fwe 4400KL-58/2012/3226</t>
  </si>
  <si>
    <t>F.we-4400KL-59/2012/3278</t>
  </si>
  <si>
    <t>F.we-4400KL-60/2012/3279</t>
  </si>
  <si>
    <t xml:space="preserve">ujemne skutki przezimowania </t>
  </si>
  <si>
    <t>F.we-4400KL-61/2012/3283</t>
  </si>
  <si>
    <t>śląskie</t>
  </si>
  <si>
    <t>F.we-4400KL-63/2012/3339</t>
  </si>
  <si>
    <t>F.we-4400KL-64/2012/3340</t>
  </si>
  <si>
    <t>Fwe 4400KL-62/2012/3321</t>
  </si>
  <si>
    <t>Fwe 4400KL-65/2012/3356</t>
  </si>
  <si>
    <t>F.we-4400KL-66/2012/3391</t>
  </si>
  <si>
    <t>F.we-4400KL-67/2012/3392</t>
  </si>
  <si>
    <t>F.we-4400KL-68/2012/3508</t>
  </si>
  <si>
    <t>F.we-4400KL-70/2012/3510</t>
  </si>
  <si>
    <t>łódzkie</t>
  </si>
  <si>
    <t>F.we-4400KL-69/2012/3509</t>
  </si>
  <si>
    <t>F.we-4400KL-72/2012/3643</t>
  </si>
  <si>
    <t>ujemne skutki przezimowania, grad, deszcz nawalny</t>
  </si>
  <si>
    <t>F.we-4400KL-73/2012/3644</t>
  </si>
  <si>
    <t>Fwe 4400KL-75/2012/3703</t>
  </si>
  <si>
    <t>F.we-4400KL-74/2012/3733</t>
  </si>
  <si>
    <t>Fwe 4400KL-76/2012/3760</t>
  </si>
  <si>
    <t>F.we-4400KL-77/2012/3907</t>
  </si>
  <si>
    <t>małopolskie</t>
  </si>
  <si>
    <t>F.we-4400KL-79/2012</t>
  </si>
  <si>
    <t>F.we-4400KL-80/2012</t>
  </si>
  <si>
    <t>ujemne skutki przezimowania, huragan, deszcz nawalny, grad</t>
  </si>
  <si>
    <t>Fwe 4400KL-81/2012/3974</t>
  </si>
  <si>
    <t>Fwe 4400KL-82/2012/3975</t>
  </si>
  <si>
    <t>grad, deszcz nawalny</t>
  </si>
  <si>
    <t>Fwe 4400KL-83/2012/3977</t>
  </si>
  <si>
    <t>F.we-4400KL-54a/2012</t>
  </si>
  <si>
    <t>F.we-4400KL-78/2012</t>
  </si>
  <si>
    <t>FWE 4400KL-84/2012/4036</t>
  </si>
  <si>
    <t>świętokrzyskie</t>
  </si>
  <si>
    <t>F.we-4400KL-61b/2012/4058</t>
  </si>
  <si>
    <t>F.we-4400KL-85/2012/4089</t>
  </si>
  <si>
    <t>F we- 4400KL/86b/KK/2012/4268</t>
  </si>
  <si>
    <t>F we- 4400KL/91/KK/2012/4273</t>
  </si>
  <si>
    <t>F we-4400KL/92/KK/2012/4274</t>
  </si>
  <si>
    <t>F we- 4400KL/93/KK/2012/4275</t>
  </si>
  <si>
    <t>F we- 4400KL/94/KK/2012/4276</t>
  </si>
  <si>
    <t>F we- 4400KL/88/KK/2012/4272</t>
  </si>
  <si>
    <t>F we- 4400KL/98/KK/2012/4458</t>
  </si>
  <si>
    <t>F we- 4400KL/103/KK/2012/4466</t>
  </si>
  <si>
    <t xml:space="preserve">grad, huragan </t>
  </si>
  <si>
    <t xml:space="preserve">grad, deszcz nawalny, huragan i piorun </t>
  </si>
  <si>
    <t>F we- 4400KL/102/KK/2012/4543</t>
  </si>
  <si>
    <t>F we- 4400KL/97/KK/2012/4464</t>
  </si>
  <si>
    <t>F we- 4400KL/100/KK/2012/4465</t>
  </si>
  <si>
    <t>F we- 4400KL/107/KK/2012/4461</t>
  </si>
  <si>
    <t>F we- 4400KL/108/KK/2012/4462</t>
  </si>
  <si>
    <t>F we- 4400KL/106/KK/2012/4544</t>
  </si>
  <si>
    <t xml:space="preserve">deszcz nawalny </t>
  </si>
  <si>
    <t xml:space="preserve">huragan, deszcz nawalny </t>
  </si>
  <si>
    <t xml:space="preserve">grad </t>
  </si>
  <si>
    <t xml:space="preserve">huragan </t>
  </si>
  <si>
    <t>F we- 4400KL/105/KK/2012/4460</t>
  </si>
  <si>
    <t>F we- 4400KL/96/KK/2012/4467</t>
  </si>
  <si>
    <t>F we- 4400KL/90/KK/2012/4470</t>
  </si>
  <si>
    <t>F we- 4400KL/110/KK/2012/4463</t>
  </si>
  <si>
    <t xml:space="preserve">deszcz nawalny, grad, huragan, piorun, powódź </t>
  </si>
  <si>
    <t xml:space="preserve">deszcz nawalny, grad, huragan, piorun </t>
  </si>
  <si>
    <t>F we- 4400KL/104/KK/2012/4459</t>
  </si>
  <si>
    <t xml:space="preserve">grad, huragan, deszcz nawalny </t>
  </si>
  <si>
    <t xml:space="preserve">gradobicie, huragan, piorun </t>
  </si>
  <si>
    <t>F we-4400KL/109/KK/2012/4656</t>
  </si>
  <si>
    <t>F we-4400KL/112/KK/2012/4657</t>
  </si>
  <si>
    <t>F we-4400KL/115/KK/2012/4658</t>
  </si>
  <si>
    <t>F we-4400KL/86a/KK/2012/4613</t>
  </si>
  <si>
    <t>F we-4400KL/99/KK/2012/4616</t>
  </si>
  <si>
    <t>ujemne skutki przezimowania, grad, przymrozki wiosenne</t>
  </si>
  <si>
    <t>F we-4400KL/89/KK/2012/4614</t>
  </si>
  <si>
    <t>grad, huragan</t>
  </si>
  <si>
    <t>F we-4400KL/101/KK/2012/4615</t>
  </si>
  <si>
    <t>F we-4400KL/114/KK/2012/4747</t>
  </si>
  <si>
    <t>ujemne skutki przezimowania, grad, deszcz nawalny, powódź</t>
  </si>
  <si>
    <t>F we-4400KL/137/KK/2012/4752</t>
  </si>
  <si>
    <t>F we-4400KL/127/KK/2012/4766</t>
  </si>
  <si>
    <t>ujemne skutki przezimowania, grad</t>
  </si>
  <si>
    <t>F we-4400KL/132/KK/2012/4756</t>
  </si>
  <si>
    <t>F we-4400KL/118/KK/2012/4749</t>
  </si>
  <si>
    <t>F we-4400KL/138/KK/2012/4763</t>
  </si>
  <si>
    <t>F we-4400KL/119/KK/2012/4762</t>
  </si>
  <si>
    <t>F we-4400KL/128/KK/2012/4764</t>
  </si>
  <si>
    <t>deszcz nawalny, grad, huragan</t>
  </si>
  <si>
    <t>F we-4400KL/134/KK/2012/4755</t>
  </si>
  <si>
    <t>grad</t>
  </si>
  <si>
    <t>F we-4400KL/121/KK/2012/4751</t>
  </si>
  <si>
    <t>F we-4400KL/125/KK/2012/4759</t>
  </si>
  <si>
    <t>F we-4400KL/126/KK/2012/4758</t>
  </si>
  <si>
    <t>F we-4400KL/124/KK/2012/4760</t>
  </si>
  <si>
    <t>F we-4400KL/122/KK/2012/4761</t>
  </si>
  <si>
    <t>F we-4400KL/131/KK/2012/4767</t>
  </si>
  <si>
    <t>deszcz nawalny, grad</t>
  </si>
  <si>
    <t>F we-4400KL/123/KK/2012/4757</t>
  </si>
  <si>
    <t>F we-4400KL/135/KK/2012/4754</t>
  </si>
  <si>
    <t>F we-4400KL/130/KK/2012/4765</t>
  </si>
  <si>
    <t>deszcz nawalny, huragan, grad, ujemne skutki przezimowania, przymrozki wiosenne</t>
  </si>
  <si>
    <t>F we-4400KL/120/KK/2012/4750</t>
  </si>
  <si>
    <t>grad, huragan, deszcz nawalny, piorun</t>
  </si>
  <si>
    <t>F we-4400KL/136/KK/2012/4753</t>
  </si>
  <si>
    <t>Fwe 4400KL-89a/2012/4979</t>
  </si>
  <si>
    <t>F we-4400KL/157/KK/2012/5079</t>
  </si>
  <si>
    <t>F we-4400KL/150/KK/2012/5075</t>
  </si>
  <si>
    <t>F we-4400KL/151/KK/2012/5076</t>
  </si>
  <si>
    <t>F we-4400KL/152/KK/2012/5077</t>
  </si>
  <si>
    <t>F we-4400KL/159/KK/2012/5080</t>
  </si>
  <si>
    <t>Fwe4400KL/160/KK/2012/5081</t>
  </si>
  <si>
    <t>F we-4400KL/156/KK/2012/5135</t>
  </si>
  <si>
    <t>F we-4400KL/165/KK/2012/5134</t>
  </si>
  <si>
    <t>F we-4400KL/147/KK/2012/5165</t>
  </si>
  <si>
    <t>grad, deszcz nawalny, huragan</t>
  </si>
  <si>
    <t>F we-4400KL/145/KK/2012/5159</t>
  </si>
  <si>
    <t>F we-4400KL/139/KK/2012/5172</t>
  </si>
  <si>
    <t>F we-4400KL/149/KK/2012/5073</t>
  </si>
  <si>
    <t>deszcz nawalny, huragan</t>
  </si>
  <si>
    <t>F we-4400KL/153/KK/2012/5078</t>
  </si>
  <si>
    <t>F we-4400KL/148/KK/2012/5072</t>
  </si>
  <si>
    <t>F we-4400KL/154/KK/2012/5267</t>
  </si>
  <si>
    <t>piorun, grad</t>
  </si>
  <si>
    <t>F we-4400KL/162/KK/2012/5269</t>
  </si>
  <si>
    <t>F we-4400KL/167/KK/2012/5273</t>
  </si>
  <si>
    <t>F we-4400KL/163/KK/2012/5271</t>
  </si>
  <si>
    <t>deszcz nawalny, grad, piorun</t>
  </si>
  <si>
    <t>F we-4400KL/161/KK/2012/5379</t>
  </si>
  <si>
    <t>Fwe-4400KL/164/KK/2012/5377</t>
  </si>
  <si>
    <t>huragan, deszcz nawalny, piorun</t>
  </si>
  <si>
    <t>F we-4400KL/155/KK/2012/5374</t>
  </si>
  <si>
    <t xml:space="preserve">grad, huragan, deszcz  nawalny </t>
  </si>
  <si>
    <t>Fwe-4400KL/129/KK/2012/5274</t>
  </si>
  <si>
    <t>Fwe-4400KL/176/KK/2012/5588</t>
  </si>
  <si>
    <t>Fwe-4400KL/169/KK/2012/5631</t>
  </si>
  <si>
    <t>Fwe-4400KL/146/KK/2012/5691</t>
  </si>
  <si>
    <t>Fwe-4400KL/178/KK/2012/5677</t>
  </si>
  <si>
    <t>Fwe-4400KL/170/KK/2012/5681</t>
  </si>
  <si>
    <t>Fwe-4400KL/168/KK/2012/5767</t>
  </si>
  <si>
    <t>huragan, grad</t>
  </si>
  <si>
    <t>Fwe-4400KL/182/KK/2012/5788</t>
  </si>
  <si>
    <t>Fwe-4400KL/180/KK/2012</t>
  </si>
  <si>
    <t>Fwe-4400KL/183/KK/2012/5789</t>
  </si>
  <si>
    <t>F we-4400KL/184/KK/2012/5993</t>
  </si>
  <si>
    <t>F we-4400KL/187/KK/2012/17</t>
  </si>
  <si>
    <t>Fwe-4400KL/174/KK/2012/16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</si>
</sst>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2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14" fontId="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34" borderId="10" xfId="51" applyFont="1" applyFill="1" applyBorder="1" applyAlignment="1" quotePrefix="1">
      <alignment horizontal="center" vertical="center" wrapText="1"/>
      <protection/>
    </xf>
    <xf numFmtId="4" fontId="8" fillId="17" borderId="10" xfId="0" applyNumberFormat="1" applyFont="1" applyFill="1" applyBorder="1" applyAlignment="1">
      <alignment horizontal="right" vertical="center"/>
    </xf>
    <xf numFmtId="0" fontId="5" fillId="35" borderId="10" xfId="51" applyFont="1" applyFill="1" applyBorder="1" applyAlignment="1">
      <alignment horizontal="center" vertical="center" wrapText="1"/>
      <protection/>
    </xf>
    <xf numFmtId="0" fontId="6" fillId="35" borderId="10" xfId="51" applyFont="1" applyFill="1" applyBorder="1" applyAlignment="1">
      <alignment horizontal="center" vertical="center" wrapText="1"/>
      <protection/>
    </xf>
    <xf numFmtId="14" fontId="6" fillId="19" borderId="10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4" fontId="6" fillId="35" borderId="10" xfId="51" applyNumberFormat="1" applyFont="1" applyFill="1" applyBorder="1" applyAlignment="1">
      <alignment horizontal="right" vertical="center" wrapText="1"/>
      <protection/>
    </xf>
    <xf numFmtId="4" fontId="6" fillId="19" borderId="10" xfId="51" applyNumberFormat="1" applyFont="1" applyFill="1" applyBorder="1" applyAlignment="1">
      <alignment horizontal="right" vertical="center" wrapText="1"/>
      <protection/>
    </xf>
    <xf numFmtId="3" fontId="6" fillId="19" borderId="10" xfId="51" applyNumberFormat="1" applyFont="1" applyFill="1" applyBorder="1" applyAlignment="1">
      <alignment horizontal="right" vertical="center" wrapText="1"/>
      <protection/>
    </xf>
    <xf numFmtId="14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6" fillId="36" borderId="10" xfId="51" applyNumberFormat="1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/>
    </xf>
    <xf numFmtId="0" fontId="5" fillId="36" borderId="10" xfId="51" applyFont="1" applyFill="1" applyBorder="1" applyAlignment="1">
      <alignment horizontal="center" vertical="center" wrapText="1"/>
      <protection/>
    </xf>
    <xf numFmtId="0" fontId="6" fillId="36" borderId="10" xfId="51" applyFont="1" applyFill="1" applyBorder="1" applyAlignment="1">
      <alignment horizontal="center" vertical="center" wrapText="1"/>
      <protection/>
    </xf>
    <xf numFmtId="4" fontId="6" fillId="36" borderId="10" xfId="51" applyNumberFormat="1" applyFont="1" applyFill="1" applyBorder="1" applyAlignment="1">
      <alignment horizontal="right" vertical="center" wrapText="1"/>
      <protection/>
    </xf>
    <xf numFmtId="4" fontId="6" fillId="36" borderId="10" xfId="0" applyNumberFormat="1" applyFont="1" applyFill="1" applyBorder="1" applyAlignment="1">
      <alignment horizontal="right" vertical="center"/>
    </xf>
    <xf numFmtId="3" fontId="6" fillId="36" borderId="10" xfId="51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0" fontId="6" fillId="37" borderId="0" xfId="0" applyFont="1" applyFill="1" applyAlignment="1">
      <alignment vertical="center"/>
    </xf>
    <xf numFmtId="14" fontId="6" fillId="38" borderId="10" xfId="51" applyNumberFormat="1" applyFont="1" applyFill="1" applyBorder="1" applyAlignment="1">
      <alignment horizontal="center" vertical="center" wrapText="1"/>
      <protection/>
    </xf>
    <xf numFmtId="0" fontId="6" fillId="38" borderId="11" xfId="0" applyFont="1" applyFill="1" applyBorder="1" applyAlignment="1">
      <alignment horizontal="center" vertical="center"/>
    </xf>
    <xf numFmtId="0" fontId="5" fillId="38" borderId="10" xfId="51" applyFont="1" applyFill="1" applyBorder="1" applyAlignment="1">
      <alignment horizontal="center" vertical="center" wrapText="1"/>
      <protection/>
    </xf>
    <xf numFmtId="0" fontId="6" fillId="38" borderId="10" xfId="51" applyFont="1" applyFill="1" applyBorder="1" applyAlignment="1">
      <alignment horizontal="center" vertical="center" wrapText="1"/>
      <protection/>
    </xf>
    <xf numFmtId="4" fontId="6" fillId="38" borderId="10" xfId="51" applyNumberFormat="1" applyFont="1" applyFill="1" applyBorder="1" applyAlignment="1">
      <alignment horizontal="right" vertical="center" wrapText="1"/>
      <protection/>
    </xf>
    <xf numFmtId="4" fontId="6" fillId="38" borderId="10" xfId="0" applyNumberFormat="1" applyFont="1" applyFill="1" applyBorder="1" applyAlignment="1">
      <alignment horizontal="right" vertical="center"/>
    </xf>
    <xf numFmtId="3" fontId="6" fillId="38" borderId="10" xfId="51" applyNumberFormat="1" applyFont="1" applyFill="1" applyBorder="1" applyAlignment="1">
      <alignment horizontal="right" vertical="center" wrapText="1"/>
      <protection/>
    </xf>
    <xf numFmtId="14" fontId="6" fillId="11" borderId="10" xfId="51" applyNumberFormat="1" applyFont="1" applyFill="1" applyBorder="1" applyAlignment="1">
      <alignment horizontal="center" vertical="center" wrapText="1"/>
      <protection/>
    </xf>
    <xf numFmtId="0" fontId="6" fillId="11" borderId="11" xfId="0" applyFont="1" applyFill="1" applyBorder="1" applyAlignment="1">
      <alignment horizontal="center" vertical="center"/>
    </xf>
    <xf numFmtId="0" fontId="5" fillId="11" borderId="10" xfId="51" applyFont="1" applyFill="1" applyBorder="1" applyAlignment="1">
      <alignment horizontal="center" vertical="center" wrapText="1"/>
      <protection/>
    </xf>
    <xf numFmtId="0" fontId="6" fillId="11" borderId="10" xfId="51" applyFont="1" applyFill="1" applyBorder="1" applyAlignment="1">
      <alignment horizontal="center" vertical="center" wrapText="1"/>
      <protection/>
    </xf>
    <xf numFmtId="4" fontId="6" fillId="11" borderId="10" xfId="51" applyNumberFormat="1" applyFont="1" applyFill="1" applyBorder="1" applyAlignment="1">
      <alignment horizontal="right" vertical="center" wrapText="1"/>
      <protection/>
    </xf>
    <xf numFmtId="4" fontId="6" fillId="11" borderId="10" xfId="0" applyNumberFormat="1" applyFont="1" applyFill="1" applyBorder="1" applyAlignment="1">
      <alignment horizontal="right" vertical="center"/>
    </xf>
    <xf numFmtId="3" fontId="6" fillId="11" borderId="10" xfId="51" applyNumberFormat="1" applyFont="1" applyFill="1" applyBorder="1" applyAlignment="1">
      <alignment horizontal="right" vertical="center" wrapText="1"/>
      <protection/>
    </xf>
    <xf numFmtId="14" fontId="6" fillId="39" borderId="10" xfId="51" applyNumberFormat="1" applyFont="1" applyFill="1" applyBorder="1" applyAlignment="1">
      <alignment horizontal="center" vertical="center" wrapText="1"/>
      <protection/>
    </xf>
    <xf numFmtId="0" fontId="6" fillId="39" borderId="11" xfId="0" applyFont="1" applyFill="1" applyBorder="1" applyAlignment="1">
      <alignment horizontal="center" vertical="center"/>
    </xf>
    <xf numFmtId="0" fontId="5" fillId="39" borderId="10" xfId="51" applyFont="1" applyFill="1" applyBorder="1" applyAlignment="1">
      <alignment horizontal="center" vertical="center" wrapText="1"/>
      <protection/>
    </xf>
    <xf numFmtId="0" fontId="6" fillId="39" borderId="10" xfId="51" applyFont="1" applyFill="1" applyBorder="1" applyAlignment="1">
      <alignment horizontal="center" vertical="center" wrapText="1"/>
      <protection/>
    </xf>
    <xf numFmtId="4" fontId="6" fillId="39" borderId="10" xfId="51" applyNumberFormat="1" applyFont="1" applyFill="1" applyBorder="1" applyAlignment="1">
      <alignment horizontal="right" vertical="center" wrapText="1"/>
      <protection/>
    </xf>
    <xf numFmtId="4" fontId="6" fillId="39" borderId="10" xfId="0" applyNumberFormat="1" applyFont="1" applyFill="1" applyBorder="1" applyAlignment="1">
      <alignment horizontal="right" vertical="center"/>
    </xf>
    <xf numFmtId="3" fontId="6" fillId="39" borderId="10" xfId="51" applyNumberFormat="1" applyFont="1" applyFill="1" applyBorder="1" applyAlignment="1">
      <alignment horizontal="right" vertical="center" wrapText="1"/>
      <protection/>
    </xf>
    <xf numFmtId="14" fontId="6" fillId="40" borderId="10" xfId="51" applyNumberFormat="1" applyFont="1" applyFill="1" applyBorder="1" applyAlignment="1">
      <alignment horizontal="center" vertical="center" wrapText="1"/>
      <protection/>
    </xf>
    <xf numFmtId="0" fontId="6" fillId="40" borderId="11" xfId="0" applyFont="1" applyFill="1" applyBorder="1" applyAlignment="1">
      <alignment horizontal="center" vertical="center"/>
    </xf>
    <xf numFmtId="0" fontId="5" fillId="40" borderId="10" xfId="51" applyFont="1" applyFill="1" applyBorder="1" applyAlignment="1">
      <alignment horizontal="center" vertical="center" wrapText="1"/>
      <protection/>
    </xf>
    <xf numFmtId="0" fontId="6" fillId="40" borderId="10" xfId="51" applyFont="1" applyFill="1" applyBorder="1" applyAlignment="1">
      <alignment horizontal="center" vertical="center" wrapText="1"/>
      <protection/>
    </xf>
    <xf numFmtId="4" fontId="6" fillId="40" borderId="10" xfId="51" applyNumberFormat="1" applyFont="1" applyFill="1" applyBorder="1" applyAlignment="1">
      <alignment horizontal="right" vertical="center" wrapText="1"/>
      <protection/>
    </xf>
    <xf numFmtId="4" fontId="6" fillId="40" borderId="10" xfId="0" applyNumberFormat="1" applyFont="1" applyFill="1" applyBorder="1" applyAlignment="1">
      <alignment horizontal="right" vertical="center"/>
    </xf>
    <xf numFmtId="3" fontId="6" fillId="40" borderId="10" xfId="51" applyNumberFormat="1" applyFont="1" applyFill="1" applyBorder="1" applyAlignment="1">
      <alignment horizontal="right" vertical="center" wrapText="1"/>
      <protection/>
    </xf>
    <xf numFmtId="14" fontId="6" fillId="41" borderId="10" xfId="51" applyNumberFormat="1" applyFont="1" applyFill="1" applyBorder="1" applyAlignment="1">
      <alignment horizontal="center" vertical="center" wrapText="1"/>
      <protection/>
    </xf>
    <xf numFmtId="0" fontId="6" fillId="41" borderId="11" xfId="0" applyFont="1" applyFill="1" applyBorder="1" applyAlignment="1">
      <alignment horizontal="center" vertical="center"/>
    </xf>
    <xf numFmtId="0" fontId="5" fillId="41" borderId="10" xfId="51" applyFont="1" applyFill="1" applyBorder="1" applyAlignment="1">
      <alignment horizontal="center" vertical="center" wrapText="1"/>
      <protection/>
    </xf>
    <xf numFmtId="0" fontId="6" fillId="41" borderId="10" xfId="51" applyFont="1" applyFill="1" applyBorder="1" applyAlignment="1">
      <alignment horizontal="center" vertical="center" wrapText="1"/>
      <protection/>
    </xf>
    <xf numFmtId="4" fontId="6" fillId="41" borderId="10" xfId="51" applyNumberFormat="1" applyFont="1" applyFill="1" applyBorder="1" applyAlignment="1">
      <alignment horizontal="right" vertical="center" wrapText="1"/>
      <protection/>
    </xf>
    <xf numFmtId="4" fontId="6" fillId="41" borderId="10" xfId="0" applyNumberFormat="1" applyFont="1" applyFill="1" applyBorder="1" applyAlignment="1">
      <alignment horizontal="right" vertical="center"/>
    </xf>
    <xf numFmtId="3" fontId="6" fillId="41" borderId="10" xfId="51" applyNumberFormat="1" applyFont="1" applyFill="1" applyBorder="1" applyAlignment="1">
      <alignment horizontal="right" vertical="center" wrapText="1"/>
      <protection/>
    </xf>
    <xf numFmtId="14" fontId="6" fillId="42" borderId="10" xfId="51" applyNumberFormat="1" applyFont="1" applyFill="1" applyBorder="1" applyAlignment="1">
      <alignment horizontal="center" vertical="center" wrapText="1"/>
      <protection/>
    </xf>
    <xf numFmtId="0" fontId="6" fillId="42" borderId="11" xfId="0" applyFont="1" applyFill="1" applyBorder="1" applyAlignment="1">
      <alignment horizontal="center" vertical="center"/>
    </xf>
    <xf numFmtId="0" fontId="5" fillId="42" borderId="10" xfId="51" applyFont="1" applyFill="1" applyBorder="1" applyAlignment="1">
      <alignment horizontal="center" vertical="center" wrapText="1"/>
      <protection/>
    </xf>
    <xf numFmtId="0" fontId="6" fillId="42" borderId="10" xfId="51" applyFont="1" applyFill="1" applyBorder="1" applyAlignment="1">
      <alignment horizontal="center" vertical="center" wrapText="1"/>
      <protection/>
    </xf>
    <xf numFmtId="4" fontId="6" fillId="42" borderId="10" xfId="51" applyNumberFormat="1" applyFont="1" applyFill="1" applyBorder="1" applyAlignment="1">
      <alignment horizontal="right" vertical="center" wrapText="1"/>
      <protection/>
    </xf>
    <xf numFmtId="4" fontId="6" fillId="42" borderId="10" xfId="0" applyNumberFormat="1" applyFont="1" applyFill="1" applyBorder="1" applyAlignment="1">
      <alignment horizontal="right" vertical="center"/>
    </xf>
    <xf numFmtId="3" fontId="6" fillId="42" borderId="10" xfId="51" applyNumberFormat="1" applyFont="1" applyFill="1" applyBorder="1" applyAlignment="1">
      <alignment horizontal="right" vertical="center" wrapText="1"/>
      <protection/>
    </xf>
    <xf numFmtId="0" fontId="6" fillId="19" borderId="11" xfId="0" applyFont="1" applyFill="1" applyBorder="1" applyAlignment="1">
      <alignment horizontal="center" vertical="center"/>
    </xf>
    <xf numFmtId="0" fontId="5" fillId="19" borderId="10" xfId="51" applyFont="1" applyFill="1" applyBorder="1" applyAlignment="1">
      <alignment horizontal="center" vertical="center" wrapText="1"/>
      <protection/>
    </xf>
    <xf numFmtId="0" fontId="6" fillId="19" borderId="10" xfId="51" applyFont="1" applyFill="1" applyBorder="1" applyAlignment="1">
      <alignment horizontal="center" vertical="center" wrapText="1"/>
      <protection/>
    </xf>
    <xf numFmtId="4" fontId="6" fillId="19" borderId="10" xfId="0" applyNumberFormat="1" applyFont="1" applyFill="1" applyBorder="1" applyAlignment="1">
      <alignment horizontal="right" vertical="center"/>
    </xf>
    <xf numFmtId="14" fontId="6" fillId="43" borderId="10" xfId="51" applyNumberFormat="1" applyFont="1" applyFill="1" applyBorder="1" applyAlignment="1">
      <alignment horizontal="center" vertical="center" wrapText="1"/>
      <protection/>
    </xf>
    <xf numFmtId="0" fontId="6" fillId="43" borderId="10" xfId="0" applyFont="1" applyFill="1" applyBorder="1" applyAlignment="1">
      <alignment horizontal="center" vertical="center"/>
    </xf>
    <xf numFmtId="0" fontId="5" fillId="43" borderId="10" xfId="51" applyFont="1" applyFill="1" applyBorder="1" applyAlignment="1">
      <alignment horizontal="center" vertical="center" wrapText="1"/>
      <protection/>
    </xf>
    <xf numFmtId="0" fontId="6" fillId="43" borderId="10" xfId="51" applyFont="1" applyFill="1" applyBorder="1" applyAlignment="1">
      <alignment horizontal="center" vertical="center" wrapText="1"/>
      <protection/>
    </xf>
    <xf numFmtId="4" fontId="6" fillId="43" borderId="10" xfId="51" applyNumberFormat="1" applyFont="1" applyFill="1" applyBorder="1" applyAlignment="1">
      <alignment horizontal="right" vertical="center" wrapText="1"/>
      <protection/>
    </xf>
    <xf numFmtId="4" fontId="6" fillId="43" borderId="10" xfId="0" applyNumberFormat="1" applyFont="1" applyFill="1" applyBorder="1" applyAlignment="1">
      <alignment horizontal="right" vertical="center"/>
    </xf>
    <xf numFmtId="3" fontId="6" fillId="43" borderId="10" xfId="51" applyNumberFormat="1" applyFont="1" applyFill="1" applyBorder="1" applyAlignment="1">
      <alignment horizontal="right" vertical="center" wrapText="1"/>
      <protection/>
    </xf>
    <xf numFmtId="14" fontId="6" fillId="14" borderId="10" xfId="51" applyNumberFormat="1" applyFont="1" applyFill="1" applyBorder="1" applyAlignment="1">
      <alignment horizontal="center" vertical="center" wrapText="1"/>
      <protection/>
    </xf>
    <xf numFmtId="0" fontId="6" fillId="14" borderId="11" xfId="0" applyFont="1" applyFill="1" applyBorder="1" applyAlignment="1">
      <alignment horizontal="center" vertical="center"/>
    </xf>
    <xf numFmtId="0" fontId="5" fillId="14" borderId="10" xfId="51" applyFont="1" applyFill="1" applyBorder="1" applyAlignment="1">
      <alignment horizontal="center" vertical="center" wrapText="1"/>
      <protection/>
    </xf>
    <xf numFmtId="0" fontId="6" fillId="14" borderId="10" xfId="51" applyFont="1" applyFill="1" applyBorder="1" applyAlignment="1">
      <alignment horizontal="center" vertical="center" wrapText="1"/>
      <protection/>
    </xf>
    <xf numFmtId="4" fontId="6" fillId="14" borderId="10" xfId="51" applyNumberFormat="1" applyFont="1" applyFill="1" applyBorder="1" applyAlignment="1">
      <alignment horizontal="right" vertical="center" wrapText="1"/>
      <protection/>
    </xf>
    <xf numFmtId="4" fontId="6" fillId="14" borderId="10" xfId="0" applyNumberFormat="1" applyFont="1" applyFill="1" applyBorder="1" applyAlignment="1">
      <alignment horizontal="right" vertical="center"/>
    </xf>
    <xf numFmtId="3" fontId="6" fillId="14" borderId="10" xfId="51" applyNumberFormat="1" applyFont="1" applyFill="1" applyBorder="1" applyAlignment="1">
      <alignment horizontal="right" vertical="center" wrapText="1"/>
      <protection/>
    </xf>
    <xf numFmtId="14" fontId="6" fillId="44" borderId="10" xfId="51" applyNumberFormat="1" applyFont="1" applyFill="1" applyBorder="1" applyAlignment="1">
      <alignment horizontal="center" vertical="center" wrapText="1"/>
      <protection/>
    </xf>
    <xf numFmtId="0" fontId="6" fillId="44" borderId="11" xfId="0" applyFont="1" applyFill="1" applyBorder="1" applyAlignment="1">
      <alignment horizontal="center" vertical="center"/>
    </xf>
    <xf numFmtId="0" fontId="5" fillId="44" borderId="10" xfId="51" applyFont="1" applyFill="1" applyBorder="1" applyAlignment="1">
      <alignment horizontal="center" vertical="center" wrapText="1"/>
      <protection/>
    </xf>
    <xf numFmtId="0" fontId="6" fillId="44" borderId="10" xfId="51" applyFont="1" applyFill="1" applyBorder="1" applyAlignment="1">
      <alignment horizontal="center" vertical="center" wrapText="1"/>
      <protection/>
    </xf>
    <xf numFmtId="4" fontId="6" fillId="44" borderId="10" xfId="51" applyNumberFormat="1" applyFont="1" applyFill="1" applyBorder="1" applyAlignment="1">
      <alignment horizontal="right" vertical="center" wrapText="1"/>
      <protection/>
    </xf>
    <xf numFmtId="4" fontId="6" fillId="44" borderId="10" xfId="0" applyNumberFormat="1" applyFont="1" applyFill="1" applyBorder="1" applyAlignment="1">
      <alignment horizontal="right" vertical="center"/>
    </xf>
    <xf numFmtId="3" fontId="6" fillId="44" borderId="10" xfId="51" applyNumberFormat="1" applyFont="1" applyFill="1" applyBorder="1" applyAlignment="1">
      <alignment horizontal="right" vertical="center" wrapText="1"/>
      <protection/>
    </xf>
    <xf numFmtId="14" fontId="5" fillId="37" borderId="10" xfId="51" applyNumberFormat="1" applyFont="1" applyFill="1" applyBorder="1" applyAlignment="1">
      <alignment horizontal="center" vertical="center" wrapText="1"/>
      <protection/>
    </xf>
    <xf numFmtId="0" fontId="5" fillId="45" borderId="10" xfId="51" applyFont="1" applyFill="1" applyBorder="1" applyAlignment="1">
      <alignment horizontal="center" vertical="center" wrapText="1"/>
      <protection/>
    </xf>
    <xf numFmtId="0" fontId="6" fillId="45" borderId="10" xfId="51" applyFont="1" applyFill="1" applyBorder="1" applyAlignment="1">
      <alignment horizontal="center" vertical="center" wrapText="1"/>
      <protection/>
    </xf>
    <xf numFmtId="3" fontId="6" fillId="45" borderId="10" xfId="51" applyNumberFormat="1" applyFont="1" applyFill="1" applyBorder="1" applyAlignment="1">
      <alignment horizontal="center" vertical="center" wrapText="1"/>
      <protection/>
    </xf>
    <xf numFmtId="3" fontId="6" fillId="37" borderId="10" xfId="51" applyNumberFormat="1" applyFont="1" applyFill="1" applyBorder="1" applyAlignment="1">
      <alignment horizontal="center" vertical="center" wrapText="1"/>
      <protection/>
    </xf>
    <xf numFmtId="4" fontId="6" fillId="37" borderId="10" xfId="51" applyNumberFormat="1" applyFont="1" applyFill="1" applyBorder="1" applyAlignment="1">
      <alignment horizontal="center" vertical="center" wrapText="1"/>
      <protection/>
    </xf>
    <xf numFmtId="3" fontId="8" fillId="17" borderId="10" xfId="0" applyNumberFormat="1" applyFont="1" applyFill="1" applyBorder="1" applyAlignment="1">
      <alignment horizontal="right" vertical="center"/>
    </xf>
    <xf numFmtId="14" fontId="6" fillId="17" borderId="10" xfId="51" applyNumberFormat="1" applyFont="1" applyFill="1" applyBorder="1" applyAlignment="1">
      <alignment horizontal="center" vertical="center" wrapText="1"/>
      <protection/>
    </xf>
    <xf numFmtId="0" fontId="6" fillId="17" borderId="11" xfId="0" applyFont="1" applyFill="1" applyBorder="1" applyAlignment="1">
      <alignment horizontal="center" vertical="center"/>
    </xf>
    <xf numFmtId="0" fontId="5" fillId="17" borderId="10" xfId="51" applyFont="1" applyFill="1" applyBorder="1" applyAlignment="1">
      <alignment horizontal="center" vertical="center" wrapText="1"/>
      <protection/>
    </xf>
    <xf numFmtId="0" fontId="6" fillId="17" borderId="10" xfId="51" applyFont="1" applyFill="1" applyBorder="1" applyAlignment="1">
      <alignment horizontal="center" vertical="center" wrapText="1"/>
      <protection/>
    </xf>
    <xf numFmtId="4" fontId="6" fillId="17" borderId="10" xfId="51" applyNumberFormat="1" applyFont="1" applyFill="1" applyBorder="1" applyAlignment="1">
      <alignment horizontal="right" vertical="center" wrapText="1"/>
      <protection/>
    </xf>
    <xf numFmtId="4" fontId="6" fillId="17" borderId="10" xfId="0" applyNumberFormat="1" applyFont="1" applyFill="1" applyBorder="1" applyAlignment="1">
      <alignment horizontal="right" vertical="center"/>
    </xf>
    <xf numFmtId="3" fontId="6" fillId="17" borderId="10" xfId="51" applyNumberFormat="1" applyFont="1" applyFill="1" applyBorder="1" applyAlignment="1">
      <alignment horizontal="right" vertical="center" wrapText="1"/>
      <protection/>
    </xf>
    <xf numFmtId="0" fontId="7" fillId="17" borderId="10" xfId="51" applyFont="1" applyFill="1" applyBorder="1" applyAlignment="1">
      <alignment horizontal="center" vertical="center" wrapText="1"/>
      <protection/>
    </xf>
    <xf numFmtId="0" fontId="5" fillId="17" borderId="12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22" fontId="2" fillId="33" borderId="14" xfId="0" applyNumberFormat="1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ill>
        <patternFill>
          <bgColor indexed="13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4"/>
  <sheetViews>
    <sheetView tabSelected="1" zoomScalePageLayoutView="0" workbookViewId="0" topLeftCell="A1">
      <pane xSplit="4" ySplit="5" topLeftCell="G6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4" sqref="D64"/>
    </sheetView>
  </sheetViews>
  <sheetFormatPr defaultColWidth="9.140625" defaultRowHeight="12.75"/>
  <cols>
    <col min="1" max="1" width="6.28125" style="2" customWidth="1"/>
    <col min="2" max="2" width="15.140625" style="18" customWidth="1"/>
    <col min="3" max="3" width="33.8515625" style="2" customWidth="1"/>
    <col min="4" max="4" width="24.8515625" style="2" customWidth="1"/>
    <col min="5" max="5" width="30.421875" style="2" customWidth="1"/>
    <col min="6" max="6" width="21.7109375" style="2" customWidth="1"/>
    <col min="7" max="7" width="19.421875" style="2" bestFit="1" customWidth="1"/>
    <col min="8" max="8" width="22.140625" style="2" customWidth="1"/>
    <col min="9" max="9" width="18.140625" style="2" customWidth="1"/>
    <col min="10" max="10" width="14.8515625" style="2" customWidth="1"/>
    <col min="11" max="11" width="10.00390625" style="2" bestFit="1" customWidth="1"/>
    <col min="12" max="16384" width="9.140625" style="2" customWidth="1"/>
  </cols>
  <sheetData>
    <row r="3" spans="1:10" ht="15">
      <c r="A3" s="3"/>
      <c r="B3" s="4"/>
      <c r="C3" s="3"/>
      <c r="D3" s="3"/>
      <c r="E3" s="3"/>
      <c r="F3" s="5"/>
      <c r="G3" s="6"/>
      <c r="H3" s="1" t="s">
        <v>0</v>
      </c>
      <c r="I3" s="114">
        <f ca="1">NOW()</f>
        <v>41404.56486481481</v>
      </c>
      <c r="J3" s="114"/>
    </row>
    <row r="4" spans="1:10" ht="58.5" customHeight="1">
      <c r="A4" s="110" t="s">
        <v>14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98.25" customHeight="1">
      <c r="A5" s="9" t="s">
        <v>1</v>
      </c>
      <c r="B5" s="96" t="s">
        <v>2</v>
      </c>
      <c r="C5" s="97" t="s">
        <v>3</v>
      </c>
      <c r="D5" s="97" t="s">
        <v>4</v>
      </c>
      <c r="E5" s="98" t="s">
        <v>5</v>
      </c>
      <c r="F5" s="98" t="s">
        <v>10</v>
      </c>
      <c r="G5" s="99" t="s">
        <v>11</v>
      </c>
      <c r="H5" s="99" t="s">
        <v>6</v>
      </c>
      <c r="I5" s="100" t="s">
        <v>7</v>
      </c>
      <c r="J5" s="101" t="s">
        <v>8</v>
      </c>
    </row>
    <row r="6" spans="1:10" s="19" customFormat="1" ht="40.5" customHeight="1">
      <c r="A6" s="9">
        <v>1</v>
      </c>
      <c r="B6" s="13">
        <v>41080</v>
      </c>
      <c r="C6" s="14" t="s">
        <v>46</v>
      </c>
      <c r="D6" s="11" t="s">
        <v>47</v>
      </c>
      <c r="E6" s="12" t="s">
        <v>41</v>
      </c>
      <c r="F6" s="15">
        <v>72516789.39</v>
      </c>
      <c r="G6" s="15">
        <v>92637.69</v>
      </c>
      <c r="H6" s="15">
        <f aca="true" t="shared" si="0" ref="H6:H11">F6+G6</f>
        <v>72609427.08</v>
      </c>
      <c r="I6" s="17">
        <v>1512</v>
      </c>
      <c r="J6" s="16">
        <v>46470.6</v>
      </c>
    </row>
    <row r="7" spans="1:10" s="19" customFormat="1" ht="40.5" customHeight="1">
      <c r="A7" s="9">
        <f aca="true" t="shared" si="1" ref="A7:A146">A6+1</f>
        <v>2</v>
      </c>
      <c r="B7" s="13">
        <v>41099</v>
      </c>
      <c r="C7" s="14" t="s">
        <v>64</v>
      </c>
      <c r="D7" s="11" t="s">
        <v>47</v>
      </c>
      <c r="E7" s="12" t="s">
        <v>41</v>
      </c>
      <c r="F7" s="15">
        <v>15723296.750000002</v>
      </c>
      <c r="G7" s="15">
        <v>0</v>
      </c>
      <c r="H7" s="15">
        <f t="shared" si="0"/>
        <v>15723296.750000002</v>
      </c>
      <c r="I7" s="17">
        <v>241</v>
      </c>
      <c r="J7" s="16">
        <v>10047.37</v>
      </c>
    </row>
    <row r="8" spans="1:10" s="19" customFormat="1" ht="40.5" customHeight="1">
      <c r="A8" s="9">
        <f t="shared" si="1"/>
        <v>3</v>
      </c>
      <c r="B8" s="13">
        <v>41107</v>
      </c>
      <c r="C8" s="14" t="s">
        <v>72</v>
      </c>
      <c r="D8" s="11" t="s">
        <v>47</v>
      </c>
      <c r="E8" s="12" t="s">
        <v>41</v>
      </c>
      <c r="F8" s="15">
        <v>1789466.5799999998</v>
      </c>
      <c r="G8" s="15">
        <v>0</v>
      </c>
      <c r="H8" s="15">
        <f t="shared" si="0"/>
        <v>1789466.5799999998</v>
      </c>
      <c r="I8" s="17">
        <v>42</v>
      </c>
      <c r="J8" s="16">
        <v>1076.69</v>
      </c>
    </row>
    <row r="9" spans="1:10" s="19" customFormat="1" ht="40.5" customHeight="1">
      <c r="A9" s="9">
        <f t="shared" si="1"/>
        <v>4</v>
      </c>
      <c r="B9" s="13">
        <v>41143</v>
      </c>
      <c r="C9" s="14" t="s">
        <v>98</v>
      </c>
      <c r="D9" s="11" t="s">
        <v>47</v>
      </c>
      <c r="E9" s="12" t="s">
        <v>41</v>
      </c>
      <c r="F9" s="15">
        <v>548590.69</v>
      </c>
      <c r="G9" s="15">
        <v>0</v>
      </c>
      <c r="H9" s="15">
        <f t="shared" si="0"/>
        <v>548590.69</v>
      </c>
      <c r="I9" s="17">
        <v>9</v>
      </c>
      <c r="J9" s="16">
        <v>363.37</v>
      </c>
    </row>
    <row r="10" spans="1:10" s="19" customFormat="1" ht="40.5" customHeight="1">
      <c r="A10" s="9">
        <f t="shared" si="1"/>
        <v>5</v>
      </c>
      <c r="B10" s="13">
        <v>41190</v>
      </c>
      <c r="C10" s="14" t="s">
        <v>136</v>
      </c>
      <c r="D10" s="11" t="s">
        <v>47</v>
      </c>
      <c r="E10" s="12" t="s">
        <v>137</v>
      </c>
      <c r="F10" s="15">
        <v>2050900.17</v>
      </c>
      <c r="G10" s="15">
        <v>469658.23</v>
      </c>
      <c r="H10" s="15">
        <f t="shared" si="0"/>
        <v>2520558.4</v>
      </c>
      <c r="I10" s="17">
        <v>45</v>
      </c>
      <c r="J10" s="16">
        <v>1342.16</v>
      </c>
    </row>
    <row r="11" spans="1:10" s="19" customFormat="1" ht="60" customHeight="1">
      <c r="A11" s="9">
        <f t="shared" si="1"/>
        <v>6</v>
      </c>
      <c r="B11" s="13">
        <v>41197</v>
      </c>
      <c r="C11" s="14" t="s">
        <v>141</v>
      </c>
      <c r="D11" s="11" t="s">
        <v>47</v>
      </c>
      <c r="E11" s="12" t="s">
        <v>142</v>
      </c>
      <c r="F11" s="15">
        <v>8705406.88</v>
      </c>
      <c r="G11" s="15">
        <v>22300</v>
      </c>
      <c r="H11" s="15">
        <f t="shared" si="0"/>
        <v>8727706.88</v>
      </c>
      <c r="I11" s="17">
        <v>141</v>
      </c>
      <c r="J11" s="16">
        <v>4276.3</v>
      </c>
    </row>
    <row r="12" spans="1:10" s="27" customFormat="1" ht="49.5" customHeight="1">
      <c r="A12" s="9">
        <f t="shared" si="1"/>
        <v>7</v>
      </c>
      <c r="B12" s="20">
        <v>40934</v>
      </c>
      <c r="C12" s="21" t="s">
        <v>22</v>
      </c>
      <c r="D12" s="22" t="s">
        <v>23</v>
      </c>
      <c r="E12" s="23" t="s">
        <v>24</v>
      </c>
      <c r="F12" s="24">
        <f>163809+11071</f>
        <v>174880</v>
      </c>
      <c r="G12" s="25">
        <f>21000+7600</f>
        <v>28600</v>
      </c>
      <c r="H12" s="24">
        <f>F12+G12</f>
        <v>203480</v>
      </c>
      <c r="I12" s="26">
        <f>2+1+2+1</f>
        <v>6</v>
      </c>
      <c r="J12" s="24">
        <f>50.84+8.3+3.4</f>
        <v>62.54</v>
      </c>
    </row>
    <row r="13" spans="1:10" s="27" customFormat="1" ht="49.5" customHeight="1">
      <c r="A13" s="9">
        <f t="shared" si="1"/>
        <v>8</v>
      </c>
      <c r="B13" s="20">
        <v>41012</v>
      </c>
      <c r="C13" s="21" t="s">
        <v>33</v>
      </c>
      <c r="D13" s="22" t="s">
        <v>23</v>
      </c>
      <c r="E13" s="23" t="s">
        <v>34</v>
      </c>
      <c r="F13" s="24">
        <v>0</v>
      </c>
      <c r="G13" s="25">
        <v>101962</v>
      </c>
      <c r="H13" s="24">
        <f aca="true" t="shared" si="2" ref="H13:H23">F13+G13</f>
        <v>101962</v>
      </c>
      <c r="I13" s="26">
        <v>1</v>
      </c>
      <c r="J13" s="24">
        <v>0</v>
      </c>
    </row>
    <row r="14" spans="1:10" s="28" customFormat="1" ht="49.5" customHeight="1">
      <c r="A14" s="9">
        <f t="shared" si="1"/>
        <v>9</v>
      </c>
      <c r="B14" s="20">
        <v>41053</v>
      </c>
      <c r="C14" s="21" t="s">
        <v>40</v>
      </c>
      <c r="D14" s="22" t="s">
        <v>23</v>
      </c>
      <c r="E14" s="23" t="s">
        <v>41</v>
      </c>
      <c r="F14" s="24">
        <f>4984038+1628133</f>
        <v>6612171</v>
      </c>
      <c r="G14" s="25">
        <v>0</v>
      </c>
      <c r="H14" s="24">
        <f t="shared" si="2"/>
        <v>6612171</v>
      </c>
      <c r="I14" s="26">
        <v>273</v>
      </c>
      <c r="J14" s="24">
        <v>5312</v>
      </c>
    </row>
    <row r="15" spans="1:10" s="27" customFormat="1" ht="49.5" customHeight="1">
      <c r="A15" s="9">
        <f t="shared" si="1"/>
        <v>10</v>
      </c>
      <c r="B15" s="20">
        <v>41060</v>
      </c>
      <c r="C15" s="21" t="s">
        <v>42</v>
      </c>
      <c r="D15" s="22" t="s">
        <v>23</v>
      </c>
      <c r="E15" s="23" t="s">
        <v>41</v>
      </c>
      <c r="F15" s="24">
        <f>15207030+4699671</f>
        <v>19906701</v>
      </c>
      <c r="G15" s="25">
        <v>49410</v>
      </c>
      <c r="H15" s="24">
        <f t="shared" si="2"/>
        <v>19956111</v>
      </c>
      <c r="I15" s="26">
        <v>791</v>
      </c>
      <c r="J15" s="24">
        <v>15394</v>
      </c>
    </row>
    <row r="16" spans="1:10" s="27" customFormat="1" ht="49.5" customHeight="1">
      <c r="A16" s="9">
        <f t="shared" si="1"/>
        <v>11</v>
      </c>
      <c r="B16" s="20">
        <v>41074</v>
      </c>
      <c r="C16" s="21" t="s">
        <v>43</v>
      </c>
      <c r="D16" s="22" t="s">
        <v>23</v>
      </c>
      <c r="E16" s="23" t="s">
        <v>41</v>
      </c>
      <c r="F16" s="24">
        <f>27442783+7958818</f>
        <v>35401601</v>
      </c>
      <c r="G16" s="25">
        <v>2297711</v>
      </c>
      <c r="H16" s="24">
        <f t="shared" si="2"/>
        <v>37699312</v>
      </c>
      <c r="I16" s="26">
        <v>1426</v>
      </c>
      <c r="J16" s="24">
        <v>27349</v>
      </c>
    </row>
    <row r="17" spans="1:10" s="27" customFormat="1" ht="49.5" customHeight="1">
      <c r="A17" s="9">
        <f t="shared" si="1"/>
        <v>12</v>
      </c>
      <c r="B17" s="20">
        <v>41081</v>
      </c>
      <c r="C17" s="21" t="s">
        <v>50</v>
      </c>
      <c r="D17" s="22" t="s">
        <v>23</v>
      </c>
      <c r="E17" s="23" t="s">
        <v>41</v>
      </c>
      <c r="F17" s="24">
        <f>36205891+10884383</f>
        <v>47090274</v>
      </c>
      <c r="G17" s="25">
        <v>5237330</v>
      </c>
      <c r="H17" s="24">
        <f t="shared" si="2"/>
        <v>52327604</v>
      </c>
      <c r="I17" s="26">
        <v>2452</v>
      </c>
      <c r="J17" s="24">
        <v>36834</v>
      </c>
    </row>
    <row r="18" spans="1:10" s="27" customFormat="1" ht="49.5" customHeight="1">
      <c r="A18" s="9">
        <f t="shared" si="1"/>
        <v>13</v>
      </c>
      <c r="B18" s="20">
        <v>41110</v>
      </c>
      <c r="C18" s="21" t="s">
        <v>77</v>
      </c>
      <c r="D18" s="22" t="s">
        <v>23</v>
      </c>
      <c r="E18" s="23" t="s">
        <v>41</v>
      </c>
      <c r="F18" s="24">
        <v>80376628</v>
      </c>
      <c r="G18" s="25">
        <v>1827819</v>
      </c>
      <c r="H18" s="24">
        <f t="shared" si="2"/>
        <v>82204447</v>
      </c>
      <c r="I18" s="26">
        <v>4173</v>
      </c>
      <c r="J18" s="24">
        <v>81795</v>
      </c>
    </row>
    <row r="19" spans="1:10" s="27" customFormat="1" ht="49.5" customHeight="1">
      <c r="A19" s="9">
        <f t="shared" si="1"/>
        <v>14</v>
      </c>
      <c r="B19" s="20">
        <v>41145</v>
      </c>
      <c r="C19" s="21" t="s">
        <v>96</v>
      </c>
      <c r="D19" s="22" t="s">
        <v>23</v>
      </c>
      <c r="E19" s="23" t="s">
        <v>41</v>
      </c>
      <c r="F19" s="24">
        <v>0</v>
      </c>
      <c r="G19" s="25">
        <v>315908</v>
      </c>
      <c r="H19" s="24">
        <f t="shared" si="2"/>
        <v>315908</v>
      </c>
      <c r="I19" s="26">
        <v>2</v>
      </c>
      <c r="J19" s="24">
        <v>0</v>
      </c>
    </row>
    <row r="20" spans="1:10" s="27" customFormat="1" ht="49.5" customHeight="1">
      <c r="A20" s="9">
        <f t="shared" si="1"/>
        <v>15</v>
      </c>
      <c r="B20" s="20">
        <v>41170</v>
      </c>
      <c r="C20" s="21" t="s">
        <v>107</v>
      </c>
      <c r="D20" s="22" t="s">
        <v>23</v>
      </c>
      <c r="E20" s="23" t="s">
        <v>131</v>
      </c>
      <c r="F20" s="24">
        <v>9576328</v>
      </c>
      <c r="G20" s="25">
        <v>1329366</v>
      </c>
      <c r="H20" s="24">
        <f t="shared" si="2"/>
        <v>10905694</v>
      </c>
      <c r="I20" s="26">
        <v>288</v>
      </c>
      <c r="J20" s="24">
        <v>5903</v>
      </c>
    </row>
    <row r="21" spans="1:10" s="27" customFormat="1" ht="49.5" customHeight="1">
      <c r="A21" s="9">
        <f t="shared" si="1"/>
        <v>16</v>
      </c>
      <c r="B21" s="20">
        <v>41197</v>
      </c>
      <c r="C21" s="21" t="s">
        <v>143</v>
      </c>
      <c r="D21" s="22" t="s">
        <v>23</v>
      </c>
      <c r="E21" s="23" t="s">
        <v>34</v>
      </c>
      <c r="F21" s="24">
        <v>0</v>
      </c>
      <c r="G21" s="25">
        <v>125000</v>
      </c>
      <c r="H21" s="24">
        <f t="shared" si="2"/>
        <v>125000</v>
      </c>
      <c r="I21" s="26">
        <v>2</v>
      </c>
      <c r="J21" s="24">
        <v>0</v>
      </c>
    </row>
    <row r="22" spans="1:10" s="27" customFormat="1" ht="49.5" customHeight="1">
      <c r="A22" s="9">
        <f t="shared" si="1"/>
        <v>17</v>
      </c>
      <c r="B22" s="20">
        <v>41197</v>
      </c>
      <c r="C22" s="21" t="s">
        <v>144</v>
      </c>
      <c r="D22" s="22" t="s">
        <v>23</v>
      </c>
      <c r="E22" s="23" t="s">
        <v>145</v>
      </c>
      <c r="F22" s="24">
        <v>468216</v>
      </c>
      <c r="G22" s="25">
        <v>519348</v>
      </c>
      <c r="H22" s="24">
        <f t="shared" si="2"/>
        <v>987564</v>
      </c>
      <c r="I22" s="26">
        <v>10</v>
      </c>
      <c r="J22" s="24">
        <v>218</v>
      </c>
    </row>
    <row r="23" spans="1:10" s="27" customFormat="1" ht="49.5" customHeight="1">
      <c r="A23" s="9">
        <f t="shared" si="1"/>
        <v>18</v>
      </c>
      <c r="B23" s="20">
        <v>41255</v>
      </c>
      <c r="C23" s="21" t="s">
        <v>202</v>
      </c>
      <c r="D23" s="22" t="s">
        <v>23</v>
      </c>
      <c r="E23" s="23" t="s">
        <v>203</v>
      </c>
      <c r="F23" s="24">
        <v>264560</v>
      </c>
      <c r="G23" s="25">
        <v>200300</v>
      </c>
      <c r="H23" s="24">
        <f t="shared" si="2"/>
        <v>464860</v>
      </c>
      <c r="I23" s="26">
        <v>8</v>
      </c>
      <c r="J23" s="24">
        <v>120</v>
      </c>
    </row>
    <row r="24" spans="1:10" s="27" customFormat="1" ht="49.5" customHeight="1">
      <c r="A24" s="9">
        <f t="shared" si="1"/>
        <v>19</v>
      </c>
      <c r="B24" s="29">
        <v>40926</v>
      </c>
      <c r="C24" s="30" t="s">
        <v>16</v>
      </c>
      <c r="D24" s="31" t="s">
        <v>17</v>
      </c>
      <c r="E24" s="32" t="s">
        <v>18</v>
      </c>
      <c r="F24" s="33">
        <v>179380.93</v>
      </c>
      <c r="G24" s="34">
        <v>0</v>
      </c>
      <c r="H24" s="33">
        <f aca="true" t="shared" si="3" ref="H24:H31">F24+G24</f>
        <v>179380.93</v>
      </c>
      <c r="I24" s="35">
        <v>32</v>
      </c>
      <c r="J24" s="33">
        <v>267.08</v>
      </c>
    </row>
    <row r="25" spans="1:10" s="27" customFormat="1" ht="49.5" customHeight="1">
      <c r="A25" s="9">
        <f t="shared" si="1"/>
        <v>20</v>
      </c>
      <c r="B25" s="29">
        <v>40926</v>
      </c>
      <c r="C25" s="30" t="s">
        <v>19</v>
      </c>
      <c r="D25" s="31" t="s">
        <v>17</v>
      </c>
      <c r="E25" s="32" t="s">
        <v>15</v>
      </c>
      <c r="F25" s="33">
        <v>0</v>
      </c>
      <c r="G25" s="34">
        <v>41400</v>
      </c>
      <c r="H25" s="33">
        <f t="shared" si="3"/>
        <v>41400</v>
      </c>
      <c r="I25" s="35">
        <v>1</v>
      </c>
      <c r="J25" s="33">
        <v>4.4</v>
      </c>
    </row>
    <row r="26" spans="1:10" s="27" customFormat="1" ht="49.5" customHeight="1">
      <c r="A26" s="9">
        <f t="shared" si="1"/>
        <v>21</v>
      </c>
      <c r="B26" s="29">
        <v>41046</v>
      </c>
      <c r="C26" s="30" t="s">
        <v>38</v>
      </c>
      <c r="D26" s="31" t="s">
        <v>17</v>
      </c>
      <c r="E26" s="32" t="s">
        <v>39</v>
      </c>
      <c r="F26" s="33">
        <v>279085.03</v>
      </c>
      <c r="G26" s="34">
        <v>0</v>
      </c>
      <c r="H26" s="33">
        <f t="shared" si="3"/>
        <v>279085.03</v>
      </c>
      <c r="I26" s="35">
        <v>1</v>
      </c>
      <c r="J26" s="33">
        <v>57.68</v>
      </c>
    </row>
    <row r="27" spans="1:10" s="27" customFormat="1" ht="49.5" customHeight="1">
      <c r="A27" s="9">
        <f t="shared" si="1"/>
        <v>22</v>
      </c>
      <c r="B27" s="29">
        <v>41093</v>
      </c>
      <c r="C27" s="30" t="s">
        <v>59</v>
      </c>
      <c r="D27" s="31" t="s">
        <v>17</v>
      </c>
      <c r="E27" s="32" t="s">
        <v>41</v>
      </c>
      <c r="F27" s="33">
        <v>197679.01</v>
      </c>
      <c r="G27" s="34">
        <v>48277.46</v>
      </c>
      <c r="H27" s="33">
        <v>245956.47</v>
      </c>
      <c r="I27" s="35">
        <v>7</v>
      </c>
      <c r="J27" s="33">
        <v>34.61</v>
      </c>
    </row>
    <row r="28" spans="1:10" s="27" customFormat="1" ht="49.5" customHeight="1">
      <c r="A28" s="9">
        <f t="shared" si="1"/>
        <v>23</v>
      </c>
      <c r="B28" s="29">
        <v>41093</v>
      </c>
      <c r="C28" s="30" t="s">
        <v>60</v>
      </c>
      <c r="D28" s="31" t="s">
        <v>17</v>
      </c>
      <c r="E28" s="32" t="s">
        <v>41</v>
      </c>
      <c r="F28" s="33">
        <v>423973.22</v>
      </c>
      <c r="G28" s="34">
        <v>8140</v>
      </c>
      <c r="H28" s="33">
        <f t="shared" si="3"/>
        <v>432113.22</v>
      </c>
      <c r="I28" s="35">
        <v>18</v>
      </c>
      <c r="J28" s="33">
        <v>114.69</v>
      </c>
    </row>
    <row r="29" spans="1:10" s="27" customFormat="1" ht="49.5" customHeight="1">
      <c r="A29" s="9">
        <f t="shared" si="1"/>
        <v>24</v>
      </c>
      <c r="B29" s="29">
        <v>41107</v>
      </c>
      <c r="C29" s="30" t="s">
        <v>73</v>
      </c>
      <c r="D29" s="31" t="s">
        <v>17</v>
      </c>
      <c r="E29" s="32" t="s">
        <v>41</v>
      </c>
      <c r="F29" s="33">
        <v>15067.79</v>
      </c>
      <c r="G29" s="34">
        <v>0</v>
      </c>
      <c r="H29" s="33">
        <f t="shared" si="3"/>
        <v>15067.79</v>
      </c>
      <c r="I29" s="35">
        <v>1</v>
      </c>
      <c r="J29" s="33">
        <v>2.12</v>
      </c>
    </row>
    <row r="30" spans="1:10" s="27" customFormat="1" ht="49.5" customHeight="1">
      <c r="A30" s="9">
        <f t="shared" si="1"/>
        <v>25</v>
      </c>
      <c r="B30" s="29">
        <v>41124</v>
      </c>
      <c r="C30" s="30" t="s">
        <v>82</v>
      </c>
      <c r="D30" s="31" t="s">
        <v>17</v>
      </c>
      <c r="E30" s="32" t="s">
        <v>41</v>
      </c>
      <c r="F30" s="33">
        <v>113634.04</v>
      </c>
      <c r="G30" s="34">
        <v>21540</v>
      </c>
      <c r="H30" s="33">
        <f t="shared" si="3"/>
        <v>135174.03999999998</v>
      </c>
      <c r="I30" s="35">
        <v>7</v>
      </c>
      <c r="J30" s="33">
        <v>54</v>
      </c>
    </row>
    <row r="31" spans="1:10" s="27" customFormat="1" ht="49.5" customHeight="1">
      <c r="A31" s="9">
        <f t="shared" si="1"/>
        <v>26</v>
      </c>
      <c r="B31" s="29">
        <v>41145</v>
      </c>
      <c r="C31" s="30" t="s">
        <v>91</v>
      </c>
      <c r="D31" s="31" t="s">
        <v>17</v>
      </c>
      <c r="E31" s="32" t="s">
        <v>92</v>
      </c>
      <c r="F31" s="33">
        <v>198378.48</v>
      </c>
      <c r="G31" s="34">
        <v>13913.53</v>
      </c>
      <c r="H31" s="33">
        <f t="shared" si="3"/>
        <v>212292.01</v>
      </c>
      <c r="I31" s="35">
        <v>8</v>
      </c>
      <c r="J31" s="33">
        <v>44.74</v>
      </c>
    </row>
    <row r="32" spans="1:10" s="27" customFormat="1" ht="49.5" customHeight="1">
      <c r="A32" s="9">
        <f t="shared" si="1"/>
        <v>27</v>
      </c>
      <c r="B32" s="29">
        <v>41180</v>
      </c>
      <c r="C32" s="30" t="s">
        <v>109</v>
      </c>
      <c r="D32" s="31" t="s">
        <v>17</v>
      </c>
      <c r="E32" s="32" t="s">
        <v>111</v>
      </c>
      <c r="F32" s="33">
        <v>221200.52</v>
      </c>
      <c r="G32" s="34">
        <v>9500</v>
      </c>
      <c r="H32" s="33">
        <f aca="true" t="shared" si="4" ref="H32:H45">F32+G32</f>
        <v>230700.52</v>
      </c>
      <c r="I32" s="35">
        <v>14</v>
      </c>
      <c r="J32" s="33">
        <v>98.98</v>
      </c>
    </row>
    <row r="33" spans="1:10" s="27" customFormat="1" ht="49.5" customHeight="1">
      <c r="A33" s="9">
        <f t="shared" si="1"/>
        <v>28</v>
      </c>
      <c r="B33" s="29">
        <v>41180</v>
      </c>
      <c r="C33" s="30" t="s">
        <v>110</v>
      </c>
      <c r="D33" s="31" t="s">
        <v>17</v>
      </c>
      <c r="E33" s="32" t="s">
        <v>112</v>
      </c>
      <c r="F33" s="33">
        <v>4131169.2199999997</v>
      </c>
      <c r="G33" s="34">
        <v>259000</v>
      </c>
      <c r="H33" s="33">
        <f t="shared" si="4"/>
        <v>4390169.22</v>
      </c>
      <c r="I33" s="35">
        <v>215</v>
      </c>
      <c r="J33" s="33">
        <v>1176.35</v>
      </c>
    </row>
    <row r="34" spans="1:10" s="27" customFormat="1" ht="49.5" customHeight="1">
      <c r="A34" s="9">
        <f t="shared" si="1"/>
        <v>29</v>
      </c>
      <c r="B34" s="29">
        <v>41192</v>
      </c>
      <c r="C34" s="30" t="s">
        <v>133</v>
      </c>
      <c r="D34" s="31" t="s">
        <v>17</v>
      </c>
      <c r="E34" s="32" t="s">
        <v>130</v>
      </c>
      <c r="F34" s="33">
        <v>1615350.91</v>
      </c>
      <c r="G34" s="34">
        <v>78500</v>
      </c>
      <c r="H34" s="33">
        <f t="shared" si="4"/>
        <v>1693850.91</v>
      </c>
      <c r="I34" s="35">
        <v>71</v>
      </c>
      <c r="J34" s="33">
        <v>528.67</v>
      </c>
    </row>
    <row r="35" spans="1:10" s="27" customFormat="1" ht="49.5" customHeight="1">
      <c r="A35" s="9">
        <f t="shared" si="1"/>
        <v>30</v>
      </c>
      <c r="B35" s="29">
        <v>41197</v>
      </c>
      <c r="C35" s="30" t="s">
        <v>146</v>
      </c>
      <c r="D35" s="31" t="s">
        <v>17</v>
      </c>
      <c r="E35" s="32" t="s">
        <v>139</v>
      </c>
      <c r="F35" s="33">
        <v>224223.87</v>
      </c>
      <c r="G35" s="34">
        <v>1330.55</v>
      </c>
      <c r="H35" s="33">
        <f t="shared" si="4"/>
        <v>225554.41999999998</v>
      </c>
      <c r="I35" s="35">
        <v>13</v>
      </c>
      <c r="J35" s="33">
        <v>70.58</v>
      </c>
    </row>
    <row r="36" spans="1:10" s="27" customFormat="1" ht="49.5" customHeight="1">
      <c r="A36" s="9">
        <f t="shared" si="1"/>
        <v>31</v>
      </c>
      <c r="B36" s="29">
        <v>41197</v>
      </c>
      <c r="C36" s="30" t="s">
        <v>147</v>
      </c>
      <c r="D36" s="31" t="s">
        <v>17</v>
      </c>
      <c r="E36" s="32" t="s">
        <v>41</v>
      </c>
      <c r="F36" s="33">
        <v>1070362.08</v>
      </c>
      <c r="G36" s="34">
        <v>349168.75</v>
      </c>
      <c r="H36" s="33">
        <v>1419530.83</v>
      </c>
      <c r="I36" s="35">
        <v>61</v>
      </c>
      <c r="J36" s="33">
        <v>197.09999999999997</v>
      </c>
    </row>
    <row r="37" spans="1:10" s="27" customFormat="1" ht="49.5" customHeight="1">
      <c r="A37" s="9">
        <f t="shared" si="1"/>
        <v>32</v>
      </c>
      <c r="B37" s="29">
        <v>41197</v>
      </c>
      <c r="C37" s="30" t="s">
        <v>148</v>
      </c>
      <c r="D37" s="31" t="s">
        <v>17</v>
      </c>
      <c r="E37" s="32" t="s">
        <v>41</v>
      </c>
      <c r="F37" s="33">
        <v>69400.38</v>
      </c>
      <c r="G37" s="34">
        <v>355338.21</v>
      </c>
      <c r="H37" s="33">
        <f t="shared" si="4"/>
        <v>424738.59</v>
      </c>
      <c r="I37" s="35">
        <v>3</v>
      </c>
      <c r="J37" s="33">
        <v>76.83</v>
      </c>
    </row>
    <row r="38" spans="1:10" s="27" customFormat="1" ht="49.5" customHeight="1">
      <c r="A38" s="9">
        <f t="shared" si="1"/>
        <v>33</v>
      </c>
      <c r="B38" s="29">
        <v>41197</v>
      </c>
      <c r="C38" s="30" t="s">
        <v>149</v>
      </c>
      <c r="D38" s="31" t="s">
        <v>17</v>
      </c>
      <c r="E38" s="32" t="s">
        <v>139</v>
      </c>
      <c r="F38" s="33">
        <v>271658.34</v>
      </c>
      <c r="G38" s="34">
        <v>25000</v>
      </c>
      <c r="H38" s="33">
        <f t="shared" si="4"/>
        <v>296658.34</v>
      </c>
      <c r="I38" s="35">
        <v>20</v>
      </c>
      <c r="J38" s="33">
        <v>122.12</v>
      </c>
    </row>
    <row r="39" spans="1:10" s="27" customFormat="1" ht="49.5" customHeight="1">
      <c r="A39" s="9">
        <f t="shared" si="1"/>
        <v>34</v>
      </c>
      <c r="B39" s="29">
        <v>41227</v>
      </c>
      <c r="C39" s="30" t="s">
        <v>185</v>
      </c>
      <c r="D39" s="31" t="s">
        <v>17</v>
      </c>
      <c r="E39" s="32" t="s">
        <v>186</v>
      </c>
      <c r="F39" s="33">
        <v>1061464.3</v>
      </c>
      <c r="G39" s="34">
        <v>283325.18</v>
      </c>
      <c r="H39" s="33">
        <f t="shared" si="4"/>
        <v>1344789.48</v>
      </c>
      <c r="I39" s="35">
        <v>24</v>
      </c>
      <c r="J39" s="33">
        <v>163.58</v>
      </c>
    </row>
    <row r="40" spans="1:10" s="27" customFormat="1" ht="49.5" customHeight="1">
      <c r="A40" s="9">
        <f t="shared" si="1"/>
        <v>35</v>
      </c>
      <c r="B40" s="29">
        <v>41227</v>
      </c>
      <c r="C40" s="30" t="s">
        <v>187</v>
      </c>
      <c r="D40" s="31" t="s">
        <v>17</v>
      </c>
      <c r="E40" s="32" t="s">
        <v>95</v>
      </c>
      <c r="F40" s="33">
        <v>3141908.91</v>
      </c>
      <c r="G40" s="34">
        <v>191563.59999999998</v>
      </c>
      <c r="H40" s="33">
        <f t="shared" si="4"/>
        <v>3333472.5100000002</v>
      </c>
      <c r="I40" s="35">
        <v>83</v>
      </c>
      <c r="J40" s="33">
        <v>609.04</v>
      </c>
    </row>
    <row r="41" spans="1:10" s="27" customFormat="1" ht="49.5" customHeight="1">
      <c r="A41" s="9">
        <f t="shared" si="1"/>
        <v>36</v>
      </c>
      <c r="B41" s="29">
        <v>41227</v>
      </c>
      <c r="C41" s="30" t="s">
        <v>188</v>
      </c>
      <c r="D41" s="31" t="s">
        <v>17</v>
      </c>
      <c r="E41" s="32" t="s">
        <v>153</v>
      </c>
      <c r="F41" s="33">
        <v>3528002.16</v>
      </c>
      <c r="G41" s="34">
        <v>119385</v>
      </c>
      <c r="H41" s="33">
        <f t="shared" si="4"/>
        <v>3647387.16</v>
      </c>
      <c r="I41" s="35">
        <v>114</v>
      </c>
      <c r="J41" s="33">
        <v>560.2</v>
      </c>
    </row>
    <row r="42" spans="1:10" s="27" customFormat="1" ht="49.5" customHeight="1">
      <c r="A42" s="9">
        <f t="shared" si="1"/>
        <v>37</v>
      </c>
      <c r="B42" s="29">
        <v>41227</v>
      </c>
      <c r="C42" s="30" t="s">
        <v>189</v>
      </c>
      <c r="D42" s="31" t="s">
        <v>17</v>
      </c>
      <c r="E42" s="32" t="s">
        <v>190</v>
      </c>
      <c r="F42" s="33">
        <v>991888.47</v>
      </c>
      <c r="G42" s="34">
        <v>114625.58</v>
      </c>
      <c r="H42" s="33">
        <f t="shared" si="4"/>
        <v>1106514.05</v>
      </c>
      <c r="I42" s="35">
        <v>69</v>
      </c>
      <c r="J42" s="33">
        <v>213.23</v>
      </c>
    </row>
    <row r="43" spans="1:10" s="27" customFormat="1" ht="49.5" customHeight="1">
      <c r="A43" s="9">
        <f t="shared" si="1"/>
        <v>38</v>
      </c>
      <c r="B43" s="29">
        <v>41233</v>
      </c>
      <c r="C43" s="30" t="s">
        <v>191</v>
      </c>
      <c r="D43" s="31" t="s">
        <v>17</v>
      </c>
      <c r="E43" s="32" t="s">
        <v>153</v>
      </c>
      <c r="F43" s="33">
        <v>2521127.52</v>
      </c>
      <c r="G43" s="34">
        <v>599077.62</v>
      </c>
      <c r="H43" s="33">
        <f t="shared" si="4"/>
        <v>3120205.14</v>
      </c>
      <c r="I43" s="35">
        <v>103</v>
      </c>
      <c r="J43" s="33">
        <v>696.21</v>
      </c>
    </row>
    <row r="44" spans="1:10" s="27" customFormat="1" ht="49.5" customHeight="1">
      <c r="A44" s="9">
        <f t="shared" si="1"/>
        <v>39</v>
      </c>
      <c r="B44" s="29">
        <v>41249</v>
      </c>
      <c r="C44" s="30" t="s">
        <v>200</v>
      </c>
      <c r="D44" s="31" t="s">
        <v>17</v>
      </c>
      <c r="E44" s="32" t="s">
        <v>95</v>
      </c>
      <c r="F44" s="33">
        <v>617274.91</v>
      </c>
      <c r="G44" s="34">
        <v>0</v>
      </c>
      <c r="H44" s="33">
        <f t="shared" si="4"/>
        <v>617274.91</v>
      </c>
      <c r="I44" s="35">
        <v>8</v>
      </c>
      <c r="J44" s="33">
        <v>65.9</v>
      </c>
    </row>
    <row r="45" spans="1:10" s="27" customFormat="1" ht="49.5" customHeight="1">
      <c r="A45" s="9">
        <f t="shared" si="1"/>
        <v>40</v>
      </c>
      <c r="B45" s="29">
        <v>41257</v>
      </c>
      <c r="C45" s="30" t="s">
        <v>205</v>
      </c>
      <c r="D45" s="31" t="s">
        <v>17</v>
      </c>
      <c r="E45" s="32" t="s">
        <v>27</v>
      </c>
      <c r="F45" s="33">
        <v>0</v>
      </c>
      <c r="G45" s="34">
        <v>40206.99</v>
      </c>
      <c r="H45" s="33">
        <f t="shared" si="4"/>
        <v>40206.99</v>
      </c>
      <c r="I45" s="35">
        <v>3</v>
      </c>
      <c r="J45" s="33">
        <v>0</v>
      </c>
    </row>
    <row r="46" spans="1:10" s="27" customFormat="1" ht="49.5" customHeight="1">
      <c r="A46" s="9">
        <f t="shared" si="1"/>
        <v>41</v>
      </c>
      <c r="B46" s="36">
        <v>41089</v>
      </c>
      <c r="C46" s="37" t="s">
        <v>57</v>
      </c>
      <c r="D46" s="38" t="s">
        <v>58</v>
      </c>
      <c r="E46" s="39" t="s">
        <v>41</v>
      </c>
      <c r="F46" s="40">
        <v>20999450</v>
      </c>
      <c r="G46" s="41">
        <v>151825</v>
      </c>
      <c r="H46" s="40">
        <f>F46+G46</f>
        <v>21151275</v>
      </c>
      <c r="I46" s="42">
        <v>418</v>
      </c>
      <c r="J46" s="40">
        <v>22565</v>
      </c>
    </row>
    <row r="47" spans="1:10" s="27" customFormat="1" ht="49.5" customHeight="1">
      <c r="A47" s="9">
        <f t="shared" si="1"/>
        <v>42</v>
      </c>
      <c r="B47" s="36">
        <v>41100</v>
      </c>
      <c r="C47" s="37" t="s">
        <v>66</v>
      </c>
      <c r="D47" s="38" t="s">
        <v>58</v>
      </c>
      <c r="E47" s="39" t="s">
        <v>41</v>
      </c>
      <c r="F47" s="40">
        <v>5298344</v>
      </c>
      <c r="G47" s="41">
        <v>392160</v>
      </c>
      <c r="H47" s="40">
        <f>F47+G47</f>
        <v>5690504</v>
      </c>
      <c r="I47" s="42">
        <v>87</v>
      </c>
      <c r="J47" s="40">
        <v>5558</v>
      </c>
    </row>
    <row r="48" spans="1:10" s="27" customFormat="1" ht="49.5" customHeight="1">
      <c r="A48" s="9">
        <f t="shared" si="1"/>
        <v>43</v>
      </c>
      <c r="B48" s="36">
        <v>41157</v>
      </c>
      <c r="C48" s="37" t="s">
        <v>102</v>
      </c>
      <c r="D48" s="38" t="s">
        <v>58</v>
      </c>
      <c r="E48" s="39" t="s">
        <v>41</v>
      </c>
      <c r="F48" s="40">
        <v>150959</v>
      </c>
      <c r="G48" s="41">
        <v>0</v>
      </c>
      <c r="H48" s="40">
        <f>F48+G48</f>
        <v>150959</v>
      </c>
      <c r="I48" s="42">
        <v>4</v>
      </c>
      <c r="J48" s="40">
        <v>124</v>
      </c>
    </row>
    <row r="49" spans="1:10" s="27" customFormat="1" ht="49.5" customHeight="1">
      <c r="A49" s="9">
        <f t="shared" si="1"/>
        <v>44</v>
      </c>
      <c r="B49" s="36">
        <v>41197</v>
      </c>
      <c r="C49" s="37" t="s">
        <v>150</v>
      </c>
      <c r="D49" s="38" t="s">
        <v>58</v>
      </c>
      <c r="E49" s="39" t="s">
        <v>151</v>
      </c>
      <c r="F49" s="40">
        <v>5908972</v>
      </c>
      <c r="G49" s="41">
        <v>37834</v>
      </c>
      <c r="H49" s="40">
        <f>F49+G49</f>
        <v>5946806</v>
      </c>
      <c r="I49" s="42">
        <v>109</v>
      </c>
      <c r="J49" s="40">
        <v>4021.4</v>
      </c>
    </row>
    <row r="50" spans="1:10" s="27" customFormat="1" ht="49.5" customHeight="1">
      <c r="A50" s="9">
        <f t="shared" si="1"/>
        <v>45</v>
      </c>
      <c r="B50" s="36">
        <v>41271</v>
      </c>
      <c r="C50" s="37" t="s">
        <v>209</v>
      </c>
      <c r="D50" s="38" t="s">
        <v>58</v>
      </c>
      <c r="E50" s="39" t="s">
        <v>153</v>
      </c>
      <c r="F50" s="40">
        <v>0</v>
      </c>
      <c r="G50" s="41">
        <v>51095</v>
      </c>
      <c r="H50" s="40">
        <f>F50+G50</f>
        <v>51095</v>
      </c>
      <c r="I50" s="42">
        <v>1</v>
      </c>
      <c r="J50" s="40">
        <v>0</v>
      </c>
    </row>
    <row r="51" spans="1:10" s="27" customFormat="1" ht="49.5" customHeight="1">
      <c r="A51" s="9">
        <f t="shared" si="1"/>
        <v>46</v>
      </c>
      <c r="B51" s="50">
        <v>41120</v>
      </c>
      <c r="C51" s="51" t="s">
        <v>79</v>
      </c>
      <c r="D51" s="52" t="s">
        <v>80</v>
      </c>
      <c r="E51" s="53" t="s">
        <v>69</v>
      </c>
      <c r="F51" s="54">
        <v>4645704</v>
      </c>
      <c r="G51" s="55">
        <v>173425</v>
      </c>
      <c r="H51" s="54">
        <f aca="true" t="shared" si="5" ref="H51:H56">F51+G51</f>
        <v>4819129</v>
      </c>
      <c r="I51" s="56">
        <v>135</v>
      </c>
      <c r="J51" s="54">
        <v>2218.21</v>
      </c>
    </row>
    <row r="52" spans="1:10" s="27" customFormat="1" ht="49.5" customHeight="1">
      <c r="A52" s="9">
        <f t="shared" si="1"/>
        <v>47</v>
      </c>
      <c r="B52" s="50">
        <v>41197</v>
      </c>
      <c r="C52" s="51" t="s">
        <v>152</v>
      </c>
      <c r="D52" s="52" t="s">
        <v>80</v>
      </c>
      <c r="E52" s="53" t="s">
        <v>153</v>
      </c>
      <c r="F52" s="54">
        <v>25299413</v>
      </c>
      <c r="G52" s="55">
        <v>0</v>
      </c>
      <c r="H52" s="54">
        <f t="shared" si="5"/>
        <v>25299413</v>
      </c>
      <c r="I52" s="56">
        <v>465</v>
      </c>
      <c r="J52" s="54">
        <v>3594.34</v>
      </c>
    </row>
    <row r="53" spans="1:10" s="27" customFormat="1" ht="49.5" customHeight="1">
      <c r="A53" s="9">
        <f t="shared" si="1"/>
        <v>48</v>
      </c>
      <c r="B53" s="50">
        <v>41213</v>
      </c>
      <c r="C53" s="51" t="s">
        <v>174</v>
      </c>
      <c r="D53" s="52" t="s">
        <v>80</v>
      </c>
      <c r="E53" s="53" t="s">
        <v>153</v>
      </c>
      <c r="F53" s="54">
        <v>3452380</v>
      </c>
      <c r="G53" s="55">
        <v>0</v>
      </c>
      <c r="H53" s="54">
        <f t="shared" si="5"/>
        <v>3452380</v>
      </c>
      <c r="I53" s="56">
        <v>74</v>
      </c>
      <c r="J53" s="54">
        <v>440.44</v>
      </c>
    </row>
    <row r="54" spans="1:10" s="27" customFormat="1" ht="49.5" customHeight="1">
      <c r="A54" s="9">
        <f t="shared" si="1"/>
        <v>49</v>
      </c>
      <c r="B54" s="50">
        <v>41220</v>
      </c>
      <c r="C54" s="51" t="s">
        <v>180</v>
      </c>
      <c r="D54" s="52" t="s">
        <v>80</v>
      </c>
      <c r="E54" s="53" t="s">
        <v>69</v>
      </c>
      <c r="F54" s="54">
        <v>0</v>
      </c>
      <c r="G54" s="55">
        <v>10287</v>
      </c>
      <c r="H54" s="54">
        <f t="shared" si="5"/>
        <v>10287</v>
      </c>
      <c r="I54" s="56">
        <v>1</v>
      </c>
      <c r="J54" s="54">
        <v>0.3</v>
      </c>
    </row>
    <row r="55" spans="1:10" s="27" customFormat="1" ht="49.5" customHeight="1">
      <c r="A55" s="9">
        <f t="shared" si="1"/>
        <v>50</v>
      </c>
      <c r="B55" s="82">
        <v>41143</v>
      </c>
      <c r="C55" s="83" t="s">
        <v>88</v>
      </c>
      <c r="D55" s="84" t="s">
        <v>89</v>
      </c>
      <c r="E55" s="85" t="s">
        <v>21</v>
      </c>
      <c r="F55" s="86">
        <v>2504752.6</v>
      </c>
      <c r="G55" s="87">
        <v>1130617</v>
      </c>
      <c r="H55" s="86">
        <f t="shared" si="5"/>
        <v>3635369.6</v>
      </c>
      <c r="I55" s="88">
        <v>41</v>
      </c>
      <c r="J55" s="86">
        <v>201.73</v>
      </c>
    </row>
    <row r="56" spans="1:10" s="27" customFormat="1" ht="70.5" customHeight="1">
      <c r="A56" s="9">
        <f t="shared" si="1"/>
        <v>51</v>
      </c>
      <c r="B56" s="82">
        <v>41197</v>
      </c>
      <c r="C56" s="83" t="s">
        <v>163</v>
      </c>
      <c r="D56" s="84" t="s">
        <v>89</v>
      </c>
      <c r="E56" s="85" t="s">
        <v>164</v>
      </c>
      <c r="F56" s="86">
        <v>6835906.94</v>
      </c>
      <c r="G56" s="87">
        <v>4785791.27</v>
      </c>
      <c r="H56" s="86">
        <f t="shared" si="5"/>
        <v>11621698.21</v>
      </c>
      <c r="I56" s="88">
        <v>233</v>
      </c>
      <c r="J56" s="86">
        <v>828.03</v>
      </c>
    </row>
    <row r="57" spans="1:10" s="27" customFormat="1" ht="49.5" customHeight="1">
      <c r="A57" s="9">
        <f t="shared" si="1"/>
        <v>52</v>
      </c>
      <c r="B57" s="43">
        <v>40918</v>
      </c>
      <c r="C57" s="44" t="s">
        <v>12</v>
      </c>
      <c r="D57" s="45" t="s">
        <v>13</v>
      </c>
      <c r="E57" s="46" t="s">
        <v>15</v>
      </c>
      <c r="F57" s="47">
        <v>0</v>
      </c>
      <c r="G57" s="48">
        <v>73683</v>
      </c>
      <c r="H57" s="47">
        <f aca="true" t="shared" si="6" ref="H57:H77">F57+G57</f>
        <v>73683</v>
      </c>
      <c r="I57" s="49">
        <v>1</v>
      </c>
      <c r="J57" s="47">
        <v>0</v>
      </c>
    </row>
    <row r="58" spans="1:10" s="27" customFormat="1" ht="49.5" customHeight="1">
      <c r="A58" s="9">
        <f t="shared" si="1"/>
        <v>53</v>
      </c>
      <c r="B58" s="43">
        <v>40926</v>
      </c>
      <c r="C58" s="44" t="s">
        <v>20</v>
      </c>
      <c r="D58" s="45" t="s">
        <v>13</v>
      </c>
      <c r="E58" s="46" t="s">
        <v>21</v>
      </c>
      <c r="F58" s="47">
        <v>787449</v>
      </c>
      <c r="G58" s="48">
        <v>4796317.5</v>
      </c>
      <c r="H58" s="47">
        <f t="shared" si="6"/>
        <v>5583766.5</v>
      </c>
      <c r="I58" s="49">
        <v>22</v>
      </c>
      <c r="J58" s="47">
        <v>30.76</v>
      </c>
    </row>
    <row r="59" spans="1:10" s="27" customFormat="1" ht="49.5" customHeight="1">
      <c r="A59" s="9">
        <f t="shared" si="1"/>
        <v>54</v>
      </c>
      <c r="B59" s="43">
        <v>41079</v>
      </c>
      <c r="C59" s="44" t="s">
        <v>44</v>
      </c>
      <c r="D59" s="45" t="s">
        <v>13</v>
      </c>
      <c r="E59" s="46" t="s">
        <v>41</v>
      </c>
      <c r="F59" s="47">
        <v>255096.17</v>
      </c>
      <c r="G59" s="48">
        <v>0</v>
      </c>
      <c r="H59" s="47">
        <f t="shared" si="6"/>
        <v>255096.17</v>
      </c>
      <c r="I59" s="49">
        <v>19</v>
      </c>
      <c r="J59" s="47">
        <v>94.37</v>
      </c>
    </row>
    <row r="60" spans="1:10" s="27" customFormat="1" ht="49.5" customHeight="1">
      <c r="A60" s="9">
        <f t="shared" si="1"/>
        <v>55</v>
      </c>
      <c r="B60" s="43">
        <v>41086</v>
      </c>
      <c r="C60" s="44" t="s">
        <v>52</v>
      </c>
      <c r="D60" s="45" t="s">
        <v>13</v>
      </c>
      <c r="E60" s="46" t="s">
        <v>41</v>
      </c>
      <c r="F60" s="47">
        <v>5216758.029999999</v>
      </c>
      <c r="G60" s="48">
        <v>984810.68</v>
      </c>
      <c r="H60" s="47">
        <f t="shared" si="6"/>
        <v>6201568.709999999</v>
      </c>
      <c r="I60" s="49">
        <v>184</v>
      </c>
      <c r="J60" s="47">
        <v>850.88</v>
      </c>
    </row>
    <row r="61" spans="1:10" s="27" customFormat="1" ht="49.5" customHeight="1">
      <c r="A61" s="9">
        <f t="shared" si="1"/>
        <v>56</v>
      </c>
      <c r="B61" s="43">
        <v>41095</v>
      </c>
      <c r="C61" s="44" t="s">
        <v>63</v>
      </c>
      <c r="D61" s="45" t="s">
        <v>13</v>
      </c>
      <c r="E61" s="46" t="s">
        <v>41</v>
      </c>
      <c r="F61" s="47">
        <v>9183650.64</v>
      </c>
      <c r="G61" s="48">
        <v>915181.95</v>
      </c>
      <c r="H61" s="47">
        <f t="shared" si="6"/>
        <v>10098832.59</v>
      </c>
      <c r="I61" s="49">
        <v>202</v>
      </c>
      <c r="J61" s="47">
        <v>791.89</v>
      </c>
    </row>
    <row r="62" spans="1:10" s="27" customFormat="1" ht="49.5" customHeight="1">
      <c r="A62" s="9">
        <f t="shared" si="1"/>
        <v>57</v>
      </c>
      <c r="B62" s="43">
        <v>41102</v>
      </c>
      <c r="C62" s="44" t="s">
        <v>67</v>
      </c>
      <c r="D62" s="45" t="s">
        <v>13</v>
      </c>
      <c r="E62" s="46" t="s">
        <v>69</v>
      </c>
      <c r="F62" s="47">
        <v>15338030.11</v>
      </c>
      <c r="G62" s="48">
        <v>4800</v>
      </c>
      <c r="H62" s="47">
        <f t="shared" si="6"/>
        <v>15342830.11</v>
      </c>
      <c r="I62" s="49">
        <v>313</v>
      </c>
      <c r="J62" s="47">
        <v>2480.2</v>
      </c>
    </row>
    <row r="63" spans="1:10" s="27" customFormat="1" ht="49.5" customHeight="1">
      <c r="A63" s="9">
        <f t="shared" si="1"/>
        <v>58</v>
      </c>
      <c r="B63" s="43">
        <v>41102</v>
      </c>
      <c r="C63" s="44" t="s">
        <v>68</v>
      </c>
      <c r="D63" s="45" t="s">
        <v>13</v>
      </c>
      <c r="E63" s="46" t="s">
        <v>69</v>
      </c>
      <c r="F63" s="47">
        <v>15945542.34</v>
      </c>
      <c r="G63" s="48">
        <v>8436541.97</v>
      </c>
      <c r="H63" s="47">
        <f t="shared" si="6"/>
        <v>24382084.310000002</v>
      </c>
      <c r="I63" s="49">
        <v>333</v>
      </c>
      <c r="J63" s="47">
        <v>1333.27</v>
      </c>
    </row>
    <row r="64" spans="1:10" s="27" customFormat="1" ht="49.5" customHeight="1">
      <c r="A64" s="9">
        <f t="shared" si="1"/>
        <v>59</v>
      </c>
      <c r="B64" s="43">
        <v>41120</v>
      </c>
      <c r="C64" s="44" t="s">
        <v>81</v>
      </c>
      <c r="D64" s="45" t="s">
        <v>13</v>
      </c>
      <c r="E64" s="46" t="s">
        <v>69</v>
      </c>
      <c r="F64" s="47">
        <v>13460577.46</v>
      </c>
      <c r="G64" s="48">
        <v>1554419.61</v>
      </c>
      <c r="H64" s="47">
        <f t="shared" si="6"/>
        <v>15014997.07</v>
      </c>
      <c r="I64" s="49">
        <v>408</v>
      </c>
      <c r="J64" s="47">
        <v>2762.29</v>
      </c>
    </row>
    <row r="65" spans="1:10" s="27" customFormat="1" ht="49.5" customHeight="1">
      <c r="A65" s="9">
        <f t="shared" si="1"/>
        <v>60</v>
      </c>
      <c r="B65" s="43">
        <v>41124</v>
      </c>
      <c r="C65" s="44" t="s">
        <v>84</v>
      </c>
      <c r="D65" s="45" t="s">
        <v>13</v>
      </c>
      <c r="E65" s="46" t="s">
        <v>83</v>
      </c>
      <c r="F65" s="47">
        <v>13226371.02</v>
      </c>
      <c r="G65" s="48">
        <v>5430721.28</v>
      </c>
      <c r="H65" s="47">
        <f t="shared" si="6"/>
        <v>18657092.3</v>
      </c>
      <c r="I65" s="49">
        <v>373</v>
      </c>
      <c r="J65" s="47">
        <v>1653.86</v>
      </c>
    </row>
    <row r="66" spans="1:10" s="27" customFormat="1" ht="49.5" customHeight="1">
      <c r="A66" s="9">
        <f t="shared" si="1"/>
        <v>61</v>
      </c>
      <c r="B66" s="43">
        <v>41134</v>
      </c>
      <c r="C66" s="44" t="s">
        <v>87</v>
      </c>
      <c r="D66" s="45" t="s">
        <v>13</v>
      </c>
      <c r="E66" s="46" t="s">
        <v>69</v>
      </c>
      <c r="F66" s="47">
        <v>99875677.08</v>
      </c>
      <c r="G66" s="48">
        <v>43382521.08</v>
      </c>
      <c r="H66" s="47">
        <f t="shared" si="6"/>
        <v>143258198.16</v>
      </c>
      <c r="I66" s="49">
        <v>1300</v>
      </c>
      <c r="J66" s="47">
        <v>5715.97</v>
      </c>
    </row>
    <row r="67" spans="1:10" s="27" customFormat="1" ht="49.5" customHeight="1">
      <c r="A67" s="9">
        <f t="shared" si="1"/>
        <v>62</v>
      </c>
      <c r="B67" s="43">
        <v>41192</v>
      </c>
      <c r="C67" s="44" t="s">
        <v>132</v>
      </c>
      <c r="D67" s="45" t="s">
        <v>13</v>
      </c>
      <c r="E67" s="46" t="s">
        <v>130</v>
      </c>
      <c r="F67" s="47">
        <v>51409254.99</v>
      </c>
      <c r="G67" s="48">
        <v>1023875.09</v>
      </c>
      <c r="H67" s="47">
        <f t="shared" si="6"/>
        <v>52433130.080000006</v>
      </c>
      <c r="I67" s="49">
        <v>717</v>
      </c>
      <c r="J67" s="47">
        <v>2840.15</v>
      </c>
    </row>
    <row r="68" spans="1:10" s="27" customFormat="1" ht="49.5" customHeight="1">
      <c r="A68" s="9">
        <f t="shared" si="1"/>
        <v>63</v>
      </c>
      <c r="B68" s="43">
        <v>41190</v>
      </c>
      <c r="C68" s="44" t="s">
        <v>140</v>
      </c>
      <c r="D68" s="45" t="s">
        <v>13</v>
      </c>
      <c r="E68" s="46" t="s">
        <v>130</v>
      </c>
      <c r="F68" s="47">
        <v>26764608.110000003</v>
      </c>
      <c r="G68" s="48">
        <v>1658689.77</v>
      </c>
      <c r="H68" s="47">
        <v>28423297.880000003</v>
      </c>
      <c r="I68" s="49">
        <v>503</v>
      </c>
      <c r="J68" s="47">
        <v>1828.73</v>
      </c>
    </row>
    <row r="69" spans="1:10" s="27" customFormat="1" ht="49.5" customHeight="1">
      <c r="A69" s="9">
        <f t="shared" si="1"/>
        <v>64</v>
      </c>
      <c r="B69" s="43">
        <v>41190</v>
      </c>
      <c r="C69" s="44" t="s">
        <v>138</v>
      </c>
      <c r="D69" s="45" t="s">
        <v>13</v>
      </c>
      <c r="E69" s="46" t="s">
        <v>139</v>
      </c>
      <c r="F69" s="47">
        <v>5705044.79</v>
      </c>
      <c r="G69" s="48">
        <v>380354.31</v>
      </c>
      <c r="H69" s="47">
        <f t="shared" si="6"/>
        <v>6085399.1</v>
      </c>
      <c r="I69" s="49">
        <v>34</v>
      </c>
      <c r="J69" s="47">
        <v>455.29</v>
      </c>
    </row>
    <row r="70" spans="1:10" s="27" customFormat="1" ht="49.5" customHeight="1">
      <c r="A70" s="9">
        <f t="shared" si="1"/>
        <v>65</v>
      </c>
      <c r="B70" s="43">
        <v>41207</v>
      </c>
      <c r="C70" s="44" t="s">
        <v>168</v>
      </c>
      <c r="D70" s="45" t="s">
        <v>13</v>
      </c>
      <c r="E70" s="46" t="s">
        <v>41</v>
      </c>
      <c r="F70" s="47">
        <v>36040</v>
      </c>
      <c r="G70" s="48">
        <v>0</v>
      </c>
      <c r="H70" s="47">
        <f t="shared" si="6"/>
        <v>36040</v>
      </c>
      <c r="I70" s="49">
        <v>1</v>
      </c>
      <c r="J70" s="47">
        <v>3.25</v>
      </c>
    </row>
    <row r="71" spans="1:10" s="27" customFormat="1" ht="49.5" customHeight="1">
      <c r="A71" s="9">
        <f t="shared" si="1"/>
        <v>66</v>
      </c>
      <c r="B71" s="43">
        <v>41233</v>
      </c>
      <c r="C71" s="44" t="s">
        <v>192</v>
      </c>
      <c r="D71" s="45" t="s">
        <v>13</v>
      </c>
      <c r="E71" s="46" t="s">
        <v>193</v>
      </c>
      <c r="F71" s="47">
        <v>120602.18</v>
      </c>
      <c r="G71" s="48">
        <v>867700</v>
      </c>
      <c r="H71" s="47">
        <f t="shared" si="6"/>
        <v>988302.1799999999</v>
      </c>
      <c r="I71" s="49">
        <v>44</v>
      </c>
      <c r="J71" s="47">
        <v>108.62</v>
      </c>
    </row>
    <row r="72" spans="1:10" s="27" customFormat="1" ht="49.5" customHeight="1">
      <c r="A72" s="9">
        <f t="shared" si="1"/>
        <v>67</v>
      </c>
      <c r="B72" s="43">
        <v>41233</v>
      </c>
      <c r="C72" s="44" t="s">
        <v>194</v>
      </c>
      <c r="D72" s="45" t="s">
        <v>13</v>
      </c>
      <c r="E72" s="46" t="s">
        <v>195</v>
      </c>
      <c r="F72" s="47">
        <v>124483284.86</v>
      </c>
      <c r="G72" s="48">
        <v>18979637.92</v>
      </c>
      <c r="H72" s="47">
        <f t="shared" si="6"/>
        <v>143462922.78</v>
      </c>
      <c r="I72" s="49">
        <v>1433</v>
      </c>
      <c r="J72" s="47">
        <v>4800.510000000001</v>
      </c>
    </row>
    <row r="73" spans="1:10" s="27" customFormat="1" ht="49.5" customHeight="1">
      <c r="A73" s="9">
        <f t="shared" si="1"/>
        <v>68</v>
      </c>
      <c r="B73" s="43">
        <v>41257</v>
      </c>
      <c r="C73" s="44" t="s">
        <v>204</v>
      </c>
      <c r="D73" s="45" t="s">
        <v>13</v>
      </c>
      <c r="E73" s="46" t="s">
        <v>15</v>
      </c>
      <c r="F73" s="47">
        <v>67800</v>
      </c>
      <c r="G73" s="48">
        <v>104170.52</v>
      </c>
      <c r="H73" s="47">
        <f t="shared" si="6"/>
        <v>171970.52000000002</v>
      </c>
      <c r="I73" s="49">
        <v>1</v>
      </c>
      <c r="J73" s="47">
        <v>0</v>
      </c>
    </row>
    <row r="74" spans="1:10" s="27" customFormat="1" ht="49.5" customHeight="1">
      <c r="A74" s="9">
        <f t="shared" si="1"/>
        <v>69</v>
      </c>
      <c r="B74" s="50">
        <v>41089</v>
      </c>
      <c r="C74" s="51" t="s">
        <v>53</v>
      </c>
      <c r="D74" s="52" t="s">
        <v>54</v>
      </c>
      <c r="E74" s="53" t="s">
        <v>41</v>
      </c>
      <c r="F74" s="54">
        <v>102442161.07</v>
      </c>
      <c r="G74" s="55">
        <v>227256.55</v>
      </c>
      <c r="H74" s="54">
        <f t="shared" si="6"/>
        <v>102669417.61999999</v>
      </c>
      <c r="I74" s="56">
        <v>1186</v>
      </c>
      <c r="J74" s="54">
        <v>50988.13</v>
      </c>
    </row>
    <row r="75" spans="1:10" s="27" customFormat="1" ht="49.5" customHeight="1">
      <c r="A75" s="9">
        <f t="shared" si="1"/>
        <v>70</v>
      </c>
      <c r="B75" s="50">
        <v>41130</v>
      </c>
      <c r="C75" s="51" t="s">
        <v>86</v>
      </c>
      <c r="D75" s="52" t="s">
        <v>54</v>
      </c>
      <c r="E75" s="53" t="s">
        <v>41</v>
      </c>
      <c r="F75" s="54">
        <v>25850134.939999998</v>
      </c>
      <c r="G75" s="55">
        <v>16600</v>
      </c>
      <c r="H75" s="54">
        <f t="shared" si="6"/>
        <v>25866734.939999998</v>
      </c>
      <c r="I75" s="56">
        <v>395</v>
      </c>
      <c r="J75" s="54">
        <v>15866.139999999996</v>
      </c>
    </row>
    <row r="76" spans="1:10" s="27" customFormat="1" ht="49.5" customHeight="1">
      <c r="A76" s="9">
        <f t="shared" si="1"/>
        <v>71</v>
      </c>
      <c r="B76" s="50">
        <v>41227</v>
      </c>
      <c r="C76" s="51" t="s">
        <v>196</v>
      </c>
      <c r="D76" s="52" t="s">
        <v>54</v>
      </c>
      <c r="E76" s="53" t="s">
        <v>153</v>
      </c>
      <c r="F76" s="54">
        <v>5419086.91</v>
      </c>
      <c r="G76" s="55">
        <v>582410.35</v>
      </c>
      <c r="H76" s="54">
        <f t="shared" si="6"/>
        <v>6001497.26</v>
      </c>
      <c r="I76" s="56">
        <v>150</v>
      </c>
      <c r="J76" s="54">
        <v>2992.2</v>
      </c>
    </row>
    <row r="77" spans="1:10" s="27" customFormat="1" ht="49.5" customHeight="1">
      <c r="A77" s="9">
        <f t="shared" si="1"/>
        <v>72</v>
      </c>
      <c r="B77" s="50">
        <v>41249</v>
      </c>
      <c r="C77" s="51" t="s">
        <v>201</v>
      </c>
      <c r="D77" s="52" t="s">
        <v>54</v>
      </c>
      <c r="E77" s="53" t="s">
        <v>41</v>
      </c>
      <c r="F77" s="54">
        <v>1777781.69</v>
      </c>
      <c r="G77" s="55">
        <v>0</v>
      </c>
      <c r="H77" s="54">
        <f t="shared" si="6"/>
        <v>1777781.69</v>
      </c>
      <c r="I77" s="56">
        <v>31</v>
      </c>
      <c r="J77" s="54">
        <v>1099.43</v>
      </c>
    </row>
    <row r="78" spans="1:10" s="27" customFormat="1" ht="49.5" customHeight="1">
      <c r="A78" s="9">
        <f t="shared" si="1"/>
        <v>73</v>
      </c>
      <c r="B78" s="57">
        <v>41001</v>
      </c>
      <c r="C78" s="58" t="s">
        <v>30</v>
      </c>
      <c r="D78" s="59" t="s">
        <v>31</v>
      </c>
      <c r="E78" s="60" t="s">
        <v>32</v>
      </c>
      <c r="F78" s="61">
        <v>78074</v>
      </c>
      <c r="G78" s="62">
        <v>0</v>
      </c>
      <c r="H78" s="61">
        <f aca="true" t="shared" si="7" ref="H78:H85">F78+G78</f>
        <v>78074</v>
      </c>
      <c r="I78" s="63">
        <v>1</v>
      </c>
      <c r="J78" s="61">
        <v>0</v>
      </c>
    </row>
    <row r="79" spans="1:10" s="27" customFormat="1" ht="49.5" customHeight="1">
      <c r="A79" s="9">
        <f t="shared" si="1"/>
        <v>74</v>
      </c>
      <c r="B79" s="57">
        <v>41085</v>
      </c>
      <c r="C79" s="58" t="s">
        <v>51</v>
      </c>
      <c r="D79" s="59" t="s">
        <v>31</v>
      </c>
      <c r="E79" s="60" t="s">
        <v>41</v>
      </c>
      <c r="F79" s="61">
        <v>11239</v>
      </c>
      <c r="G79" s="62">
        <v>0</v>
      </c>
      <c r="H79" s="61">
        <f t="shared" si="7"/>
        <v>11239</v>
      </c>
      <c r="I79" s="63">
        <v>2</v>
      </c>
      <c r="J79" s="61">
        <v>11.11</v>
      </c>
    </row>
    <row r="80" spans="1:10" s="27" customFormat="1" ht="49.5" customHeight="1">
      <c r="A80" s="9">
        <f t="shared" si="1"/>
        <v>75</v>
      </c>
      <c r="B80" s="57">
        <v>41129</v>
      </c>
      <c r="C80" s="58" t="s">
        <v>85</v>
      </c>
      <c r="D80" s="59" t="s">
        <v>31</v>
      </c>
      <c r="E80" s="60" t="s">
        <v>32</v>
      </c>
      <c r="F80" s="61">
        <v>362213</v>
      </c>
      <c r="G80" s="62">
        <v>0</v>
      </c>
      <c r="H80" s="61">
        <f t="shared" si="7"/>
        <v>362213</v>
      </c>
      <c r="I80" s="63">
        <v>61</v>
      </c>
      <c r="J80" s="61">
        <v>346.52</v>
      </c>
    </row>
    <row r="81" spans="1:10" s="27" customFormat="1" ht="49.5" customHeight="1">
      <c r="A81" s="9">
        <f t="shared" si="1"/>
        <v>76</v>
      </c>
      <c r="B81" s="57">
        <v>41185</v>
      </c>
      <c r="C81" s="58" t="s">
        <v>113</v>
      </c>
      <c r="D81" s="59" t="s">
        <v>31</v>
      </c>
      <c r="E81" s="60" t="s">
        <v>32</v>
      </c>
      <c r="F81" s="61">
        <v>408798</v>
      </c>
      <c r="G81" s="62">
        <v>20000</v>
      </c>
      <c r="H81" s="61">
        <f t="shared" si="7"/>
        <v>428798</v>
      </c>
      <c r="I81" s="63">
        <v>37</v>
      </c>
      <c r="J81" s="61">
        <v>216.54</v>
      </c>
    </row>
    <row r="82" spans="1:10" s="27" customFormat="1" ht="49.5" customHeight="1">
      <c r="A82" s="9">
        <f t="shared" si="1"/>
        <v>77</v>
      </c>
      <c r="B82" s="57">
        <v>41220</v>
      </c>
      <c r="C82" s="58" t="s">
        <v>175</v>
      </c>
      <c r="D82" s="59" t="s">
        <v>31</v>
      </c>
      <c r="E82" s="60" t="s">
        <v>121</v>
      </c>
      <c r="F82" s="61">
        <v>983094</v>
      </c>
      <c r="G82" s="62">
        <v>1272429</v>
      </c>
      <c r="H82" s="61">
        <f t="shared" si="7"/>
        <v>2255523</v>
      </c>
      <c r="I82" s="63">
        <v>1</v>
      </c>
      <c r="J82" s="61">
        <v>23.06</v>
      </c>
    </row>
    <row r="83" spans="1:10" s="27" customFormat="1" ht="49.5" customHeight="1">
      <c r="A83" s="9">
        <f t="shared" si="1"/>
        <v>78</v>
      </c>
      <c r="B83" s="57">
        <v>41243</v>
      </c>
      <c r="C83" s="58" t="s">
        <v>197</v>
      </c>
      <c r="D83" s="59" t="s">
        <v>31</v>
      </c>
      <c r="E83" s="60" t="s">
        <v>121</v>
      </c>
      <c r="F83" s="61">
        <v>971619</v>
      </c>
      <c r="G83" s="62">
        <v>330000</v>
      </c>
      <c r="H83" s="61">
        <f t="shared" si="7"/>
        <v>1301619</v>
      </c>
      <c r="I83" s="63">
        <v>1</v>
      </c>
      <c r="J83" s="61">
        <v>151.11</v>
      </c>
    </row>
    <row r="84" spans="1:10" s="27" customFormat="1" ht="49.5" customHeight="1">
      <c r="A84" s="9">
        <f t="shared" si="1"/>
        <v>79</v>
      </c>
      <c r="B84" s="103">
        <v>40963</v>
      </c>
      <c r="C84" s="104" t="s">
        <v>28</v>
      </c>
      <c r="D84" s="105" t="s">
        <v>29</v>
      </c>
      <c r="E84" s="106" t="s">
        <v>27</v>
      </c>
      <c r="F84" s="107">
        <v>0</v>
      </c>
      <c r="G84" s="108">
        <v>300674.87</v>
      </c>
      <c r="H84" s="107">
        <f t="shared" si="7"/>
        <v>300674.87</v>
      </c>
      <c r="I84" s="109">
        <v>10</v>
      </c>
      <c r="J84" s="107">
        <v>0</v>
      </c>
    </row>
    <row r="85" spans="1:10" s="27" customFormat="1" ht="49.5" customHeight="1">
      <c r="A85" s="9">
        <f t="shared" si="1"/>
        <v>80</v>
      </c>
      <c r="B85" s="103">
        <v>41079</v>
      </c>
      <c r="C85" s="104" t="s">
        <v>45</v>
      </c>
      <c r="D85" s="105" t="s">
        <v>29</v>
      </c>
      <c r="E85" s="106" t="s">
        <v>41</v>
      </c>
      <c r="F85" s="107">
        <v>8459.23</v>
      </c>
      <c r="G85" s="108">
        <v>4249424</v>
      </c>
      <c r="H85" s="107">
        <f t="shared" si="7"/>
        <v>4257883.23</v>
      </c>
      <c r="I85" s="109">
        <v>8</v>
      </c>
      <c r="J85" s="107">
        <v>5.15</v>
      </c>
    </row>
    <row r="86" spans="1:10" s="27" customFormat="1" ht="49.5" customHeight="1">
      <c r="A86" s="9">
        <f t="shared" si="1"/>
        <v>81</v>
      </c>
      <c r="B86" s="103">
        <v>41100</v>
      </c>
      <c r="C86" s="104" t="s">
        <v>65</v>
      </c>
      <c r="D86" s="105" t="s">
        <v>29</v>
      </c>
      <c r="E86" s="106" t="s">
        <v>41</v>
      </c>
      <c r="F86" s="107">
        <v>93611</v>
      </c>
      <c r="G86" s="108">
        <v>0</v>
      </c>
      <c r="H86" s="107">
        <f>F86+G86</f>
        <v>93611</v>
      </c>
      <c r="I86" s="109">
        <v>11</v>
      </c>
      <c r="J86" s="107">
        <v>201.26</v>
      </c>
    </row>
    <row r="87" spans="1:10" s="27" customFormat="1" ht="49.5" customHeight="1">
      <c r="A87" s="9">
        <f t="shared" si="1"/>
        <v>82</v>
      </c>
      <c r="B87" s="103">
        <v>41170</v>
      </c>
      <c r="C87" s="104" t="s">
        <v>103</v>
      </c>
      <c r="D87" s="105" t="s">
        <v>29</v>
      </c>
      <c r="E87" s="106" t="s">
        <v>122</v>
      </c>
      <c r="F87" s="107">
        <v>0</v>
      </c>
      <c r="G87" s="108">
        <v>2633369.11</v>
      </c>
      <c r="H87" s="107">
        <f aca="true" t="shared" si="8" ref="H87:H112">F87+G87</f>
        <v>2633369.11</v>
      </c>
      <c r="I87" s="109">
        <v>36</v>
      </c>
      <c r="J87" s="107">
        <v>0</v>
      </c>
    </row>
    <row r="88" spans="1:10" s="27" customFormat="1" ht="49.5" customHeight="1">
      <c r="A88" s="9">
        <f t="shared" si="1"/>
        <v>83</v>
      </c>
      <c r="B88" s="103">
        <v>41170</v>
      </c>
      <c r="C88" s="104" t="s">
        <v>104</v>
      </c>
      <c r="D88" s="105" t="s">
        <v>29</v>
      </c>
      <c r="E88" s="106" t="s">
        <v>122</v>
      </c>
      <c r="F88" s="107">
        <v>0</v>
      </c>
      <c r="G88" s="108">
        <v>274799.49</v>
      </c>
      <c r="H88" s="107">
        <f t="shared" si="8"/>
        <v>274799.49</v>
      </c>
      <c r="I88" s="109">
        <v>14</v>
      </c>
      <c r="J88" s="107">
        <v>0</v>
      </c>
    </row>
    <row r="89" spans="1:10" s="27" customFormat="1" ht="49.5" customHeight="1">
      <c r="A89" s="9">
        <f t="shared" si="1"/>
        <v>84</v>
      </c>
      <c r="B89" s="103">
        <v>41170</v>
      </c>
      <c r="C89" s="104" t="s">
        <v>105</v>
      </c>
      <c r="D89" s="105" t="s">
        <v>29</v>
      </c>
      <c r="E89" s="106" t="s">
        <v>122</v>
      </c>
      <c r="F89" s="107">
        <v>0</v>
      </c>
      <c r="G89" s="108">
        <v>316724.8</v>
      </c>
      <c r="H89" s="107">
        <f t="shared" si="8"/>
        <v>316724.8</v>
      </c>
      <c r="I89" s="109">
        <v>3</v>
      </c>
      <c r="J89" s="107">
        <v>0</v>
      </c>
    </row>
    <row r="90" spans="1:10" s="27" customFormat="1" ht="49.5" customHeight="1">
      <c r="A90" s="9">
        <f t="shared" si="1"/>
        <v>85</v>
      </c>
      <c r="B90" s="103">
        <v>41170</v>
      </c>
      <c r="C90" s="104" t="s">
        <v>106</v>
      </c>
      <c r="D90" s="105" t="s">
        <v>29</v>
      </c>
      <c r="E90" s="106" t="s">
        <v>121</v>
      </c>
      <c r="F90" s="107">
        <v>133804.72</v>
      </c>
      <c r="G90" s="108">
        <v>0</v>
      </c>
      <c r="H90" s="107">
        <f t="shared" si="8"/>
        <v>133804.72</v>
      </c>
      <c r="I90" s="109">
        <v>9</v>
      </c>
      <c r="J90" s="107">
        <v>115.43</v>
      </c>
    </row>
    <row r="91" spans="1:10" s="27" customFormat="1" ht="49.5" customHeight="1">
      <c r="A91" s="9">
        <f t="shared" si="1"/>
        <v>86</v>
      </c>
      <c r="B91" s="103">
        <v>41180</v>
      </c>
      <c r="C91" s="104" t="s">
        <v>114</v>
      </c>
      <c r="D91" s="105" t="s">
        <v>29</v>
      </c>
      <c r="E91" s="106" t="s">
        <v>119</v>
      </c>
      <c r="F91" s="107">
        <v>281474.8</v>
      </c>
      <c r="G91" s="108">
        <v>181634.5</v>
      </c>
      <c r="H91" s="107">
        <f t="shared" si="8"/>
        <v>463109.3</v>
      </c>
      <c r="I91" s="109">
        <v>39</v>
      </c>
      <c r="J91" s="107">
        <v>460.68</v>
      </c>
    </row>
    <row r="92" spans="1:10" s="27" customFormat="1" ht="49.5" customHeight="1">
      <c r="A92" s="9">
        <f t="shared" si="1"/>
        <v>87</v>
      </c>
      <c r="B92" s="103">
        <v>41180</v>
      </c>
      <c r="C92" s="104" t="s">
        <v>115</v>
      </c>
      <c r="D92" s="105" t="s">
        <v>29</v>
      </c>
      <c r="E92" s="106" t="s">
        <v>120</v>
      </c>
      <c r="F92" s="107">
        <v>0</v>
      </c>
      <c r="G92" s="108">
        <v>3148001</v>
      </c>
      <c r="H92" s="107">
        <f t="shared" si="8"/>
        <v>3148001</v>
      </c>
      <c r="I92" s="109">
        <v>49</v>
      </c>
      <c r="J92" s="107">
        <v>0</v>
      </c>
    </row>
    <row r="93" spans="1:10" s="27" customFormat="1" ht="49.5" customHeight="1">
      <c r="A93" s="9">
        <f t="shared" si="1"/>
        <v>88</v>
      </c>
      <c r="B93" s="103">
        <v>41180</v>
      </c>
      <c r="C93" s="104" t="s">
        <v>116</v>
      </c>
      <c r="D93" s="105" t="s">
        <v>29</v>
      </c>
      <c r="E93" s="106" t="s">
        <v>121</v>
      </c>
      <c r="F93" s="107">
        <v>160333.9</v>
      </c>
      <c r="G93" s="108">
        <v>0</v>
      </c>
      <c r="H93" s="107">
        <f t="shared" si="8"/>
        <v>160333.9</v>
      </c>
      <c r="I93" s="109">
        <v>31</v>
      </c>
      <c r="J93" s="107">
        <v>384.42</v>
      </c>
    </row>
    <row r="94" spans="1:10" s="27" customFormat="1" ht="49.5" customHeight="1">
      <c r="A94" s="9">
        <f t="shared" si="1"/>
        <v>89</v>
      </c>
      <c r="B94" s="103">
        <v>41180</v>
      </c>
      <c r="C94" s="104" t="s">
        <v>117</v>
      </c>
      <c r="D94" s="105" t="s">
        <v>29</v>
      </c>
      <c r="E94" s="106" t="s">
        <v>122</v>
      </c>
      <c r="F94" s="107">
        <v>0</v>
      </c>
      <c r="G94" s="108">
        <v>2444941.8</v>
      </c>
      <c r="H94" s="107">
        <f t="shared" si="8"/>
        <v>2444941.8</v>
      </c>
      <c r="I94" s="109">
        <v>34</v>
      </c>
      <c r="J94" s="107">
        <v>0</v>
      </c>
    </row>
    <row r="95" spans="1:10" s="27" customFormat="1" ht="49.5" customHeight="1">
      <c r="A95" s="9">
        <f t="shared" si="1"/>
        <v>90</v>
      </c>
      <c r="B95" s="103">
        <v>41185</v>
      </c>
      <c r="C95" s="104" t="s">
        <v>118</v>
      </c>
      <c r="D95" s="105" t="s">
        <v>29</v>
      </c>
      <c r="E95" s="106" t="s">
        <v>120</v>
      </c>
      <c r="F95" s="107">
        <v>348880.64</v>
      </c>
      <c r="G95" s="108">
        <v>12903.86</v>
      </c>
      <c r="H95" s="107">
        <f t="shared" si="8"/>
        <v>361784.5</v>
      </c>
      <c r="I95" s="109">
        <v>44</v>
      </c>
      <c r="J95" s="107">
        <v>572.55</v>
      </c>
    </row>
    <row r="96" spans="1:10" s="27" customFormat="1" ht="49.5" customHeight="1">
      <c r="A96" s="9">
        <f t="shared" si="1"/>
        <v>91</v>
      </c>
      <c r="B96" s="103">
        <v>41192</v>
      </c>
      <c r="C96" s="104" t="s">
        <v>134</v>
      </c>
      <c r="D96" s="105" t="s">
        <v>29</v>
      </c>
      <c r="E96" s="106" t="s">
        <v>15</v>
      </c>
      <c r="F96" s="107">
        <v>2151</v>
      </c>
      <c r="G96" s="108">
        <v>12428</v>
      </c>
      <c r="H96" s="107">
        <f t="shared" si="8"/>
        <v>14579</v>
      </c>
      <c r="I96" s="109">
        <v>1</v>
      </c>
      <c r="J96" s="107">
        <v>0</v>
      </c>
    </row>
    <row r="97" spans="1:10" s="27" customFormat="1" ht="49.5" customHeight="1">
      <c r="A97" s="9">
        <f t="shared" si="1"/>
        <v>92</v>
      </c>
      <c r="B97" s="103">
        <v>41190</v>
      </c>
      <c r="C97" s="104" t="s">
        <v>135</v>
      </c>
      <c r="D97" s="105" t="s">
        <v>29</v>
      </c>
      <c r="E97" s="106" t="s">
        <v>15</v>
      </c>
      <c r="F97" s="107">
        <v>0</v>
      </c>
      <c r="G97" s="108">
        <v>16000</v>
      </c>
      <c r="H97" s="107">
        <f t="shared" si="8"/>
        <v>16000</v>
      </c>
      <c r="I97" s="109">
        <v>1</v>
      </c>
      <c r="J97" s="107">
        <v>0</v>
      </c>
    </row>
    <row r="98" spans="1:10" s="27" customFormat="1" ht="49.5" customHeight="1">
      <c r="A98" s="9">
        <f t="shared" si="1"/>
        <v>93</v>
      </c>
      <c r="B98" s="103">
        <v>41197</v>
      </c>
      <c r="C98" s="104" t="s">
        <v>154</v>
      </c>
      <c r="D98" s="105" t="s">
        <v>29</v>
      </c>
      <c r="E98" s="106" t="s">
        <v>153</v>
      </c>
      <c r="F98" s="107">
        <v>117451.32</v>
      </c>
      <c r="G98" s="108">
        <v>0</v>
      </c>
      <c r="H98" s="107">
        <f t="shared" si="8"/>
        <v>117451.32</v>
      </c>
      <c r="I98" s="109">
        <v>7</v>
      </c>
      <c r="J98" s="107">
        <v>126.07</v>
      </c>
    </row>
    <row r="99" spans="1:10" s="27" customFormat="1" ht="49.5" customHeight="1">
      <c r="A99" s="9">
        <f t="shared" si="1"/>
        <v>94</v>
      </c>
      <c r="B99" s="103">
        <v>41197</v>
      </c>
      <c r="C99" s="104" t="s">
        <v>155</v>
      </c>
      <c r="D99" s="105" t="s">
        <v>29</v>
      </c>
      <c r="E99" s="106" t="s">
        <v>120</v>
      </c>
      <c r="F99" s="107">
        <v>139670.9</v>
      </c>
      <c r="G99" s="108">
        <v>212471.87</v>
      </c>
      <c r="H99" s="107">
        <f t="shared" si="8"/>
        <v>352142.77</v>
      </c>
      <c r="I99" s="109">
        <v>38</v>
      </c>
      <c r="J99" s="107">
        <v>393.39</v>
      </c>
    </row>
    <row r="100" spans="1:10" s="27" customFormat="1" ht="49.5" customHeight="1">
      <c r="A100" s="9">
        <f t="shared" si="1"/>
        <v>95</v>
      </c>
      <c r="B100" s="103">
        <v>41197</v>
      </c>
      <c r="C100" s="104" t="s">
        <v>156</v>
      </c>
      <c r="D100" s="105" t="s">
        <v>29</v>
      </c>
      <c r="E100" s="106" t="s">
        <v>153</v>
      </c>
      <c r="F100" s="107">
        <v>372447.74</v>
      </c>
      <c r="G100" s="108">
        <v>0</v>
      </c>
      <c r="H100" s="107">
        <f t="shared" si="8"/>
        <v>372447.74</v>
      </c>
      <c r="I100" s="109">
        <v>47</v>
      </c>
      <c r="J100" s="107">
        <v>748.68</v>
      </c>
    </row>
    <row r="101" spans="1:10" s="27" customFormat="1" ht="49.5" customHeight="1">
      <c r="A101" s="9">
        <f t="shared" si="1"/>
        <v>96</v>
      </c>
      <c r="B101" s="103">
        <v>41197</v>
      </c>
      <c r="C101" s="104" t="s">
        <v>158</v>
      </c>
      <c r="D101" s="105" t="s">
        <v>29</v>
      </c>
      <c r="E101" s="106" t="s">
        <v>27</v>
      </c>
      <c r="F101" s="107">
        <v>0</v>
      </c>
      <c r="G101" s="108">
        <v>1640090.3</v>
      </c>
      <c r="H101" s="107">
        <f t="shared" si="8"/>
        <v>1640090.3</v>
      </c>
      <c r="I101" s="109">
        <v>30</v>
      </c>
      <c r="J101" s="107">
        <v>0</v>
      </c>
    </row>
    <row r="102" spans="1:10" s="27" customFormat="1" ht="49.5" customHeight="1">
      <c r="A102" s="9">
        <f t="shared" si="1"/>
        <v>97</v>
      </c>
      <c r="B102" s="103">
        <v>41197</v>
      </c>
      <c r="C102" s="104" t="s">
        <v>157</v>
      </c>
      <c r="D102" s="105" t="s">
        <v>29</v>
      </c>
      <c r="E102" s="106" t="s">
        <v>153</v>
      </c>
      <c r="F102" s="107">
        <v>947986.85</v>
      </c>
      <c r="G102" s="108">
        <v>0</v>
      </c>
      <c r="H102" s="107">
        <f t="shared" si="8"/>
        <v>947986.85</v>
      </c>
      <c r="I102" s="109">
        <v>98</v>
      </c>
      <c r="J102" s="107">
        <v>1166.68</v>
      </c>
    </row>
    <row r="103" spans="1:10" s="27" customFormat="1" ht="49.5" customHeight="1">
      <c r="A103" s="9">
        <f t="shared" si="1"/>
        <v>98</v>
      </c>
      <c r="B103" s="103">
        <v>41197</v>
      </c>
      <c r="C103" s="104" t="s">
        <v>159</v>
      </c>
      <c r="D103" s="105" t="s">
        <v>29</v>
      </c>
      <c r="E103" s="106" t="s">
        <v>160</v>
      </c>
      <c r="F103" s="107">
        <v>745592.73</v>
      </c>
      <c r="G103" s="108">
        <v>0</v>
      </c>
      <c r="H103" s="107">
        <f t="shared" si="8"/>
        <v>745592.73</v>
      </c>
      <c r="I103" s="109">
        <v>32</v>
      </c>
      <c r="J103" s="107">
        <v>970.41</v>
      </c>
    </row>
    <row r="104" spans="1:10" s="27" customFormat="1" ht="49.5" customHeight="1">
      <c r="A104" s="9">
        <f t="shared" si="1"/>
        <v>99</v>
      </c>
      <c r="B104" s="103">
        <v>41197</v>
      </c>
      <c r="C104" s="104" t="s">
        <v>161</v>
      </c>
      <c r="D104" s="105" t="s">
        <v>29</v>
      </c>
      <c r="E104" s="106" t="s">
        <v>120</v>
      </c>
      <c r="F104" s="107">
        <v>5553.6</v>
      </c>
      <c r="G104" s="108">
        <v>851189.24</v>
      </c>
      <c r="H104" s="107">
        <f t="shared" si="8"/>
        <v>856742.84</v>
      </c>
      <c r="I104" s="109">
        <v>31</v>
      </c>
      <c r="J104" s="107">
        <v>23.98</v>
      </c>
    </row>
    <row r="105" spans="1:10" s="27" customFormat="1" ht="49.5" customHeight="1">
      <c r="A105" s="9">
        <f t="shared" si="1"/>
        <v>100</v>
      </c>
      <c r="B105" s="103">
        <v>41213</v>
      </c>
      <c r="C105" s="104" t="s">
        <v>170</v>
      </c>
      <c r="D105" s="105" t="s">
        <v>29</v>
      </c>
      <c r="E105" s="106" t="s">
        <v>27</v>
      </c>
      <c r="F105" s="107">
        <v>0</v>
      </c>
      <c r="G105" s="108">
        <v>87836.04</v>
      </c>
      <c r="H105" s="107">
        <f t="shared" si="8"/>
        <v>87836.04</v>
      </c>
      <c r="I105" s="109">
        <v>2</v>
      </c>
      <c r="J105" s="107">
        <v>0</v>
      </c>
    </row>
    <row r="106" spans="1:10" s="27" customFormat="1" ht="49.5" customHeight="1">
      <c r="A106" s="9">
        <f t="shared" si="1"/>
        <v>101</v>
      </c>
      <c r="B106" s="103">
        <v>41213</v>
      </c>
      <c r="C106" s="104" t="s">
        <v>171</v>
      </c>
      <c r="D106" s="105" t="s">
        <v>29</v>
      </c>
      <c r="E106" s="106" t="s">
        <v>27</v>
      </c>
      <c r="F106" s="107">
        <v>0</v>
      </c>
      <c r="G106" s="108">
        <v>146258.39</v>
      </c>
      <c r="H106" s="107">
        <f t="shared" si="8"/>
        <v>146258.39</v>
      </c>
      <c r="I106" s="109">
        <v>1</v>
      </c>
      <c r="J106" s="107">
        <v>0</v>
      </c>
    </row>
    <row r="107" spans="1:10" s="27" customFormat="1" ht="49.5" customHeight="1">
      <c r="A107" s="9">
        <f t="shared" si="1"/>
        <v>102</v>
      </c>
      <c r="B107" s="103">
        <v>41213</v>
      </c>
      <c r="C107" s="104" t="s">
        <v>172</v>
      </c>
      <c r="D107" s="105" t="s">
        <v>29</v>
      </c>
      <c r="E107" s="106" t="s">
        <v>27</v>
      </c>
      <c r="F107" s="107">
        <v>0</v>
      </c>
      <c r="G107" s="108">
        <v>52682.4</v>
      </c>
      <c r="H107" s="107">
        <f t="shared" si="8"/>
        <v>52682.4</v>
      </c>
      <c r="I107" s="109">
        <v>1</v>
      </c>
      <c r="J107" s="107">
        <v>0</v>
      </c>
    </row>
    <row r="108" spans="1:10" s="27" customFormat="1" ht="49.5" customHeight="1">
      <c r="A108" s="9">
        <f t="shared" si="1"/>
        <v>103</v>
      </c>
      <c r="B108" s="103">
        <v>41213</v>
      </c>
      <c r="C108" s="104" t="s">
        <v>173</v>
      </c>
      <c r="D108" s="105" t="s">
        <v>29</v>
      </c>
      <c r="E108" s="106" t="s">
        <v>27</v>
      </c>
      <c r="F108" s="107">
        <v>0</v>
      </c>
      <c r="G108" s="108">
        <v>96101.98</v>
      </c>
      <c r="H108" s="107">
        <f t="shared" si="8"/>
        <v>96101.98</v>
      </c>
      <c r="I108" s="109">
        <v>3</v>
      </c>
      <c r="J108" s="107">
        <v>0</v>
      </c>
    </row>
    <row r="109" spans="1:10" s="27" customFormat="1" ht="49.5" customHeight="1">
      <c r="A109" s="9">
        <f t="shared" si="1"/>
        <v>104</v>
      </c>
      <c r="B109" s="103">
        <v>41220</v>
      </c>
      <c r="C109" s="104" t="s">
        <v>176</v>
      </c>
      <c r="D109" s="105" t="s">
        <v>29</v>
      </c>
      <c r="E109" s="106" t="s">
        <v>122</v>
      </c>
      <c r="F109" s="107">
        <v>0</v>
      </c>
      <c r="G109" s="108">
        <v>29261.58</v>
      </c>
      <c r="H109" s="107">
        <f t="shared" si="8"/>
        <v>29261.58</v>
      </c>
      <c r="I109" s="109">
        <v>2</v>
      </c>
      <c r="J109" s="107">
        <v>0</v>
      </c>
    </row>
    <row r="110" spans="1:10" s="27" customFormat="1" ht="49.5" customHeight="1">
      <c r="A110" s="9">
        <f t="shared" si="1"/>
        <v>105</v>
      </c>
      <c r="B110" s="103">
        <v>41213</v>
      </c>
      <c r="C110" s="104" t="s">
        <v>181</v>
      </c>
      <c r="D110" s="105" t="s">
        <v>29</v>
      </c>
      <c r="E110" s="106" t="s">
        <v>182</v>
      </c>
      <c r="F110" s="107">
        <v>46725.36</v>
      </c>
      <c r="G110" s="108">
        <v>409865</v>
      </c>
      <c r="H110" s="107">
        <f t="shared" si="8"/>
        <v>456590.36</v>
      </c>
      <c r="I110" s="109">
        <v>15</v>
      </c>
      <c r="J110" s="107">
        <v>16.56</v>
      </c>
    </row>
    <row r="111" spans="1:10" s="27" customFormat="1" ht="49.5" customHeight="1">
      <c r="A111" s="9">
        <f t="shared" si="1"/>
        <v>106</v>
      </c>
      <c r="B111" s="103">
        <v>41213</v>
      </c>
      <c r="C111" s="104" t="s">
        <v>183</v>
      </c>
      <c r="D111" s="105" t="s">
        <v>29</v>
      </c>
      <c r="E111" s="106" t="s">
        <v>122</v>
      </c>
      <c r="F111" s="107">
        <v>208729.27</v>
      </c>
      <c r="G111" s="108">
        <v>3625737.44</v>
      </c>
      <c r="H111" s="107">
        <f t="shared" si="8"/>
        <v>3834466.71</v>
      </c>
      <c r="I111" s="109">
        <v>137</v>
      </c>
      <c r="J111" s="107">
        <v>706.18</v>
      </c>
    </row>
    <row r="112" spans="1:10" s="27" customFormat="1" ht="49.5" customHeight="1">
      <c r="A112" s="9">
        <f t="shared" si="1"/>
        <v>107</v>
      </c>
      <c r="B112" s="103">
        <v>41213</v>
      </c>
      <c r="C112" s="104" t="s">
        <v>184</v>
      </c>
      <c r="D112" s="105" t="s">
        <v>29</v>
      </c>
      <c r="E112" s="106" t="s">
        <v>153</v>
      </c>
      <c r="F112" s="107">
        <v>0</v>
      </c>
      <c r="G112" s="108">
        <v>13524.69</v>
      </c>
      <c r="H112" s="107">
        <f t="shared" si="8"/>
        <v>13524.69</v>
      </c>
      <c r="I112" s="109">
        <v>1</v>
      </c>
      <c r="J112" s="107">
        <v>0</v>
      </c>
    </row>
    <row r="113" spans="1:10" s="27" customFormat="1" ht="49.5" customHeight="1">
      <c r="A113" s="9">
        <f t="shared" si="1"/>
        <v>108</v>
      </c>
      <c r="B113" s="20">
        <v>40953</v>
      </c>
      <c r="C113" s="21" t="s">
        <v>25</v>
      </c>
      <c r="D113" s="22" t="s">
        <v>26</v>
      </c>
      <c r="E113" s="23" t="s">
        <v>27</v>
      </c>
      <c r="F113" s="24">
        <v>0</v>
      </c>
      <c r="G113" s="25">
        <v>19500</v>
      </c>
      <c r="H113" s="24">
        <f>F113+G113</f>
        <v>19500</v>
      </c>
      <c r="I113" s="26">
        <v>2</v>
      </c>
      <c r="J113" s="24">
        <v>0</v>
      </c>
    </row>
    <row r="114" spans="1:10" s="27" customFormat="1" ht="49.5" customHeight="1">
      <c r="A114" s="9">
        <f t="shared" si="1"/>
        <v>109</v>
      </c>
      <c r="B114" s="20">
        <v>41095</v>
      </c>
      <c r="C114" s="21" t="s">
        <v>62</v>
      </c>
      <c r="D114" s="22" t="s">
        <v>26</v>
      </c>
      <c r="E114" s="23" t="s">
        <v>41</v>
      </c>
      <c r="F114" s="24">
        <v>8632393</v>
      </c>
      <c r="G114" s="25">
        <v>0</v>
      </c>
      <c r="H114" s="24">
        <f aca="true" t="shared" si="9" ref="H114:H146">F114+G114</f>
        <v>8632393</v>
      </c>
      <c r="I114" s="26">
        <v>93</v>
      </c>
      <c r="J114" s="24">
        <v>5158.04</v>
      </c>
    </row>
    <row r="115" spans="1:10" s="27" customFormat="1" ht="49.5" customHeight="1">
      <c r="A115" s="9">
        <f t="shared" si="1"/>
        <v>110</v>
      </c>
      <c r="B115" s="20">
        <v>41145</v>
      </c>
      <c r="C115" s="21" t="s">
        <v>97</v>
      </c>
      <c r="D115" s="22" t="s">
        <v>26</v>
      </c>
      <c r="E115" s="23" t="s">
        <v>41</v>
      </c>
      <c r="F115" s="24">
        <v>4125008</v>
      </c>
      <c r="G115" s="25">
        <v>0</v>
      </c>
      <c r="H115" s="24">
        <f t="shared" si="9"/>
        <v>4125008</v>
      </c>
      <c r="I115" s="26">
        <v>80</v>
      </c>
      <c r="J115" s="24">
        <v>2937.25</v>
      </c>
    </row>
    <row r="116" spans="1:10" s="27" customFormat="1" ht="49.5" customHeight="1">
      <c r="A116" s="9">
        <f t="shared" si="1"/>
        <v>111</v>
      </c>
      <c r="B116" s="20">
        <v>41180</v>
      </c>
      <c r="C116" s="21" t="s">
        <v>123</v>
      </c>
      <c r="D116" s="22" t="s">
        <v>26</v>
      </c>
      <c r="E116" s="23" t="s">
        <v>122</v>
      </c>
      <c r="F116" s="24">
        <v>0</v>
      </c>
      <c r="G116" s="25">
        <v>5643200</v>
      </c>
      <c r="H116" s="24">
        <f t="shared" si="9"/>
        <v>5643200</v>
      </c>
      <c r="I116" s="26">
        <v>16</v>
      </c>
      <c r="J116" s="24">
        <v>0</v>
      </c>
    </row>
    <row r="117" spans="1:10" s="27" customFormat="1" ht="49.5" customHeight="1">
      <c r="A117" s="9">
        <f t="shared" si="1"/>
        <v>112</v>
      </c>
      <c r="B117" s="20">
        <v>41197</v>
      </c>
      <c r="C117" s="21" t="s">
        <v>162</v>
      </c>
      <c r="D117" s="22" t="s">
        <v>26</v>
      </c>
      <c r="E117" s="23" t="s">
        <v>160</v>
      </c>
      <c r="F117" s="24">
        <v>1563187.66</v>
      </c>
      <c r="G117" s="25">
        <v>0</v>
      </c>
      <c r="H117" s="24">
        <f t="shared" si="9"/>
        <v>1563187.66</v>
      </c>
      <c r="I117" s="26">
        <v>44</v>
      </c>
      <c r="J117" s="24">
        <v>291.82</v>
      </c>
    </row>
    <row r="118" spans="1:10" s="27" customFormat="1" ht="49.5" customHeight="1">
      <c r="A118" s="9">
        <f t="shared" si="1"/>
        <v>113</v>
      </c>
      <c r="B118" s="20">
        <v>41257</v>
      </c>
      <c r="C118" s="21" t="s">
        <v>206</v>
      </c>
      <c r="D118" s="22" t="s">
        <v>26</v>
      </c>
      <c r="E118" s="23" t="s">
        <v>15</v>
      </c>
      <c r="F118" s="24">
        <v>0</v>
      </c>
      <c r="G118" s="25">
        <v>70000</v>
      </c>
      <c r="H118" s="24">
        <f t="shared" si="9"/>
        <v>70000</v>
      </c>
      <c r="I118" s="26">
        <v>1</v>
      </c>
      <c r="J118" s="24">
        <v>0</v>
      </c>
    </row>
    <row r="119" spans="1:10" s="27" customFormat="1" ht="49.5" customHeight="1">
      <c r="A119" s="9">
        <f t="shared" si="1"/>
        <v>114</v>
      </c>
      <c r="B119" s="64">
        <v>41103</v>
      </c>
      <c r="C119" s="65" t="s">
        <v>70</v>
      </c>
      <c r="D119" s="66" t="s">
        <v>71</v>
      </c>
      <c r="E119" s="67" t="s">
        <v>41</v>
      </c>
      <c r="F119" s="68">
        <v>933861</v>
      </c>
      <c r="G119" s="69">
        <v>125777</v>
      </c>
      <c r="H119" s="68">
        <f aca="true" t="shared" si="10" ref="H119:H126">F119+G119</f>
        <v>1059638</v>
      </c>
      <c r="I119" s="70">
        <v>55</v>
      </c>
      <c r="J119" s="68">
        <v>996.61</v>
      </c>
    </row>
    <row r="120" spans="1:10" s="27" customFormat="1" ht="49.5" customHeight="1">
      <c r="A120" s="9">
        <f t="shared" si="1"/>
        <v>115</v>
      </c>
      <c r="B120" s="64">
        <v>41149</v>
      </c>
      <c r="C120" s="65" t="s">
        <v>93</v>
      </c>
      <c r="D120" s="66" t="s">
        <v>71</v>
      </c>
      <c r="E120" s="67" t="s">
        <v>24</v>
      </c>
      <c r="F120" s="68">
        <v>66543</v>
      </c>
      <c r="G120" s="69">
        <v>0</v>
      </c>
      <c r="H120" s="68">
        <f t="shared" si="10"/>
        <v>66543</v>
      </c>
      <c r="I120" s="70">
        <v>1</v>
      </c>
      <c r="J120" s="68">
        <v>3.5</v>
      </c>
    </row>
    <row r="121" spans="1:10" s="27" customFormat="1" ht="49.5" customHeight="1">
      <c r="A121" s="9">
        <f t="shared" si="1"/>
        <v>116</v>
      </c>
      <c r="B121" s="64">
        <v>41156</v>
      </c>
      <c r="C121" s="65" t="s">
        <v>101</v>
      </c>
      <c r="D121" s="66" t="s">
        <v>71</v>
      </c>
      <c r="E121" s="67" t="s">
        <v>41</v>
      </c>
      <c r="F121" s="68">
        <v>862854</v>
      </c>
      <c r="G121" s="69">
        <v>0</v>
      </c>
      <c r="H121" s="68">
        <f t="shared" si="10"/>
        <v>862854</v>
      </c>
      <c r="I121" s="70">
        <v>54</v>
      </c>
      <c r="J121" s="68">
        <v>789.76</v>
      </c>
    </row>
    <row r="122" spans="1:10" s="27" customFormat="1" ht="49.5" customHeight="1">
      <c r="A122" s="9">
        <f t="shared" si="1"/>
        <v>117</v>
      </c>
      <c r="B122" s="64">
        <v>41213</v>
      </c>
      <c r="C122" s="65" t="s">
        <v>169</v>
      </c>
      <c r="D122" s="66" t="s">
        <v>71</v>
      </c>
      <c r="E122" s="67" t="s">
        <v>139</v>
      </c>
      <c r="F122" s="68">
        <f>6611138</f>
        <v>6611138</v>
      </c>
      <c r="G122" s="69">
        <v>6417779</v>
      </c>
      <c r="H122" s="68">
        <f t="shared" si="10"/>
        <v>13028917</v>
      </c>
      <c r="I122" s="70">
        <v>321</v>
      </c>
      <c r="J122" s="68">
        <v>22538.51</v>
      </c>
    </row>
    <row r="123" spans="1:10" s="27" customFormat="1" ht="49.5" customHeight="1">
      <c r="A123" s="9">
        <f t="shared" si="1"/>
        <v>118</v>
      </c>
      <c r="B123" s="89">
        <v>41152</v>
      </c>
      <c r="C123" s="90" t="s">
        <v>99</v>
      </c>
      <c r="D123" s="91" t="s">
        <v>100</v>
      </c>
      <c r="E123" s="92" t="s">
        <v>21</v>
      </c>
      <c r="F123" s="93">
        <v>48059564</v>
      </c>
      <c r="G123" s="94">
        <v>11622358</v>
      </c>
      <c r="H123" s="93">
        <f t="shared" si="10"/>
        <v>59681922</v>
      </c>
      <c r="I123" s="95">
        <v>1261</v>
      </c>
      <c r="J123" s="93">
        <v>3758.54</v>
      </c>
    </row>
    <row r="124" spans="1:10" s="27" customFormat="1" ht="49.5" customHeight="1">
      <c r="A124" s="9">
        <f t="shared" si="1"/>
        <v>119</v>
      </c>
      <c r="B124" s="89">
        <v>41180</v>
      </c>
      <c r="C124" s="90" t="s">
        <v>124</v>
      </c>
      <c r="D124" s="91" t="s">
        <v>100</v>
      </c>
      <c r="E124" s="92" t="s">
        <v>111</v>
      </c>
      <c r="F124" s="93">
        <v>15452507</v>
      </c>
      <c r="G124" s="94">
        <v>35000</v>
      </c>
      <c r="H124" s="93">
        <f t="shared" si="10"/>
        <v>15487507</v>
      </c>
      <c r="I124" s="95">
        <v>373</v>
      </c>
      <c r="J124" s="93">
        <v>2129.96</v>
      </c>
    </row>
    <row r="125" spans="1:10" s="27" customFormat="1" ht="49.5" customHeight="1">
      <c r="A125" s="9">
        <f t="shared" si="1"/>
        <v>120</v>
      </c>
      <c r="B125" s="89">
        <v>41197</v>
      </c>
      <c r="C125" s="90" t="s">
        <v>165</v>
      </c>
      <c r="D125" s="91" t="s">
        <v>100</v>
      </c>
      <c r="E125" s="92" t="s">
        <v>166</v>
      </c>
      <c r="F125" s="93">
        <v>11950985</v>
      </c>
      <c r="G125" s="94">
        <v>1314766</v>
      </c>
      <c r="H125" s="93">
        <f t="shared" si="10"/>
        <v>13265751</v>
      </c>
      <c r="I125" s="95">
        <v>562</v>
      </c>
      <c r="J125" s="93">
        <v>1993.15</v>
      </c>
    </row>
    <row r="126" spans="1:10" s="27" customFormat="1" ht="49.5" customHeight="1">
      <c r="A126" s="9">
        <f t="shared" si="1"/>
        <v>121</v>
      </c>
      <c r="B126" s="89">
        <v>41247</v>
      </c>
      <c r="C126" s="90" t="s">
        <v>198</v>
      </c>
      <c r="D126" s="91" t="s">
        <v>100</v>
      </c>
      <c r="E126" s="92" t="s">
        <v>166</v>
      </c>
      <c r="F126" s="93">
        <v>28326763</v>
      </c>
      <c r="G126" s="94">
        <v>10010955</v>
      </c>
      <c r="H126" s="93">
        <f t="shared" si="10"/>
        <v>38337718</v>
      </c>
      <c r="I126" s="95">
        <v>1561</v>
      </c>
      <c r="J126" s="93">
        <v>2380.418</v>
      </c>
    </row>
    <row r="127" spans="1:10" s="27" customFormat="1" ht="49.5" customHeight="1">
      <c r="A127" s="9">
        <f t="shared" si="1"/>
        <v>122</v>
      </c>
      <c r="B127" s="43">
        <v>41089</v>
      </c>
      <c r="C127" s="44" t="s">
        <v>55</v>
      </c>
      <c r="D127" s="45" t="s">
        <v>56</v>
      </c>
      <c r="E127" s="46" t="s">
        <v>27</v>
      </c>
      <c r="F127" s="47">
        <v>0</v>
      </c>
      <c r="G127" s="48">
        <v>7689.58</v>
      </c>
      <c r="H127" s="47">
        <f t="shared" si="9"/>
        <v>7689.58</v>
      </c>
      <c r="I127" s="49">
        <v>1</v>
      </c>
      <c r="J127" s="47">
        <v>0</v>
      </c>
    </row>
    <row r="128" spans="1:10" s="27" customFormat="1" ht="49.5" customHeight="1">
      <c r="A128" s="9">
        <f t="shared" si="1"/>
        <v>123</v>
      </c>
      <c r="B128" s="43">
        <v>41108</v>
      </c>
      <c r="C128" s="44" t="s">
        <v>75</v>
      </c>
      <c r="D128" s="45" t="s">
        <v>56</v>
      </c>
      <c r="E128" s="46" t="s">
        <v>41</v>
      </c>
      <c r="F128" s="47">
        <v>19650822.080000002</v>
      </c>
      <c r="G128" s="48">
        <v>80968</v>
      </c>
      <c r="H128" s="47">
        <v>19731790.080000002</v>
      </c>
      <c r="I128" s="49">
        <v>163</v>
      </c>
      <c r="J128" s="47">
        <v>14338.33</v>
      </c>
    </row>
    <row r="129" spans="1:10" s="27" customFormat="1" ht="49.5" customHeight="1">
      <c r="A129" s="9">
        <f t="shared" si="1"/>
        <v>124</v>
      </c>
      <c r="B129" s="43">
        <v>41145</v>
      </c>
      <c r="C129" s="44" t="s">
        <v>94</v>
      </c>
      <c r="D129" s="45" t="s">
        <v>56</v>
      </c>
      <c r="E129" s="46" t="s">
        <v>95</v>
      </c>
      <c r="F129" s="47">
        <v>5021158.23</v>
      </c>
      <c r="G129" s="48">
        <v>987320.36</v>
      </c>
      <c r="H129" s="47">
        <f>F129+G129</f>
        <v>6008478.590000001</v>
      </c>
      <c r="I129" s="49">
        <v>49</v>
      </c>
      <c r="J129" s="47">
        <v>2983.69</v>
      </c>
    </row>
    <row r="130" spans="1:10" s="27" customFormat="1" ht="49.5" customHeight="1">
      <c r="A130" s="9">
        <f t="shared" si="1"/>
        <v>125</v>
      </c>
      <c r="B130" s="43">
        <v>41170</v>
      </c>
      <c r="C130" s="44" t="s">
        <v>108</v>
      </c>
      <c r="D130" s="45" t="s">
        <v>56</v>
      </c>
      <c r="E130" s="46" t="s">
        <v>127</v>
      </c>
      <c r="F130" s="47">
        <v>2645237.81</v>
      </c>
      <c r="G130" s="48">
        <v>783589</v>
      </c>
      <c r="H130" s="47">
        <f>F130+G130</f>
        <v>3428826.81</v>
      </c>
      <c r="I130" s="49">
        <v>39</v>
      </c>
      <c r="J130" s="47">
        <v>1820.5699999999997</v>
      </c>
    </row>
    <row r="131" spans="1:10" s="27" customFormat="1" ht="49.5" customHeight="1">
      <c r="A131" s="9">
        <f t="shared" si="1"/>
        <v>126</v>
      </c>
      <c r="B131" s="43">
        <v>41180</v>
      </c>
      <c r="C131" s="44" t="s">
        <v>125</v>
      </c>
      <c r="D131" s="45" t="s">
        <v>56</v>
      </c>
      <c r="E131" s="46" t="s">
        <v>128</v>
      </c>
      <c r="F131" s="47">
        <v>950393.4299999999</v>
      </c>
      <c r="G131" s="48">
        <v>225541.46</v>
      </c>
      <c r="H131" s="47">
        <f>F131+G131</f>
        <v>1175934.89</v>
      </c>
      <c r="I131" s="49">
        <v>66</v>
      </c>
      <c r="J131" s="47">
        <v>1051.56</v>
      </c>
    </row>
    <row r="132" spans="1:10" s="27" customFormat="1" ht="49.5" customHeight="1">
      <c r="A132" s="9">
        <f t="shared" si="1"/>
        <v>127</v>
      </c>
      <c r="B132" s="43">
        <v>41180</v>
      </c>
      <c r="C132" s="44" t="s">
        <v>126</v>
      </c>
      <c r="D132" s="45" t="s">
        <v>56</v>
      </c>
      <c r="E132" s="46" t="s">
        <v>128</v>
      </c>
      <c r="F132" s="47">
        <v>3403813.6300000004</v>
      </c>
      <c r="G132" s="48">
        <v>2477035.3499999996</v>
      </c>
      <c r="H132" s="47">
        <v>5880848.98</v>
      </c>
      <c r="I132" s="49">
        <v>165</v>
      </c>
      <c r="J132" s="47">
        <v>2060.05</v>
      </c>
    </row>
    <row r="133" spans="1:10" s="27" customFormat="1" ht="49.5" customHeight="1">
      <c r="A133" s="9">
        <f t="shared" si="1"/>
        <v>128</v>
      </c>
      <c r="B133" s="43">
        <v>41197</v>
      </c>
      <c r="C133" s="44" t="s">
        <v>167</v>
      </c>
      <c r="D133" s="45" t="s">
        <v>56</v>
      </c>
      <c r="E133" s="46" t="s">
        <v>27</v>
      </c>
      <c r="F133" s="47">
        <v>0</v>
      </c>
      <c r="G133" s="48">
        <v>2392.85</v>
      </c>
      <c r="H133" s="47">
        <f>F133+G133</f>
        <v>2392.85</v>
      </c>
      <c r="I133" s="49">
        <v>1</v>
      </c>
      <c r="J133" s="47">
        <v>0</v>
      </c>
    </row>
    <row r="134" spans="1:10" s="27" customFormat="1" ht="49.5" customHeight="1">
      <c r="A134" s="9">
        <f t="shared" si="1"/>
        <v>129</v>
      </c>
      <c r="B134" s="13">
        <v>41081</v>
      </c>
      <c r="C134" s="71" t="s">
        <v>48</v>
      </c>
      <c r="D134" s="72" t="s">
        <v>49</v>
      </c>
      <c r="E134" s="73" t="s">
        <v>41</v>
      </c>
      <c r="F134" s="16">
        <v>30906424.47</v>
      </c>
      <c r="G134" s="74">
        <v>0</v>
      </c>
      <c r="H134" s="16">
        <f t="shared" si="9"/>
        <v>30906424.47</v>
      </c>
      <c r="I134" s="17">
        <v>2170</v>
      </c>
      <c r="J134" s="16">
        <v>21926.59</v>
      </c>
    </row>
    <row r="135" spans="1:10" s="27" customFormat="1" ht="49.5" customHeight="1">
      <c r="A135" s="9">
        <f t="shared" si="1"/>
        <v>130</v>
      </c>
      <c r="B135" s="13">
        <v>41093</v>
      </c>
      <c r="C135" s="71" t="s">
        <v>61</v>
      </c>
      <c r="D135" s="72" t="s">
        <v>49</v>
      </c>
      <c r="E135" s="73" t="s">
        <v>41</v>
      </c>
      <c r="F135" s="16">
        <v>73041263.67</v>
      </c>
      <c r="G135" s="74">
        <v>1668618</v>
      </c>
      <c r="H135" s="16">
        <v>74709881.67</v>
      </c>
      <c r="I135" s="17">
        <v>4662</v>
      </c>
      <c r="J135" s="16">
        <v>50479.04</v>
      </c>
    </row>
    <row r="136" spans="1:10" s="27" customFormat="1" ht="49.5" customHeight="1">
      <c r="A136" s="9">
        <f t="shared" si="1"/>
        <v>131</v>
      </c>
      <c r="B136" s="13">
        <v>41106</v>
      </c>
      <c r="C136" s="71" t="s">
        <v>74</v>
      </c>
      <c r="D136" s="72" t="s">
        <v>49</v>
      </c>
      <c r="E136" s="73" t="s">
        <v>41</v>
      </c>
      <c r="F136" s="16">
        <v>61259369.1</v>
      </c>
      <c r="G136" s="74">
        <v>245440.62</v>
      </c>
      <c r="H136" s="16">
        <f t="shared" si="9"/>
        <v>61504809.72</v>
      </c>
      <c r="I136" s="17">
        <v>3121</v>
      </c>
      <c r="J136" s="16">
        <v>49203.13</v>
      </c>
    </row>
    <row r="137" spans="1:10" s="27" customFormat="1" ht="49.5" customHeight="1">
      <c r="A137" s="9">
        <f t="shared" si="1"/>
        <v>132</v>
      </c>
      <c r="B137" s="13">
        <v>41120</v>
      </c>
      <c r="C137" s="71" t="s">
        <v>78</v>
      </c>
      <c r="D137" s="72" t="s">
        <v>49</v>
      </c>
      <c r="E137" s="73" t="s">
        <v>41</v>
      </c>
      <c r="F137" s="16">
        <v>45155321.6</v>
      </c>
      <c r="G137" s="74">
        <v>958116.79</v>
      </c>
      <c r="H137" s="16">
        <f t="shared" si="9"/>
        <v>46113438.39</v>
      </c>
      <c r="I137" s="17">
        <v>3087</v>
      </c>
      <c r="J137" s="16">
        <v>35922.63</v>
      </c>
    </row>
    <row r="138" spans="1:10" s="27" customFormat="1" ht="49.5" customHeight="1">
      <c r="A138" s="9">
        <f t="shared" si="1"/>
        <v>133</v>
      </c>
      <c r="B138" s="13">
        <v>41145</v>
      </c>
      <c r="C138" s="71" t="s">
        <v>90</v>
      </c>
      <c r="D138" s="72" t="s">
        <v>49</v>
      </c>
      <c r="E138" s="73" t="s">
        <v>41</v>
      </c>
      <c r="F138" s="16">
        <v>3785041.75</v>
      </c>
      <c r="G138" s="74">
        <v>10508.38</v>
      </c>
      <c r="H138" s="16">
        <f t="shared" si="9"/>
        <v>3795550.13</v>
      </c>
      <c r="I138" s="17">
        <v>151</v>
      </c>
      <c r="J138" s="16">
        <v>2457.6</v>
      </c>
    </row>
    <row r="139" spans="1:10" s="27" customFormat="1" ht="49.5" customHeight="1">
      <c r="A139" s="9">
        <f t="shared" si="1"/>
        <v>134</v>
      </c>
      <c r="B139" s="13">
        <v>41180</v>
      </c>
      <c r="C139" s="71" t="s">
        <v>129</v>
      </c>
      <c r="D139" s="72" t="s">
        <v>49</v>
      </c>
      <c r="E139" s="73" t="s">
        <v>130</v>
      </c>
      <c r="F139" s="16">
        <v>15521427.87</v>
      </c>
      <c r="G139" s="74">
        <v>850627.51</v>
      </c>
      <c r="H139" s="16">
        <f t="shared" si="9"/>
        <v>16372055.379999999</v>
      </c>
      <c r="I139" s="17">
        <v>424</v>
      </c>
      <c r="J139" s="16">
        <v>6343.67</v>
      </c>
    </row>
    <row r="140" spans="1:10" s="27" customFormat="1" ht="49.5" customHeight="1">
      <c r="A140" s="9">
        <f t="shared" si="1"/>
        <v>135</v>
      </c>
      <c r="B140" s="13">
        <v>41220</v>
      </c>
      <c r="C140" s="71" t="s">
        <v>179</v>
      </c>
      <c r="D140" s="72" t="s">
        <v>49</v>
      </c>
      <c r="E140" s="73" t="s">
        <v>178</v>
      </c>
      <c r="F140" s="16">
        <v>1750497.83</v>
      </c>
      <c r="G140" s="74">
        <v>735060.56</v>
      </c>
      <c r="H140" s="16">
        <f t="shared" si="9"/>
        <v>2485558.39</v>
      </c>
      <c r="I140" s="17">
        <v>95</v>
      </c>
      <c r="J140" s="16">
        <v>1493.19</v>
      </c>
    </row>
    <row r="141" spans="1:10" s="27" customFormat="1" ht="49.5" customHeight="1">
      <c r="A141" s="9">
        <f t="shared" si="1"/>
        <v>136</v>
      </c>
      <c r="B141" s="13">
        <v>41250</v>
      </c>
      <c r="C141" s="71" t="s">
        <v>199</v>
      </c>
      <c r="D141" s="72" t="s">
        <v>49</v>
      </c>
      <c r="E141" s="73" t="s">
        <v>41</v>
      </c>
      <c r="F141" s="16">
        <v>1457114.92</v>
      </c>
      <c r="G141" s="74">
        <v>0</v>
      </c>
      <c r="H141" s="16">
        <f t="shared" si="9"/>
        <v>1457114.92</v>
      </c>
      <c r="I141" s="17">
        <v>24</v>
      </c>
      <c r="J141" s="16">
        <v>721.41</v>
      </c>
    </row>
    <row r="142" spans="1:10" s="27" customFormat="1" ht="49.5" customHeight="1">
      <c r="A142" s="9">
        <f t="shared" si="1"/>
        <v>137</v>
      </c>
      <c r="B142" s="13">
        <v>41271</v>
      </c>
      <c r="C142" s="71" t="s">
        <v>207</v>
      </c>
      <c r="D142" s="72" t="s">
        <v>49</v>
      </c>
      <c r="E142" s="73" t="s">
        <v>41</v>
      </c>
      <c r="F142" s="16">
        <v>97856</v>
      </c>
      <c r="G142" s="74">
        <v>0</v>
      </c>
      <c r="H142" s="16">
        <f t="shared" si="9"/>
        <v>97856</v>
      </c>
      <c r="I142" s="17">
        <v>7</v>
      </c>
      <c r="J142" s="16">
        <v>95.4</v>
      </c>
    </row>
    <row r="143" spans="1:10" s="27" customFormat="1" ht="49.5" customHeight="1">
      <c r="A143" s="9">
        <f t="shared" si="1"/>
        <v>138</v>
      </c>
      <c r="B143" s="13">
        <v>41271</v>
      </c>
      <c r="C143" s="71" t="s">
        <v>208</v>
      </c>
      <c r="D143" s="72" t="s">
        <v>49</v>
      </c>
      <c r="E143" s="73" t="s">
        <v>37</v>
      </c>
      <c r="F143" s="16">
        <v>196868.53</v>
      </c>
      <c r="G143" s="74">
        <v>0</v>
      </c>
      <c r="H143" s="16">
        <f t="shared" si="9"/>
        <v>196868.53</v>
      </c>
      <c r="I143" s="17">
        <v>4</v>
      </c>
      <c r="J143" s="16">
        <v>21.9</v>
      </c>
    </row>
    <row r="144" spans="1:10" s="27" customFormat="1" ht="49.5" customHeight="1">
      <c r="A144" s="9">
        <f t="shared" si="1"/>
        <v>139</v>
      </c>
      <c r="B144" s="75">
        <v>41023</v>
      </c>
      <c r="C144" s="76" t="s">
        <v>35</v>
      </c>
      <c r="D144" s="77" t="s">
        <v>36</v>
      </c>
      <c r="E144" s="78" t="s">
        <v>37</v>
      </c>
      <c r="F144" s="79">
        <v>59800</v>
      </c>
      <c r="G144" s="80">
        <v>0</v>
      </c>
      <c r="H144" s="79">
        <f t="shared" si="9"/>
        <v>59800</v>
      </c>
      <c r="I144" s="81">
        <v>1</v>
      </c>
      <c r="J144" s="79">
        <v>0.13</v>
      </c>
    </row>
    <row r="145" spans="1:10" s="27" customFormat="1" ht="49.5" customHeight="1">
      <c r="A145" s="9">
        <f t="shared" si="1"/>
        <v>140</v>
      </c>
      <c r="B145" s="75">
        <v>41110</v>
      </c>
      <c r="C145" s="76" t="s">
        <v>76</v>
      </c>
      <c r="D145" s="77" t="s">
        <v>36</v>
      </c>
      <c r="E145" s="78" t="s">
        <v>41</v>
      </c>
      <c r="F145" s="79">
        <v>99970288.12</v>
      </c>
      <c r="G145" s="80">
        <v>692661</v>
      </c>
      <c r="H145" s="79">
        <f t="shared" si="9"/>
        <v>100662949.12</v>
      </c>
      <c r="I145" s="81">
        <v>798</v>
      </c>
      <c r="J145" s="79">
        <v>90238.78</v>
      </c>
    </row>
    <row r="146" spans="1:10" s="27" customFormat="1" ht="49.5" customHeight="1">
      <c r="A146" s="9">
        <f t="shared" si="1"/>
        <v>141</v>
      </c>
      <c r="B146" s="75">
        <v>41220</v>
      </c>
      <c r="C146" s="76" t="s">
        <v>177</v>
      </c>
      <c r="D146" s="77" t="s">
        <v>36</v>
      </c>
      <c r="E146" s="78" t="s">
        <v>95</v>
      </c>
      <c r="F146" s="79">
        <v>1824208</v>
      </c>
      <c r="G146" s="80">
        <v>0</v>
      </c>
      <c r="H146" s="79">
        <f t="shared" si="9"/>
        <v>1824208</v>
      </c>
      <c r="I146" s="81">
        <v>49</v>
      </c>
      <c r="J146" s="79">
        <v>1852.74</v>
      </c>
    </row>
    <row r="147" spans="1:11" ht="48.75" customHeight="1">
      <c r="A147" s="111" t="s">
        <v>9</v>
      </c>
      <c r="B147" s="112"/>
      <c r="C147" s="112"/>
      <c r="D147" s="112"/>
      <c r="E147" s="113"/>
      <c r="F147" s="10">
        <f>SUM(F6:F146)</f>
        <v>1414248493.2400002</v>
      </c>
      <c r="G147" s="10">
        <f>SUM(G6:G146)</f>
        <v>178692622.05999997</v>
      </c>
      <c r="H147" s="10">
        <f>SUM(H6:H146)</f>
        <v>1592941115.3000007</v>
      </c>
      <c r="I147" s="102">
        <f>SUM(I6:I146)</f>
        <v>41855</v>
      </c>
      <c r="J147" s="10">
        <f>SUM(J6:J146)</f>
        <v>710597.278</v>
      </c>
      <c r="K147" s="7"/>
    </row>
    <row r="148" spans="6:10" ht="12.75">
      <c r="F148" s="8"/>
      <c r="G148" s="8"/>
      <c r="H148" s="8"/>
      <c r="I148" s="8"/>
      <c r="J148" s="8"/>
    </row>
    <row r="149" spans="6:10" ht="12.75" hidden="1">
      <c r="F149" s="8"/>
      <c r="G149" s="8"/>
      <c r="H149" s="8"/>
      <c r="I149" s="8"/>
      <c r="J149" s="8"/>
    </row>
    <row r="150" spans="6:10" ht="12.75" hidden="1">
      <c r="F150" s="8"/>
      <c r="G150" s="8"/>
      <c r="H150" s="8"/>
      <c r="I150" s="8"/>
      <c r="J150" s="8"/>
    </row>
    <row r="151" spans="6:10" ht="12.75">
      <c r="F151" s="8"/>
      <c r="G151" s="8"/>
      <c r="H151" s="8"/>
      <c r="I151" s="8"/>
      <c r="J151" s="8"/>
    </row>
    <row r="152" spans="6:10" ht="12.75">
      <c r="F152" s="8"/>
      <c r="G152" s="8"/>
      <c r="H152" s="8"/>
      <c r="I152" s="8"/>
      <c r="J152" s="8"/>
    </row>
    <row r="153" spans="6:10" ht="12.75">
      <c r="F153" s="8"/>
      <c r="G153" s="8"/>
      <c r="H153" s="8"/>
      <c r="I153" s="8"/>
      <c r="J153" s="8"/>
    </row>
    <row r="154" spans="6:10" ht="12.75">
      <c r="F154" s="8"/>
      <c r="G154" s="8"/>
      <c r="H154" s="8"/>
      <c r="I154" s="8"/>
      <c r="J154" s="8"/>
    </row>
  </sheetData>
  <sheetProtection/>
  <mergeCells count="3">
    <mergeCell ref="A4:J4"/>
    <mergeCell ref="A147:E147"/>
    <mergeCell ref="I3:J3"/>
  </mergeCells>
  <conditionalFormatting sqref="B3">
    <cfRule type="cellIs" priority="1" dxfId="1" operator="between" stopIfTrue="1">
      <formula>38353</formula>
      <formula>38503</formula>
    </cfRule>
    <cfRule type="cellIs" priority="2" dxfId="0" operator="between" stopIfTrue="1">
      <formula>38504</formula>
      <formula>38717</formula>
    </cfRule>
  </conditionalFormatting>
  <dataValidations count="1">
    <dataValidation type="date" allowBlank="1" showInputMessage="1" showErrorMessage="1" sqref="B3">
      <formula1>38353</formula1>
      <formula2>38717</formula2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2010-11-16T10:29:13Z</cp:lastPrinted>
  <dcterms:created xsi:type="dcterms:W3CDTF">2008-01-16T09:48:44Z</dcterms:created>
  <dcterms:modified xsi:type="dcterms:W3CDTF">2013-05-10T11:33:56Z</dcterms:modified>
  <cp:category/>
  <cp:version/>
  <cp:contentType/>
  <cp:contentStatus/>
</cp:coreProperties>
</file>