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ielicka\Desktop\do PRM BRD 2021\"/>
    </mc:Choice>
  </mc:AlternateContent>
  <bookViews>
    <workbookView xWindow="-120" yWindow="-120" windowWidth="20736" windowHeight="11316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podst'!$A$1:$AA$81</definedName>
    <definedName name="_xlnm._FilterDatabase" localSheetId="1" hidden="1">'pow podst'!$A$1:$Z$53</definedName>
    <definedName name="_xlnm.Print_Area" localSheetId="2">'gm podst'!$A$1:$W$84</definedName>
    <definedName name="_xlnm.Print_Area" localSheetId="4">'gm rez'!$A$1:$W$9</definedName>
    <definedName name="_xlnm.Print_Area" localSheetId="1">'pow podst'!$A$1:$V$56</definedName>
    <definedName name="_xlnm.Print_Area" localSheetId="3">'pow rez'!$A$1:$V$9</definedName>
    <definedName name="_xlnm.Print_Area" localSheetId="0">'TERC - "nazwa woj"'!$A$1:$M$19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7" l="1"/>
  <c r="Y36" i="5"/>
  <c r="Z36" i="5" s="1"/>
  <c r="Y46" i="5"/>
  <c r="Z46" i="5" s="1"/>
  <c r="Y61" i="5"/>
  <c r="Z61" i="5" s="1"/>
  <c r="Y70" i="5"/>
  <c r="Z70" i="5" s="1"/>
  <c r="Y74" i="5"/>
  <c r="Z74" i="5" s="1"/>
  <c r="Y80" i="5"/>
  <c r="Z80" i="5" s="1"/>
  <c r="X36" i="5"/>
  <c r="X46" i="5"/>
  <c r="X61" i="5"/>
  <c r="X70" i="5"/>
  <c r="X74" i="5"/>
  <c r="X80" i="5"/>
  <c r="M4" i="5"/>
  <c r="X4" i="5" s="1"/>
  <c r="M5" i="5"/>
  <c r="M6" i="5"/>
  <c r="M7" i="5"/>
  <c r="M8" i="5"/>
  <c r="M9" i="5"/>
  <c r="M10" i="5"/>
  <c r="M11" i="5"/>
  <c r="M12" i="5"/>
  <c r="X12" i="5" s="1"/>
  <c r="M13" i="5"/>
  <c r="M14" i="5"/>
  <c r="M15" i="5"/>
  <c r="M16" i="5"/>
  <c r="M17" i="5"/>
  <c r="M18" i="5"/>
  <c r="M19" i="5"/>
  <c r="M20" i="5"/>
  <c r="X20" i="5" s="1"/>
  <c r="M21" i="5"/>
  <c r="M22" i="5"/>
  <c r="M23" i="5"/>
  <c r="M24" i="5"/>
  <c r="M25" i="5"/>
  <c r="M26" i="5"/>
  <c r="M27" i="5"/>
  <c r="M28" i="5"/>
  <c r="X28" i="5" s="1"/>
  <c r="M29" i="5"/>
  <c r="M30" i="5"/>
  <c r="M31" i="5"/>
  <c r="M32" i="5"/>
  <c r="M33" i="5"/>
  <c r="M34" i="5"/>
  <c r="M35" i="5"/>
  <c r="Y35" i="5" s="1"/>
  <c r="Z35" i="5" s="1"/>
  <c r="N36" i="5"/>
  <c r="AA36" i="5" s="1"/>
  <c r="M37" i="5"/>
  <c r="Y37" i="5" s="1"/>
  <c r="Z37" i="5" s="1"/>
  <c r="M38" i="5"/>
  <c r="M39" i="5"/>
  <c r="M40" i="5"/>
  <c r="M41" i="5"/>
  <c r="Y41" i="5" s="1"/>
  <c r="Z41" i="5" s="1"/>
  <c r="M42" i="5"/>
  <c r="M43" i="5"/>
  <c r="M44" i="5"/>
  <c r="X44" i="5" s="1"/>
  <c r="M45" i="5"/>
  <c r="Y45" i="5" s="1"/>
  <c r="Z45" i="5" s="1"/>
  <c r="N46" i="5"/>
  <c r="AA46" i="5" s="1"/>
  <c r="M47" i="5"/>
  <c r="Y47" i="5" s="1"/>
  <c r="Z47" i="5" s="1"/>
  <c r="M48" i="5"/>
  <c r="X48" i="5" s="1"/>
  <c r="M49" i="5"/>
  <c r="M50" i="5"/>
  <c r="M51" i="5"/>
  <c r="Y51" i="5" s="1"/>
  <c r="Z51" i="5" s="1"/>
  <c r="M52" i="5"/>
  <c r="M53" i="5"/>
  <c r="M54" i="5"/>
  <c r="M55" i="5"/>
  <c r="Y55" i="5" s="1"/>
  <c r="Z55" i="5" s="1"/>
  <c r="M56" i="5"/>
  <c r="X56" i="5" s="1"/>
  <c r="M57" i="5"/>
  <c r="M58" i="5"/>
  <c r="M59" i="5"/>
  <c r="M60" i="5"/>
  <c r="N61" i="5"/>
  <c r="AA61" i="5" s="1"/>
  <c r="M62" i="5"/>
  <c r="M63" i="5"/>
  <c r="M64" i="5"/>
  <c r="M65" i="5"/>
  <c r="M66" i="5"/>
  <c r="X66" i="5" s="1"/>
  <c r="M67" i="5"/>
  <c r="Y67" i="5" s="1"/>
  <c r="Z67" i="5" s="1"/>
  <c r="M68" i="5"/>
  <c r="M69" i="5"/>
  <c r="N70" i="5"/>
  <c r="AA70" i="5" s="1"/>
  <c r="M71" i="5"/>
  <c r="M72" i="5"/>
  <c r="M73" i="5"/>
  <c r="Y73" i="5" s="1"/>
  <c r="Z73" i="5" s="1"/>
  <c r="N74" i="5"/>
  <c r="AA74" i="5" s="1"/>
  <c r="M75" i="5"/>
  <c r="Y75" i="5" s="1"/>
  <c r="Z75" i="5" s="1"/>
  <c r="M76" i="5"/>
  <c r="M77" i="5"/>
  <c r="M78" i="5"/>
  <c r="M79" i="5"/>
  <c r="Y79" i="5" s="1"/>
  <c r="Z79" i="5" s="1"/>
  <c r="N80" i="5"/>
  <c r="AA80" i="5" s="1"/>
  <c r="M3" i="5"/>
  <c r="L51" i="3"/>
  <c r="L50" i="3"/>
  <c r="W50" i="3" s="1"/>
  <c r="L30" i="3"/>
  <c r="L31" i="3"/>
  <c r="L33" i="3"/>
  <c r="L35" i="3"/>
  <c r="L36" i="3"/>
  <c r="L37" i="3"/>
  <c r="L38" i="3"/>
  <c r="L39" i="3"/>
  <c r="L40" i="3"/>
  <c r="L41" i="3"/>
  <c r="L42" i="3"/>
  <c r="L43" i="3"/>
  <c r="L45" i="3"/>
  <c r="L47" i="3"/>
  <c r="L48" i="3"/>
  <c r="L26" i="3"/>
  <c r="L27" i="3"/>
  <c r="L28" i="3"/>
  <c r="L25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3" i="3"/>
  <c r="N78" i="5" l="1"/>
  <c r="AA78" i="5" s="1"/>
  <c r="N76" i="5"/>
  <c r="AA76" i="5" s="1"/>
  <c r="X76" i="5"/>
  <c r="N72" i="5"/>
  <c r="AA72" i="5" s="1"/>
  <c r="X72" i="5"/>
  <c r="N68" i="5"/>
  <c r="AA68" i="5" s="1"/>
  <c r="X68" i="5"/>
  <c r="N66" i="5"/>
  <c r="AA66" i="5"/>
  <c r="N64" i="5"/>
  <c r="AA64" i="5"/>
  <c r="X64" i="5"/>
  <c r="N62" i="5"/>
  <c r="AA62" i="5" s="1"/>
  <c r="N60" i="5"/>
  <c r="AA60" i="5" s="1"/>
  <c r="N58" i="5"/>
  <c r="AA58" i="5" s="1"/>
  <c r="X58" i="5"/>
  <c r="N56" i="5"/>
  <c r="AA56" i="5" s="1"/>
  <c r="N54" i="5"/>
  <c r="AA54" i="5" s="1"/>
  <c r="X54" i="5"/>
  <c r="N52" i="5"/>
  <c r="AA52" i="5" s="1"/>
  <c r="N50" i="5"/>
  <c r="AA50" i="5" s="1"/>
  <c r="X50" i="5"/>
  <c r="N48" i="5"/>
  <c r="AA48" i="5" s="1"/>
  <c r="N44" i="5"/>
  <c r="AA44" i="5" s="1"/>
  <c r="N42" i="5"/>
  <c r="AA42" i="5" s="1"/>
  <c r="X42" i="5"/>
  <c r="N40" i="5"/>
  <c r="AA40" i="5" s="1"/>
  <c r="N38" i="5"/>
  <c r="AA38" i="5" s="1"/>
  <c r="X38" i="5"/>
  <c r="N34" i="5"/>
  <c r="AA34" i="5" s="1"/>
  <c r="X34" i="5"/>
  <c r="N32" i="5"/>
  <c r="AA32" i="5" s="1"/>
  <c r="N30" i="5"/>
  <c r="AA30" i="5" s="1"/>
  <c r="X30" i="5"/>
  <c r="N28" i="5"/>
  <c r="AA28" i="5" s="1"/>
  <c r="N26" i="5"/>
  <c r="AA26" i="5" s="1"/>
  <c r="X26" i="5"/>
  <c r="N24" i="5"/>
  <c r="AA24" i="5" s="1"/>
  <c r="N22" i="5"/>
  <c r="AA22" i="5" s="1"/>
  <c r="X22" i="5"/>
  <c r="N20" i="5"/>
  <c r="AA20" i="5" s="1"/>
  <c r="N18" i="5"/>
  <c r="AA18" i="5" s="1"/>
  <c r="X18" i="5"/>
  <c r="N16" i="5"/>
  <c r="AA16" i="5" s="1"/>
  <c r="N14" i="5"/>
  <c r="AA14" i="5" s="1"/>
  <c r="X14" i="5"/>
  <c r="N12" i="5"/>
  <c r="AA12" i="5" s="1"/>
  <c r="N10" i="5"/>
  <c r="AA10" i="5" s="1"/>
  <c r="X10" i="5"/>
  <c r="N8" i="5"/>
  <c r="AA8" i="5" s="1"/>
  <c r="N6" i="5"/>
  <c r="AA6" i="5" s="1"/>
  <c r="X6" i="5"/>
  <c r="N4" i="5"/>
  <c r="AA4" i="5" s="1"/>
  <c r="X78" i="5"/>
  <c r="X62" i="5"/>
  <c r="X60" i="5"/>
  <c r="X52" i="5"/>
  <c r="X40" i="5"/>
  <c r="X32" i="5"/>
  <c r="X24" i="5"/>
  <c r="X16" i="5"/>
  <c r="X8" i="5"/>
  <c r="Y63" i="5"/>
  <c r="Z63" i="5" s="1"/>
  <c r="Y59" i="5"/>
  <c r="Z59" i="5" s="1"/>
  <c r="N79" i="5"/>
  <c r="AA79" i="5" s="1"/>
  <c r="X79" i="5"/>
  <c r="N77" i="5"/>
  <c r="AA77" i="5" s="1"/>
  <c r="X77" i="5"/>
  <c r="N75" i="5"/>
  <c r="AA75" i="5" s="1"/>
  <c r="X75" i="5"/>
  <c r="N73" i="5"/>
  <c r="AA73" i="5" s="1"/>
  <c r="X73" i="5"/>
  <c r="N71" i="5"/>
  <c r="AA71" i="5" s="1"/>
  <c r="X71" i="5"/>
  <c r="N69" i="5"/>
  <c r="AA69" i="5" s="1"/>
  <c r="X69" i="5"/>
  <c r="N67" i="5"/>
  <c r="AA67" i="5" s="1"/>
  <c r="X67" i="5"/>
  <c r="N65" i="5"/>
  <c r="AA65" i="5" s="1"/>
  <c r="X65" i="5"/>
  <c r="N63" i="5"/>
  <c r="AA63" i="5" s="1"/>
  <c r="X63" i="5"/>
  <c r="N59" i="5"/>
  <c r="AA59" i="5" s="1"/>
  <c r="X59" i="5"/>
  <c r="N57" i="5"/>
  <c r="AA57" i="5" s="1"/>
  <c r="X57" i="5"/>
  <c r="N55" i="5"/>
  <c r="AA55" i="5" s="1"/>
  <c r="X55" i="5"/>
  <c r="N53" i="5"/>
  <c r="AA53" i="5" s="1"/>
  <c r="X53" i="5"/>
  <c r="N51" i="5"/>
  <c r="AA51" i="5" s="1"/>
  <c r="X51" i="5"/>
  <c r="N49" i="5"/>
  <c r="AA49" i="5" s="1"/>
  <c r="X49" i="5"/>
  <c r="N47" i="5"/>
  <c r="AA47" i="5" s="1"/>
  <c r="X47" i="5"/>
  <c r="N45" i="5"/>
  <c r="AA45" i="5" s="1"/>
  <c r="X45" i="5"/>
  <c r="N43" i="5"/>
  <c r="AA43" i="5" s="1"/>
  <c r="X43" i="5"/>
  <c r="N41" i="5"/>
  <c r="AA41" i="5" s="1"/>
  <c r="X41" i="5"/>
  <c r="N39" i="5"/>
  <c r="AA39" i="5" s="1"/>
  <c r="X39" i="5"/>
  <c r="N37" i="5"/>
  <c r="AA37" i="5" s="1"/>
  <c r="X37" i="5"/>
  <c r="N35" i="5"/>
  <c r="AA35" i="5" s="1"/>
  <c r="X35" i="5"/>
  <c r="N33" i="5"/>
  <c r="AA33" i="5" s="1"/>
  <c r="X33" i="5"/>
  <c r="N31" i="5"/>
  <c r="AA31" i="5" s="1"/>
  <c r="X31" i="5"/>
  <c r="Y31" i="5"/>
  <c r="Z31" i="5" s="1"/>
  <c r="N29" i="5"/>
  <c r="AA29" i="5" s="1"/>
  <c r="X29" i="5"/>
  <c r="Y29" i="5"/>
  <c r="Z29" i="5" s="1"/>
  <c r="N27" i="5"/>
  <c r="AA27" i="5" s="1"/>
  <c r="X27" i="5"/>
  <c r="Y27" i="5"/>
  <c r="Z27" i="5" s="1"/>
  <c r="N25" i="5"/>
  <c r="AA25" i="5" s="1"/>
  <c r="X25" i="5"/>
  <c r="Y25" i="5"/>
  <c r="Z25" i="5" s="1"/>
  <c r="N23" i="5"/>
  <c r="AA23" i="5" s="1"/>
  <c r="X23" i="5"/>
  <c r="Y23" i="5"/>
  <c r="Z23" i="5" s="1"/>
  <c r="N21" i="5"/>
  <c r="AA21" i="5" s="1"/>
  <c r="X21" i="5"/>
  <c r="Y21" i="5"/>
  <c r="Z21" i="5" s="1"/>
  <c r="N19" i="5"/>
  <c r="AA19" i="5" s="1"/>
  <c r="X19" i="5"/>
  <c r="Y19" i="5"/>
  <c r="Z19" i="5" s="1"/>
  <c r="N17" i="5"/>
  <c r="AA17" i="5" s="1"/>
  <c r="X17" i="5"/>
  <c r="Y17" i="5"/>
  <c r="Z17" i="5" s="1"/>
  <c r="N15" i="5"/>
  <c r="AA15" i="5" s="1"/>
  <c r="X15" i="5"/>
  <c r="Y15" i="5"/>
  <c r="Z15" i="5" s="1"/>
  <c r="N13" i="5"/>
  <c r="AA13" i="5" s="1"/>
  <c r="X13" i="5"/>
  <c r="Y13" i="5"/>
  <c r="Z13" i="5" s="1"/>
  <c r="N11" i="5"/>
  <c r="AA11" i="5" s="1"/>
  <c r="X11" i="5"/>
  <c r="Y11" i="5"/>
  <c r="Z11" i="5" s="1"/>
  <c r="N9" i="5"/>
  <c r="AA9" i="5" s="1"/>
  <c r="X9" i="5"/>
  <c r="Y9" i="5"/>
  <c r="Z9" i="5" s="1"/>
  <c r="N7" i="5"/>
  <c r="AA7" i="5" s="1"/>
  <c r="X7" i="5"/>
  <c r="Y7" i="5"/>
  <c r="Z7" i="5" s="1"/>
  <c r="N5" i="5"/>
  <c r="AA5" i="5" s="1"/>
  <c r="X5" i="5"/>
  <c r="Y5" i="5"/>
  <c r="Z5" i="5" s="1"/>
  <c r="Y77" i="5"/>
  <c r="Z77" i="5" s="1"/>
  <c r="Y71" i="5"/>
  <c r="Z71" i="5" s="1"/>
  <c r="Y69" i="5"/>
  <c r="Z69" i="5" s="1"/>
  <c r="Y65" i="5"/>
  <c r="Z65" i="5" s="1"/>
  <c r="Y57" i="5"/>
  <c r="Z57" i="5" s="1"/>
  <c r="Y53" i="5"/>
  <c r="Z53" i="5" s="1"/>
  <c r="Y49" i="5"/>
  <c r="Z49" i="5" s="1"/>
  <c r="Y43" i="5"/>
  <c r="Z43" i="5" s="1"/>
  <c r="Y39" i="5"/>
  <c r="Z39" i="5" s="1"/>
  <c r="Y33" i="5"/>
  <c r="Z33" i="5" s="1"/>
  <c r="Y78" i="5"/>
  <c r="Z78" i="5" s="1"/>
  <c r="Y76" i="5"/>
  <c r="Z76" i="5" s="1"/>
  <c r="Y72" i="5"/>
  <c r="Z72" i="5" s="1"/>
  <c r="Y68" i="5"/>
  <c r="Z68" i="5" s="1"/>
  <c r="Y66" i="5"/>
  <c r="Z66" i="5" s="1"/>
  <c r="Y64" i="5"/>
  <c r="Z64" i="5" s="1"/>
  <c r="Y62" i="5"/>
  <c r="Z62" i="5" s="1"/>
  <c r="Y60" i="5"/>
  <c r="Z60" i="5" s="1"/>
  <c r="Y58" i="5"/>
  <c r="Z58" i="5" s="1"/>
  <c r="Y56" i="5"/>
  <c r="Z56" i="5" s="1"/>
  <c r="Y54" i="5"/>
  <c r="Z54" i="5" s="1"/>
  <c r="Y52" i="5"/>
  <c r="Z52" i="5" s="1"/>
  <c r="Y50" i="5"/>
  <c r="Z50" i="5" s="1"/>
  <c r="Y48" i="5"/>
  <c r="Z48" i="5" s="1"/>
  <c r="Y44" i="5"/>
  <c r="Z44" i="5" s="1"/>
  <c r="Y42" i="5"/>
  <c r="Z42" i="5" s="1"/>
  <c r="Y40" i="5"/>
  <c r="Z40" i="5" s="1"/>
  <c r="Y38" i="5"/>
  <c r="Z38" i="5" s="1"/>
  <c r="Y34" i="5"/>
  <c r="Z34" i="5" s="1"/>
  <c r="Y32" i="5"/>
  <c r="Z32" i="5" s="1"/>
  <c r="Y30" i="5"/>
  <c r="Z30" i="5" s="1"/>
  <c r="Y28" i="5"/>
  <c r="Z28" i="5" s="1"/>
  <c r="Y26" i="5"/>
  <c r="Z26" i="5" s="1"/>
  <c r="Y24" i="5"/>
  <c r="Z24" i="5" s="1"/>
  <c r="Y22" i="5"/>
  <c r="Z22" i="5" s="1"/>
  <c r="Y20" i="5"/>
  <c r="Z20" i="5" s="1"/>
  <c r="Y18" i="5"/>
  <c r="Z18" i="5" s="1"/>
  <c r="Y16" i="5"/>
  <c r="Z16" i="5" s="1"/>
  <c r="Y14" i="5"/>
  <c r="Z14" i="5" s="1"/>
  <c r="Y12" i="5"/>
  <c r="Z12" i="5" s="1"/>
  <c r="Y10" i="5"/>
  <c r="Z10" i="5" s="1"/>
  <c r="Y8" i="5"/>
  <c r="Z8" i="5" s="1"/>
  <c r="Y6" i="5"/>
  <c r="Z6" i="5" s="1"/>
  <c r="Y4" i="5"/>
  <c r="Z4" i="5" s="1"/>
  <c r="L53" i="3"/>
  <c r="O53" i="3"/>
  <c r="P53" i="3"/>
  <c r="X23" i="3" l="1"/>
  <c r="Y23" i="3" s="1"/>
  <c r="X24" i="3"/>
  <c r="Y24" i="3" s="1"/>
  <c r="X29" i="3"/>
  <c r="Y29" i="3" s="1"/>
  <c r="X32" i="3"/>
  <c r="Y32" i="3" s="1"/>
  <c r="X34" i="3"/>
  <c r="Y34" i="3" s="1"/>
  <c r="X44" i="3"/>
  <c r="Y44" i="3" s="1"/>
  <c r="X46" i="3"/>
  <c r="Y46" i="3" s="1"/>
  <c r="X49" i="3"/>
  <c r="Y49" i="3" s="1"/>
  <c r="X52" i="3"/>
  <c r="Y52" i="3" s="1"/>
  <c r="W23" i="3"/>
  <c r="W24" i="3"/>
  <c r="W29" i="3"/>
  <c r="W32" i="3"/>
  <c r="W34" i="3"/>
  <c r="W44" i="3"/>
  <c r="W46" i="3"/>
  <c r="W49" i="3"/>
  <c r="W52" i="3"/>
  <c r="M23" i="3" l="1"/>
  <c r="Z23" i="3" s="1"/>
  <c r="M29" i="3"/>
  <c r="Z29" i="3" s="1"/>
  <c r="M49" i="3"/>
  <c r="Z49" i="3" s="1"/>
  <c r="M24" i="3"/>
  <c r="Z24" i="3" s="1"/>
  <c r="M32" i="3"/>
  <c r="Z32" i="3" s="1"/>
  <c r="M34" i="3"/>
  <c r="Z34" i="3" s="1"/>
  <c r="M44" i="3"/>
  <c r="Z44" i="3" s="1"/>
  <c r="M46" i="3"/>
  <c r="Z46" i="3" s="1"/>
  <c r="M52" i="3"/>
  <c r="Z52" i="3" s="1"/>
  <c r="M51" i="3" l="1"/>
  <c r="Z51" i="3" s="1"/>
  <c r="X51" i="3"/>
  <c r="Y51" i="3" s="1"/>
  <c r="W51" i="3"/>
  <c r="M48" i="3"/>
  <c r="Z48" i="3" s="1"/>
  <c r="X48" i="3"/>
  <c r="Y48" i="3" s="1"/>
  <c r="W48" i="3"/>
  <c r="M42" i="3"/>
  <c r="Z42" i="3" s="1"/>
  <c r="X42" i="3"/>
  <c r="Y42" i="3" s="1"/>
  <c r="W42" i="3"/>
  <c r="M40" i="3"/>
  <c r="Z40" i="3" s="1"/>
  <c r="X40" i="3"/>
  <c r="Y40" i="3" s="1"/>
  <c r="W40" i="3"/>
  <c r="M38" i="3"/>
  <c r="Z38" i="3" s="1"/>
  <c r="X38" i="3"/>
  <c r="Y38" i="3" s="1"/>
  <c r="W38" i="3"/>
  <c r="M36" i="3"/>
  <c r="Z36" i="3" s="1"/>
  <c r="X36" i="3"/>
  <c r="Y36" i="3" s="1"/>
  <c r="W36" i="3"/>
  <c r="M30" i="3"/>
  <c r="Z30" i="3" s="1"/>
  <c r="X30" i="3"/>
  <c r="Y30" i="3" s="1"/>
  <c r="W30" i="3"/>
  <c r="M27" i="3"/>
  <c r="W27" i="3"/>
  <c r="Z27" i="3"/>
  <c r="X27" i="3"/>
  <c r="Y27" i="3" s="1"/>
  <c r="M25" i="3"/>
  <c r="W25" i="3"/>
  <c r="Z25" i="3"/>
  <c r="X25" i="3"/>
  <c r="Y25" i="3" s="1"/>
  <c r="M22" i="3"/>
  <c r="Z22" i="3" s="1"/>
  <c r="X22" i="3"/>
  <c r="Y22" i="3" s="1"/>
  <c r="W22" i="3"/>
  <c r="M20" i="3"/>
  <c r="Z20" i="3" s="1"/>
  <c r="X20" i="3"/>
  <c r="Y20" i="3" s="1"/>
  <c r="W20" i="3"/>
  <c r="M18" i="3"/>
  <c r="Z18" i="3" s="1"/>
  <c r="X18" i="3"/>
  <c r="Y18" i="3" s="1"/>
  <c r="W18" i="3"/>
  <c r="M16" i="3"/>
  <c r="Z16" i="3" s="1"/>
  <c r="X16" i="3"/>
  <c r="Y16" i="3" s="1"/>
  <c r="W16" i="3"/>
  <c r="M14" i="3"/>
  <c r="Z14" i="3" s="1"/>
  <c r="X14" i="3"/>
  <c r="Y14" i="3" s="1"/>
  <c r="W14" i="3"/>
  <c r="M12" i="3"/>
  <c r="Z12" i="3" s="1"/>
  <c r="X12" i="3"/>
  <c r="Y12" i="3" s="1"/>
  <c r="W12" i="3"/>
  <c r="M10" i="3"/>
  <c r="Z10" i="3" s="1"/>
  <c r="X10" i="3"/>
  <c r="Y10" i="3" s="1"/>
  <c r="W10" i="3"/>
  <c r="M8" i="3"/>
  <c r="Z8" i="3" s="1"/>
  <c r="X8" i="3"/>
  <c r="Y8" i="3" s="1"/>
  <c r="W8" i="3"/>
  <c r="M6" i="3"/>
  <c r="Z6" i="3" s="1"/>
  <c r="X6" i="3"/>
  <c r="Y6" i="3" s="1"/>
  <c r="W6" i="3"/>
  <c r="M4" i="3"/>
  <c r="Z4" i="3" s="1"/>
  <c r="X4" i="3"/>
  <c r="Y4" i="3" s="1"/>
  <c r="W4" i="3"/>
  <c r="M50" i="3"/>
  <c r="Z50" i="3" s="1"/>
  <c r="X50" i="3"/>
  <c r="Y50" i="3" s="1"/>
  <c r="M47" i="3"/>
  <c r="Z47" i="3" s="1"/>
  <c r="X47" i="3"/>
  <c r="Y47" i="3" s="1"/>
  <c r="W47" i="3"/>
  <c r="M45" i="3"/>
  <c r="Z45" i="3" s="1"/>
  <c r="X45" i="3"/>
  <c r="Y45" i="3" s="1"/>
  <c r="W45" i="3"/>
  <c r="M43" i="3"/>
  <c r="Z43" i="3" s="1"/>
  <c r="X43" i="3"/>
  <c r="Y43" i="3" s="1"/>
  <c r="W43" i="3"/>
  <c r="M41" i="3"/>
  <c r="Z41" i="3" s="1"/>
  <c r="X41" i="3"/>
  <c r="Y41" i="3" s="1"/>
  <c r="W41" i="3"/>
  <c r="M39" i="3"/>
  <c r="W39" i="3"/>
  <c r="Z39" i="3"/>
  <c r="X39" i="3"/>
  <c r="Y39" i="3" s="1"/>
  <c r="M37" i="3"/>
  <c r="W37" i="3"/>
  <c r="Z37" i="3"/>
  <c r="X37" i="3"/>
  <c r="Y37" i="3" s="1"/>
  <c r="M35" i="3"/>
  <c r="W35" i="3"/>
  <c r="Z35" i="3"/>
  <c r="X35" i="3"/>
  <c r="Y35" i="3" s="1"/>
  <c r="M33" i="3"/>
  <c r="Z33" i="3" s="1"/>
  <c r="W33" i="3"/>
  <c r="X33" i="3"/>
  <c r="Y33" i="3" s="1"/>
  <c r="M31" i="3"/>
  <c r="W31" i="3"/>
  <c r="Z31" i="3"/>
  <c r="X31" i="3"/>
  <c r="Y31" i="3" s="1"/>
  <c r="M28" i="3"/>
  <c r="Z28" i="3" s="1"/>
  <c r="X28" i="3"/>
  <c r="Y28" i="3" s="1"/>
  <c r="W28" i="3"/>
  <c r="M26" i="3"/>
  <c r="Z26" i="3" s="1"/>
  <c r="X26" i="3"/>
  <c r="Y26" i="3" s="1"/>
  <c r="W26" i="3"/>
  <c r="M21" i="3"/>
  <c r="W21" i="3"/>
  <c r="Z21" i="3"/>
  <c r="X21" i="3"/>
  <c r="Y21" i="3" s="1"/>
  <c r="M19" i="3"/>
  <c r="W19" i="3"/>
  <c r="Z19" i="3"/>
  <c r="X19" i="3"/>
  <c r="Y19" i="3" s="1"/>
  <c r="M17" i="3"/>
  <c r="W17" i="3"/>
  <c r="Z17" i="3"/>
  <c r="X17" i="3"/>
  <c r="Y17" i="3" s="1"/>
  <c r="M15" i="3"/>
  <c r="W15" i="3"/>
  <c r="Z15" i="3"/>
  <c r="X15" i="3"/>
  <c r="Y15" i="3" s="1"/>
  <c r="M13" i="3"/>
  <c r="W13" i="3"/>
  <c r="Z13" i="3"/>
  <c r="X13" i="3"/>
  <c r="Y13" i="3" s="1"/>
  <c r="M11" i="3"/>
  <c r="W11" i="3"/>
  <c r="Z11" i="3"/>
  <c r="X11" i="3"/>
  <c r="Y11" i="3" s="1"/>
  <c r="M9" i="3"/>
  <c r="W9" i="3"/>
  <c r="Z9" i="3"/>
  <c r="X9" i="3"/>
  <c r="Y9" i="3" s="1"/>
  <c r="M7" i="3"/>
  <c r="W7" i="3"/>
  <c r="Z7" i="3"/>
  <c r="X7" i="3"/>
  <c r="Y7" i="3" s="1"/>
  <c r="M5" i="3"/>
  <c r="W5" i="3"/>
  <c r="Z5" i="3"/>
  <c r="X5" i="3"/>
  <c r="Y5" i="3" s="1"/>
  <c r="M13" i="7" l="1"/>
  <c r="L13" i="7"/>
  <c r="K13" i="7"/>
  <c r="H6" i="6"/>
  <c r="K6" i="4"/>
  <c r="I6" i="4"/>
  <c r="H6" i="4"/>
  <c r="G6" i="4"/>
  <c r="I6" i="6" l="1"/>
  <c r="J6" i="6"/>
  <c r="O6" i="4"/>
  <c r="P6" i="4"/>
  <c r="Q6" i="4"/>
  <c r="R6" i="4"/>
  <c r="S6" i="4"/>
  <c r="T6" i="4"/>
  <c r="U6" i="4"/>
  <c r="V6" i="4"/>
  <c r="N6" i="4"/>
  <c r="I81" i="5"/>
  <c r="J81" i="5"/>
  <c r="H53" i="3"/>
  <c r="I53" i="3"/>
  <c r="G53" i="3"/>
  <c r="B13" i="7" l="1"/>
  <c r="N3" i="5" l="1"/>
  <c r="B14" i="7"/>
  <c r="B15" i="7" s="1"/>
  <c r="B17" i="7"/>
  <c r="B18" i="7" s="1"/>
  <c r="D16" i="7"/>
  <c r="M3" i="3"/>
  <c r="M17" i="7"/>
  <c r="L17" i="7"/>
  <c r="K17" i="7"/>
  <c r="J17" i="7"/>
  <c r="I17" i="7"/>
  <c r="H17" i="7"/>
  <c r="G17" i="7"/>
  <c r="F17" i="7"/>
  <c r="E17" i="7"/>
  <c r="D17" i="7"/>
  <c r="C17" i="7"/>
  <c r="M16" i="7"/>
  <c r="M18" i="7" s="1"/>
  <c r="L16" i="7"/>
  <c r="K16" i="7"/>
  <c r="K18" i="7" s="1"/>
  <c r="J16" i="7"/>
  <c r="I16" i="7"/>
  <c r="I18" i="7" s="1"/>
  <c r="H16" i="7"/>
  <c r="G16" i="7"/>
  <c r="G18" i="7" s="1"/>
  <c r="F16" i="7"/>
  <c r="E16" i="7"/>
  <c r="E18" i="7" s="1"/>
  <c r="C16" i="7"/>
  <c r="C18" i="7" s="1"/>
  <c r="W6" i="6"/>
  <c r="V6" i="6"/>
  <c r="U6" i="6"/>
  <c r="T6" i="6"/>
  <c r="S6" i="6"/>
  <c r="R6" i="6"/>
  <c r="Q6" i="6"/>
  <c r="P6" i="6"/>
  <c r="N6" i="6"/>
  <c r="M6" i="6"/>
  <c r="L6" i="6"/>
  <c r="B19" i="7" l="1"/>
  <c r="F18" i="7"/>
  <c r="H18" i="7"/>
  <c r="J18" i="7"/>
  <c r="L18" i="7"/>
  <c r="D18" i="7"/>
  <c r="N16" i="7"/>
  <c r="O16" i="7"/>
  <c r="N17" i="7"/>
  <c r="O17" i="7"/>
  <c r="M6" i="4"/>
  <c r="L6" i="4"/>
  <c r="M14" i="7"/>
  <c r="M15" i="7" s="1"/>
  <c r="L14" i="7"/>
  <c r="L15" i="7" s="1"/>
  <c r="K14" i="7"/>
  <c r="K15" i="7" s="1"/>
  <c r="J14" i="7"/>
  <c r="I14" i="7"/>
  <c r="H14" i="7"/>
  <c r="G14" i="7"/>
  <c r="F14" i="7"/>
  <c r="J13" i="7"/>
  <c r="I13" i="7"/>
  <c r="H13" i="7"/>
  <c r="G13" i="7"/>
  <c r="F13" i="7"/>
  <c r="X4" i="6"/>
  <c r="Y4" i="6"/>
  <c r="Z4" i="6" s="1"/>
  <c r="AA4" i="6"/>
  <c r="X5" i="6"/>
  <c r="Y5" i="6"/>
  <c r="Z5" i="6" s="1"/>
  <c r="AA5" i="6"/>
  <c r="Y6" i="6"/>
  <c r="AA6" i="6"/>
  <c r="AA3" i="6"/>
  <c r="Y3" i="6"/>
  <c r="Z3" i="6" s="1"/>
  <c r="X3" i="6"/>
  <c r="W4" i="4"/>
  <c r="X4" i="4"/>
  <c r="Y4" i="4" s="1"/>
  <c r="Z4" i="4"/>
  <c r="W5" i="4"/>
  <c r="X5" i="4"/>
  <c r="Y5" i="4" s="1"/>
  <c r="Z5" i="4"/>
  <c r="Z3" i="4"/>
  <c r="X3" i="4"/>
  <c r="Y3" i="4" s="1"/>
  <c r="W3" i="4"/>
  <c r="AA3" i="5"/>
  <c r="Y3" i="5"/>
  <c r="Z3" i="5" s="1"/>
  <c r="X3" i="5"/>
  <c r="G15" i="7" l="1"/>
  <c r="G19" i="7" s="1"/>
  <c r="I15" i="7"/>
  <c r="I19" i="7" s="1"/>
  <c r="Z6" i="4"/>
  <c r="W6" i="4"/>
  <c r="X6" i="4"/>
  <c r="F15" i="7"/>
  <c r="F19" i="7" s="1"/>
  <c r="H15" i="7"/>
  <c r="H19" i="7" s="1"/>
  <c r="J15" i="7"/>
  <c r="J19" i="7" s="1"/>
  <c r="L19" i="7"/>
  <c r="K19" i="7"/>
  <c r="N18" i="7"/>
  <c r="X6" i="6"/>
  <c r="M19" i="7"/>
  <c r="O18" i="7"/>
  <c r="X3" i="3" l="1"/>
  <c r="W3" i="3"/>
  <c r="E14" i="7" l="1"/>
  <c r="E13" i="7"/>
  <c r="E15" i="7" l="1"/>
  <c r="E19" i="7" s="1"/>
  <c r="C14" i="7"/>
  <c r="C13" i="7"/>
  <c r="W81" i="5"/>
  <c r="V81" i="5"/>
  <c r="U81" i="5"/>
  <c r="T81" i="5"/>
  <c r="S81" i="5"/>
  <c r="R81" i="5"/>
  <c r="Q81" i="5"/>
  <c r="P81" i="5"/>
  <c r="M81" i="5"/>
  <c r="L81" i="5"/>
  <c r="H81" i="5"/>
  <c r="V53" i="3"/>
  <c r="U53" i="3"/>
  <c r="T53" i="3"/>
  <c r="S53" i="3"/>
  <c r="R53" i="3"/>
  <c r="Q53" i="3"/>
  <c r="W53" i="3" s="1"/>
  <c r="K53" i="3"/>
  <c r="Z3" i="3"/>
  <c r="C15" i="7" l="1"/>
  <c r="C19" i="7" s="1"/>
  <c r="O14" i="7"/>
  <c r="Y81" i="5"/>
  <c r="X81" i="5"/>
  <c r="X53" i="3"/>
  <c r="Y3" i="3"/>
  <c r="D14" i="7"/>
  <c r="N14" i="7" s="1"/>
  <c r="M53" i="3"/>
  <c r="Z53" i="3" s="1"/>
  <c r="N81" i="5"/>
  <c r="AA81" i="5" s="1"/>
  <c r="D13" i="7"/>
  <c r="O13" i="7"/>
  <c r="D15" i="7" l="1"/>
  <c r="D19" i="7" s="1"/>
  <c r="O15" i="7"/>
  <c r="O19" i="7"/>
  <c r="N13" i="7"/>
  <c r="N15" i="7" l="1"/>
  <c r="N19" i="7"/>
</calcChain>
</file>

<file path=xl/sharedStrings.xml><?xml version="1.0" encoding="utf-8"?>
<sst xmlns="http://schemas.openxmlformats.org/spreadsheetml/2006/main" count="962" uniqueCount="427">
  <si>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</si>
  <si>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</si>
  <si>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</si>
  <si>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</si>
  <si>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</si>
  <si>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</si>
  <si>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</si>
  <si>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</si>
  <si>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</si>
  <si>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</si>
  <si>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</si>
  <si>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</si>
  <si>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</si>
  <si>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</si>
  <si>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</si>
  <si>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</si>
  <si>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</si>
  <si>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</si>
  <si>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</si>
  <si>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</si>
  <si>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</si>
  <si>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</si>
  <si>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</si>
  <si>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</si>
  <si>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</si>
  <si>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</si>
  <si>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</si>
  <si>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</si>
  <si>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</si>
  <si>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</si>
  <si>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</si>
  <si>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</si>
  <si>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</si>
  <si>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RAZEM listy podstawowe, z tego:</t>
  </si>
  <si>
    <t>RAZEM,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</si>
  <si>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</si>
  <si>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B - budowa (rozbudowa), P - przebudowa</t>
  </si>
  <si>
    <t>powiatowe - lista podstawowa</t>
  </si>
  <si>
    <t>gminne - lista podstawowa</t>
  </si>
  <si>
    <t>w ramach Rządowego Funduszu Rozwoju Dróg</t>
  </si>
  <si>
    <t>w tym liczba przejść:</t>
  </si>
  <si>
    <t>nowoprojektowanych</t>
  </si>
  <si>
    <t>istniejących</t>
  </si>
  <si>
    <t>Liczba przejść dla pieszych realizowanych w ramach zadania</t>
  </si>
  <si>
    <t>Lista zadań rekomendowanych do dofinansowania mających na celu wyłącznie poprawę bezpieczeństwa ruchu pieszych w obszarze oddziaływania przejść dla pieszych</t>
  </si>
  <si>
    <t>WI-VII.805.6.2021</t>
  </si>
  <si>
    <t>WI-VII.805.7.2021</t>
  </si>
  <si>
    <t>WI-VII.805.20.2021</t>
  </si>
  <si>
    <t>WI-VII.805.42.2021</t>
  </si>
  <si>
    <t>WI-VII.805.43.2021</t>
  </si>
  <si>
    <t>WI-VII.805.44.2021</t>
  </si>
  <si>
    <t>WI-VII.805.45.2021</t>
  </si>
  <si>
    <t>WI-VII.805.46.2021</t>
  </si>
  <si>
    <t>WI-VII.805.47.2021</t>
  </si>
  <si>
    <t>WI-VII.805.48.2021</t>
  </si>
  <si>
    <t>WI-VII.805.49.2021</t>
  </si>
  <si>
    <t>WI-VII.805.50.2021</t>
  </si>
  <si>
    <t>WI-VII.805.51.2021</t>
  </si>
  <si>
    <t>WI-VII.805.52.2021</t>
  </si>
  <si>
    <t>WI-VII.805.53.2021</t>
  </si>
  <si>
    <t>WI-VII.805.54.2021</t>
  </si>
  <si>
    <t>WI-VII.805.55.2021</t>
  </si>
  <si>
    <t>WI-VII.805.56.2021</t>
  </si>
  <si>
    <t>WI-VII.805.59.2021</t>
  </si>
  <si>
    <t>WI-VII.805.60.2021</t>
  </si>
  <si>
    <t>WI-VII.805.61.2021</t>
  </si>
  <si>
    <t>WI-VII.805.62.2021</t>
  </si>
  <si>
    <t>WI-VII.805.92.2021</t>
  </si>
  <si>
    <t>WI-VII.805.93.2021</t>
  </si>
  <si>
    <t>WI-VII.805.94.2021</t>
  </si>
  <si>
    <t>WI-VII.805.95.2021</t>
  </si>
  <si>
    <t>WI-VII.805.96.2021</t>
  </si>
  <si>
    <t>WI-VII.805.97.2021</t>
  </si>
  <si>
    <t>Powiat Lęborski</t>
  </si>
  <si>
    <t>Powiat Starogardzki</t>
  </si>
  <si>
    <t>Powiat Nowodworski</t>
  </si>
  <si>
    <t>Miasto Słupsk</t>
  </si>
  <si>
    <t>Powiat Kartuski</t>
  </si>
  <si>
    <t>Powiat Bytowski</t>
  </si>
  <si>
    <t>Powiat Słupski</t>
  </si>
  <si>
    <t>Powiat Kościerski</t>
  </si>
  <si>
    <t>Powiat Wejherowski</t>
  </si>
  <si>
    <t>Powiat Człuchowski</t>
  </si>
  <si>
    <t>WI-VII.805.98.2021</t>
  </si>
  <si>
    <t>WI-VII.805.99.2021</t>
  </si>
  <si>
    <t>WI-VII.805.100.2021</t>
  </si>
  <si>
    <t>WI-VII.805.101.2021</t>
  </si>
  <si>
    <t>WI-VII.805.102.2021</t>
  </si>
  <si>
    <t>WI-VII.805.103.2021</t>
  </si>
  <si>
    <t>WI-VII.805.104.2021</t>
  </si>
  <si>
    <t>WI-VII.805.105.2021</t>
  </si>
  <si>
    <t>WI-VII.805.106.2021</t>
  </si>
  <si>
    <t>WI-VII.805.107.2021</t>
  </si>
  <si>
    <t>WI-VII.805.110.2021</t>
  </si>
  <si>
    <t>WI-VII.805.108.2021</t>
  </si>
  <si>
    <t>WI-VII.805.111.2021</t>
  </si>
  <si>
    <t>WI-VII.805.112.2021</t>
  </si>
  <si>
    <t>WI-VII.805.114.2021</t>
  </si>
  <si>
    <t>WI-VII.805.115.2021</t>
  </si>
  <si>
    <t>WI-VII.805.116.2021</t>
  </si>
  <si>
    <t>WI-VII.805.117.2021</t>
  </si>
  <si>
    <t>WI-VII.805.118.2021</t>
  </si>
  <si>
    <t>WI-VII.805.119.2021</t>
  </si>
  <si>
    <t>WI-VII.805.120.2021</t>
  </si>
  <si>
    <t>WI-VII.805.138.2021</t>
  </si>
  <si>
    <t>Powiat Chojnicki</t>
  </si>
  <si>
    <t>Miasto Gdynia</t>
  </si>
  <si>
    <t>Powiat Pucki</t>
  </si>
  <si>
    <t>2208000</t>
  </si>
  <si>
    <t>2213000</t>
  </si>
  <si>
    <t>2210000</t>
  </si>
  <si>
    <t>2205000</t>
  </si>
  <si>
    <t>2201000</t>
  </si>
  <si>
    <t>2212000</t>
  </si>
  <si>
    <t>2206000</t>
  </si>
  <si>
    <t>2215000</t>
  </si>
  <si>
    <t>2203000</t>
  </si>
  <si>
    <t>2202000</t>
  </si>
  <si>
    <t>2211000</t>
  </si>
  <si>
    <t>Przebudowa przejścia dla pieszych na drodze powiatowej nr 1322G w m. Kębłowo</t>
  </si>
  <si>
    <t>Budowa przejścia dla pieszych na drodze powiatowej nr 1183G w m. Redkowice</t>
  </si>
  <si>
    <t xml:space="preserve">Rozbudowa drogi powiatowej nr 2707G na odc. Starogard Gdański-Linowiec w zakresie budowy ścieżki rowerowej, zjazdów - wykonanie trzech aktywnych przejść dla pieszych w ciągu drogi powiatowej nr 2707G (przejście dla pieszych nr 1) </t>
  </si>
  <si>
    <t xml:space="preserve">Rozbudowa drogi powiatowej nr 2707G na odc. Starogard Gdański-Linowiec w zakresie budowy ścieżki rowerowej, zjazdów - wykonanie trzech aktywnych przejść dla pieszych w ciągu drogi powiatowej nr 2707G (przejście dla pieszych nr 3) </t>
  </si>
  <si>
    <t xml:space="preserve">Rozbudowa drogi powiatowej nr 2707G na odc. Starogard Gdański-Linowiec w zakresie budowy ścieżki rowerowej, zjazdów - wykonanie trzech aktywnych przejść dla pieszych w ciągu drogi powiatowej nr 2707G (przejście dla pieszych nr 2) </t>
  </si>
  <si>
    <t>Przebudowa przejścia dla pieszych na drodze powiatowej nr 2334g w miejscowości piaskowiec</t>
  </si>
  <si>
    <t>Przebudowa przejścia dla pieszych na drodze powiatowej nr 1002G (ul. Jana III Sobieskiego)</t>
  </si>
  <si>
    <t>Poprawa bezpieczeństwa przejścia dla pieszych na drodze powiatowej nr 1901G przy Oddziale Przedszkolnym Szkoły Podstawowej im. ks. prałata Józefa Bigusa w Baninie poprzez jego doświetlenie wraz z montażem znaków świetlnych D-6</t>
  </si>
  <si>
    <t>Przebudowa przejścia dla pieszych w ciągu drogi powiatowej nr 1198G w miejscowości Kołczygłowy</t>
  </si>
  <si>
    <t>Przebudowa przejścia dla pieszych w ciągu drogi powiatowej nr 1792G - ul. Mierosławskiego w Bytowie</t>
  </si>
  <si>
    <t>Przebudowa przejścia dla pieszych w ciągu drogi powiatowej nr 1147G w Osowie (gmina Kępice)</t>
  </si>
  <si>
    <t xml:space="preserve"> Przebudowa przejścia dla pieszych w ciągu drogi powiatowej nr 1112G w Przewłoce (gmina Ustka</t>
  </si>
  <si>
    <t>Przebudowa przejścia dla pieszych w ciągu drogi powiatowej nr 1188G w Łupawie</t>
  </si>
  <si>
    <t xml:space="preserve"> Przebudowa przejścia dla pieszych w ciągu drogi powiatowej nr 1153G w Runowie Sławieńskim (gmina Kobylnica)</t>
  </si>
  <si>
    <t xml:space="preserve"> Przebudowa przejścia dla pieszych w ciągu drogi powiatowej nr 1139G w Damnicy (gmina Damnica)</t>
  </si>
  <si>
    <t>Przebudowa przejścia dla pieszych w ciągu drogi powiatowej nr 1714G w Miejscowości Łubno</t>
  </si>
  <si>
    <t>Budowa bezpiecznego przejścia dla pieszych przy Zespole Kształcenia i Wychowania im. Jana Pawła II w Starej Kiszewie</t>
  </si>
  <si>
    <t>Budowa bezpiecznego przejścia dla pieszych na drodze powiatowej nr 2417G w miejscowości Głodowo</t>
  </si>
  <si>
    <t>Budowa bezpiecznego przejścia dla pieszych na drodze powiatowej nr 2201G w miejscowości Puc</t>
  </si>
  <si>
    <t>Budowa bezpiecznego przejścia dla pieszych na drodze powiatowej nr 2404G w miejscowości Nowa Kiszewa</t>
  </si>
  <si>
    <t>Przebudowa przejścia dla pieszych na drodze powiatowej nr 1336G w miejscowości Pobłocie</t>
  </si>
  <si>
    <t>Przebudowa przejścia dla pieszych na drodze powiatowej nr 1336G w miejscowości Strzepcz</t>
  </si>
  <si>
    <t>Przebudowa przejścia dla pieszych na drodze powiatowej nr 1336G w miejscowości Smażyno</t>
  </si>
  <si>
    <t>Bezpieczne przejście dla pieszych przy ul. Henryka Dąbrowskiego w Rumi (droga powiatowa nr 1469G) przy Szkole Podstawowej Nr 4</t>
  </si>
  <si>
    <t>Przebudowa przejścia dla pieszych na drodze powiatowej nr 2505G ul. Człuchowskiej w m. Przechlewo</t>
  </si>
  <si>
    <t>Przebudowa skrzyżowania dróg powiatowych w m. Człuchów, obejmująca przebudowę przejść dla pieszych na drogach powiatowych nr: 2538G ul. Traugutta, 2565G ul. Średniej, 2538G ul. Traugutta, nr 2564G ul. Sobieskiego</t>
  </si>
  <si>
    <t>Przebudowa przejścia dla pieszych na drodze powiatowej nr 2565G ul. Średniej w m. Człuchów</t>
  </si>
  <si>
    <t>Budowa przejścia dla pieszych na drodze powiatowej nr 2564G ul. Sobieskiego w m. Człuchów</t>
  </si>
  <si>
    <t>Przebudowa przejścia dla pieszych w ciągu drogi powiatowej w Redzikowie (gmina Słupsk)</t>
  </si>
  <si>
    <t>Przebudowa przejścia dla pieszych w ciągu drogi powiatowej nr 1172G w Dębnicy Kaszubskiej (gmina Dębnica Kaszubska)</t>
  </si>
  <si>
    <t>Przebudowa przejść dla pieszych na ul. Lipowej w miejscowości Czersk</t>
  </si>
  <si>
    <t>Budowa przejścia dla pieszych na drodze powiatowej nr 2642 w miejscowości Klawkowo</t>
  </si>
  <si>
    <t>Budowa przejścia dla pieszych na drodze powiatowej nr 1616 G (ul. Jana z Kolna)</t>
  </si>
  <si>
    <t>Budowa przejścia dla pieszych na drodze powiatowej nr 1440G w miejscowości Wielka Piaśnica</t>
  </si>
  <si>
    <t>Rozbudowa przejścia dla pieszych na drodze powiatowej nr 1518G w miejscowości Pogórze</t>
  </si>
  <si>
    <t>Przebudowa przejść dla pieszych na skrzyżowaniu drogi powiatowej nr 1440G z drogą powiatową nr 1508G w miejscowości Leśniewo</t>
  </si>
  <si>
    <t>Rozbudowa przejścia dla pieszych na drodze powiatowej nr 1517G w miejscowości Pierwoszyno</t>
  </si>
  <si>
    <t>Przebudowa przejść dla pieszych na skrzyżowaniu drogi powiatowej nr 1515G z drogą powiatową nr 1441G w miejscowości Połchowo</t>
  </si>
  <si>
    <t>Przebudowa przejść dla pieszych na drodze powiatowej nr 2680G (ul. Armii Krajowej w Brusach) w obrębie skrzyżowania z ul. Targową</t>
  </si>
  <si>
    <t>Przebudowa skrzyżowania dróg powiatowych nr 2502G ul. Spacerowej i 2503G ul. Szkolnej w m. Koczała obejmującą budowę przejść dla pieszych</t>
  </si>
  <si>
    <t>Przebudowa przejścia dla pieszych na drodze powiatowej nr 2680G (ul. Armii Krajowej w Brusach)</t>
  </si>
  <si>
    <t>Przebudowa przejścia dla pieszych na drodze powiatowej nr 1404G w miejscowości Łężyce</t>
  </si>
  <si>
    <t xml:space="preserve">Budowa przejść dla pieszych na drogach nr 1641 G (ul. Wiczlińska) oraz nr 1641 G (ul. Nowowiczlińska) w ramach skrzyżowania dróg ulicy Koperkowej, Wiczlińskiej, Miętowej i Nowowiczlińskiej
</t>
  </si>
  <si>
    <t>P</t>
  </si>
  <si>
    <t>B</t>
  </si>
  <si>
    <t>07.2021-05.2022</t>
  </si>
  <si>
    <t>06.2021-10.2021</t>
  </si>
  <si>
    <t>06.2021-11.2021</t>
  </si>
  <si>
    <t>06.2021-05.2022</t>
  </si>
  <si>
    <t>06.2021-12.2021</t>
  </si>
  <si>
    <t>12.2021-06.2022</t>
  </si>
  <si>
    <t>10.2021-09.2022</t>
  </si>
  <si>
    <t>10.2021-11.2021</t>
  </si>
  <si>
    <t>07.2021-10.2021</t>
  </si>
  <si>
    <t>07.2021-12.2021</t>
  </si>
  <si>
    <t>08.2021-12.2021</t>
  </si>
  <si>
    <t>05.2021-12.2021</t>
  </si>
  <si>
    <t>07.2021-09.2021</t>
  </si>
  <si>
    <t>10.2021-04.2022</t>
  </si>
  <si>
    <t>WI-VII.805.5.2021</t>
  </si>
  <si>
    <t>WI-VII.805.8.2021</t>
  </si>
  <si>
    <t>WI-VII.805.9.2021</t>
  </si>
  <si>
    <t>WI-VII.805.10.2021</t>
  </si>
  <si>
    <t>WI-VII.805.11.2021</t>
  </si>
  <si>
    <t>WI-VII.805.12.2021</t>
  </si>
  <si>
    <t>WI-VII.805.13.2021</t>
  </si>
  <si>
    <t>WI-VII.805.14.2021</t>
  </si>
  <si>
    <t>WI-VII.805.15.2021</t>
  </si>
  <si>
    <t>WI-VII.805.16.2021</t>
  </si>
  <si>
    <t>WI-VII.805.17.2021</t>
  </si>
  <si>
    <t>WI-VII.805.18.2021</t>
  </si>
  <si>
    <t>WI-VII.805.19.2021</t>
  </si>
  <si>
    <t>WI-VII.805.21.2021</t>
  </si>
  <si>
    <t>WI-VII.805.22.2021</t>
  </si>
  <si>
    <t>WI-VII.805.23.2021</t>
  </si>
  <si>
    <t>WI-VII.805.24.2021</t>
  </si>
  <si>
    <t>WI-VII.805.25.2021</t>
  </si>
  <si>
    <t>WI-VII.805.27.2021</t>
  </si>
  <si>
    <t>WI-VII.805.28.2021</t>
  </si>
  <si>
    <t>WI-VII.805.29.2021</t>
  </si>
  <si>
    <t>WI-VII.805.30.2021</t>
  </si>
  <si>
    <t>WI-VII.805.31.2021</t>
  </si>
  <si>
    <t>WI-VII.805.32.2021</t>
  </si>
  <si>
    <t>WI-VII.805.33.2021</t>
  </si>
  <si>
    <t>WI-VII.805.34.2021</t>
  </si>
  <si>
    <t>WI-VII.805.35.2021</t>
  </si>
  <si>
    <t>WI-VII.805.36.2021</t>
  </si>
  <si>
    <t>WI-VII.805.37.2021</t>
  </si>
  <si>
    <t>WI-VII.805.39.2021</t>
  </si>
  <si>
    <t>WI-VII.805.40.2021</t>
  </si>
  <si>
    <t>WI-VII.805.41.2021</t>
  </si>
  <si>
    <t>WI-VII.805.57.2021</t>
  </si>
  <si>
    <t>WI-VII.805.58.2021</t>
  </si>
  <si>
    <t>WI-VII.805.63.2021</t>
  </si>
  <si>
    <t>WI-VII.805.64.2021</t>
  </si>
  <si>
    <t>WI-VII.805.65.2021</t>
  </si>
  <si>
    <t>WI-VII.805.66.2021</t>
  </si>
  <si>
    <t>WI-VII.805.68.2021</t>
  </si>
  <si>
    <t>WI-VII.805.109.2021</t>
  </si>
  <si>
    <t>WI-VII.805.69.2021</t>
  </si>
  <si>
    <t>WI-VII.805.70.2021</t>
  </si>
  <si>
    <t>WI-VII.805.71.2021</t>
  </si>
  <si>
    <t>WI-VII.805.72.2021</t>
  </si>
  <si>
    <t>WI-VII.805.73.2021</t>
  </si>
  <si>
    <t>WI-VII.805.74.2021</t>
  </si>
  <si>
    <t>WI-VII.805.75.2021</t>
  </si>
  <si>
    <t>WI-VII.805.76.2021</t>
  </si>
  <si>
    <t>WI-VII.805.77.2021</t>
  </si>
  <si>
    <t>WI-VII.805.78.2021</t>
  </si>
  <si>
    <t>WI-VII.805.79.2021</t>
  </si>
  <si>
    <t>WI-VII.805.80.2021</t>
  </si>
  <si>
    <t>WI-VII.805.81.2021</t>
  </si>
  <si>
    <t>WI-VII.805.82.2021</t>
  </si>
  <si>
    <t>WI-VII.805.83.2021</t>
  </si>
  <si>
    <t>WI-VII.805.84.2021</t>
  </si>
  <si>
    <t>WI-VII.805.85.2021</t>
  </si>
  <si>
    <t>WI-VII.805.86.2021</t>
  </si>
  <si>
    <t>WI-VII.805.87.2021</t>
  </si>
  <si>
    <t>WI-VII.805.88.2021</t>
  </si>
  <si>
    <t>WI-VII.805.121.2021</t>
  </si>
  <si>
    <t>WI-VII.805.122.2021</t>
  </si>
  <si>
    <t>WI-VII.805.123.2021</t>
  </si>
  <si>
    <t>WI-VII.805.124.2021</t>
  </si>
  <si>
    <t>WI-VII.805.125.2021</t>
  </si>
  <si>
    <t>WI-VII.805.126.2021</t>
  </si>
  <si>
    <t>WI-VII.805.128.2021</t>
  </si>
  <si>
    <t>WI-VII.805.129.2021</t>
  </si>
  <si>
    <t>WI-VII.805.130.2021</t>
  </si>
  <si>
    <t>WI-VII.805.131.2021</t>
  </si>
  <si>
    <t>WI-VII.805.127.2021</t>
  </si>
  <si>
    <t>WI-VII.805.132.2021</t>
  </si>
  <si>
    <t>WI-VII.805.133.2021</t>
  </si>
  <si>
    <t>WI-VII.805.134.2021</t>
  </si>
  <si>
    <t>WI-VII.805.135.2021</t>
  </si>
  <si>
    <t>WI-VII.805.136.2021</t>
  </si>
  <si>
    <t>WI-VII.805.137.2021</t>
  </si>
  <si>
    <t>Gmina Miasta Lębork</t>
  </si>
  <si>
    <t>Gmina Debrzno</t>
  </si>
  <si>
    <t>Gmina Miasta Starogard Gdański</t>
  </si>
  <si>
    <t>Gmina Kwidzyn</t>
  </si>
  <si>
    <t>Gmina Miasta Człuchów</t>
  </si>
  <si>
    <t>Gmina Miasta Rumia</t>
  </si>
  <si>
    <t>Gmina Kobylnica</t>
  </si>
  <si>
    <t>Gmina Nowy Dwór Gdański</t>
  </si>
  <si>
    <t>Gmina Sztum</t>
  </si>
  <si>
    <t>Gmina Kępice</t>
  </si>
  <si>
    <t>Gmina Żukowo</t>
  </si>
  <si>
    <t>Gmina Wejherowo</t>
  </si>
  <si>
    <t>Gmina Tuchomie</t>
  </si>
  <si>
    <t>Gmina Luzino</t>
  </si>
  <si>
    <t>Gmina Miastko</t>
  </si>
  <si>
    <t>Gmina Czersk</t>
  </si>
  <si>
    <t>Gmina Miasta Pruszcz Gdański</t>
  </si>
  <si>
    <t>Gmina Miasta Malbork</t>
  </si>
  <si>
    <t>Gmina Miasta Kwidzyn</t>
  </si>
  <si>
    <t>Gmina Miasta Reda</t>
  </si>
  <si>
    <t>Gmina Smętowo Graniczne</t>
  </si>
  <si>
    <t>Gmina Czarna Woda</t>
  </si>
  <si>
    <t>Gmina Brusy</t>
  </si>
  <si>
    <t>Gmina Kościerzyna</t>
  </si>
  <si>
    <t>Gmina Dziemiany</t>
  </si>
  <si>
    <t>Gmina Tczew</t>
  </si>
  <si>
    <t>Gmina Puck</t>
  </si>
  <si>
    <t>Gmina Nowy Staw</t>
  </si>
  <si>
    <t>2208011</t>
  </si>
  <si>
    <t>2203043</t>
  </si>
  <si>
    <t>2213031</t>
  </si>
  <si>
    <t>2207032</t>
  </si>
  <si>
    <t>2203011</t>
  </si>
  <si>
    <t>2215021</t>
  </si>
  <si>
    <t>2212062</t>
  </si>
  <si>
    <t>2210023</t>
  </si>
  <si>
    <t>2216053</t>
  </si>
  <si>
    <t>2212053</t>
  </si>
  <si>
    <t>2205083</t>
  </si>
  <si>
    <t>2215102</t>
  </si>
  <si>
    <t>2201102</t>
  </si>
  <si>
    <t>2215072</t>
  </si>
  <si>
    <t>2201063</t>
  </si>
  <si>
    <t>2202043</t>
  </si>
  <si>
    <t>2204011</t>
  </si>
  <si>
    <t>2209011</t>
  </si>
  <si>
    <t>2207011</t>
  </si>
  <si>
    <t>2215011</t>
  </si>
  <si>
    <t>2213112</t>
  </si>
  <si>
    <t>2213013</t>
  </si>
  <si>
    <t>2202023</t>
  </si>
  <si>
    <t>2206042</t>
  </si>
  <si>
    <t>2206022</t>
  </si>
  <si>
    <t>2214062</t>
  </si>
  <si>
    <t>2211072</t>
  </si>
  <si>
    <t>2209073</t>
  </si>
  <si>
    <t>lęborski</t>
  </si>
  <si>
    <t>człuchowski</t>
  </si>
  <si>
    <t>starogardzki</t>
  </si>
  <si>
    <t>kwidzyński</t>
  </si>
  <si>
    <t>wejherowski</t>
  </si>
  <si>
    <t>słupski</t>
  </si>
  <si>
    <t>nowodworski</t>
  </si>
  <si>
    <t>sztumski</t>
  </si>
  <si>
    <t>kartuski</t>
  </si>
  <si>
    <t>bytowski</t>
  </si>
  <si>
    <t>chojnicki</t>
  </si>
  <si>
    <t>gdański</t>
  </si>
  <si>
    <t>malborski</t>
  </si>
  <si>
    <t>kościerski</t>
  </si>
  <si>
    <t>tczewski</t>
  </si>
  <si>
    <t>pucki</t>
  </si>
  <si>
    <t>Przebudowa przejścia dla pieszych na ul. Wojska Polskiego w Lęborku</t>
  </si>
  <si>
    <t>Przebudowa przejść dla pieszych na skrzyżowaniach dróg nr 233010G i 233032G w Debrznie</t>
  </si>
  <si>
    <t>Bezpieczne przejścia dla pieszych w Starogardzie Gdańskim-ul. Grunwaldzka - przejście przy Poradni Psychologiczno-Pedagogicznej (PPP)</t>
  </si>
  <si>
    <t>Bezpieczne przejścia dla pieszych w Starogardzie Gdańskim-ul. Jana Pawła II - przejście dla pieszych koło MOPS</t>
  </si>
  <si>
    <t>Bezpieczne przejścia dla pieszych w Starogardzie Gdańskim-ul. Jana Pawła II - przejście dla pieszych koło MEDPHARMA</t>
  </si>
  <si>
    <t>Bezpieczne przejścia dla pieszych w Starogardzie Gdańskim-ul. Kościuszki przy Starostwie</t>
  </si>
  <si>
    <t>Bezpieczne przejścia dla pieszych w Starogardzie Gdańskim-ul. Kościuszki skrzyżowanie z Pelplińską</t>
  </si>
  <si>
    <t>Bezpieczne przejścia dla pieszych w Starogardzie Gdańskim-ul. Reymonta - przejście przy przedszkolu nr 4</t>
  </si>
  <si>
    <t>Bezpieczne przejścia dla pieszych w Starogardzie Gdańskim-ul. Sienkiewicza - przejście przy PSP nr 8</t>
  </si>
  <si>
    <t>Bezpieczne przejścia dla pieszych w Starogardzie Gdańskim-ul. Wybickiego - przejście dla pieszych koło PSP nr 3</t>
  </si>
  <si>
    <t xml:space="preserve">Budowa przejścia dla pieszych na drodze gminnej nr 233010 G przy ulicy Mokotowskiej w Debrznie </t>
  </si>
  <si>
    <t>Przebudowa przejścia dla pieszych na drodze gminnej nr 247054G na ul. Kwidzyńskiej przy Przedszkolu w Korzeniewie</t>
  </si>
  <si>
    <t>Przebudowa przejścia dla pieszych na drodze gminnej nr 247054G na ulicy Kwidzyńskiej przy Szkole Podstawowej w Korzeniewie</t>
  </si>
  <si>
    <t>Przebudowa przejścia dla pieszych na drodze gminnej nr 234037G (ul. Plac Bohaterów)</t>
  </si>
  <si>
    <t>Przebudowa przejścia dla pieszych przy ulicy Batorego w Rumi przy Integracyjnej Szkole Podstawowej Nr 7.</t>
  </si>
  <si>
    <t>Budowa sygnalizacji świetlnej na przejściu dla pieszych na ul. Gdańskiej (droga gminna nr G132307G) w Rumi</t>
  </si>
  <si>
    <t>Przebudowa przejścia dla pieszych na drodze gminnej nr 247054G w Marezie na ul. Korzeniewskiej (przy ul. Kwiatowej)</t>
  </si>
  <si>
    <t>Przebudowa przejścia dla pieszych na drodze gminnej nr 247054G w Marezie na ul. Korzeniewskiej (przy ul. Osiedlowej)</t>
  </si>
  <si>
    <t>Przebudowa przejścia dla pieszych na drodze gminnej nr 116332G (ul. Lutosławskiego)</t>
  </si>
  <si>
    <t>Przebudowa przejścia dla pieszych na drodze gminnej nr 116290G (ul.Hugona Kolłątaja)</t>
  </si>
  <si>
    <t>Przebudowa przejścia dla pieszych na drodze gminnej nr 116333G (ul. Prosta)</t>
  </si>
  <si>
    <t>Przebudowa przejść dla pieszych w obrębie skrzyżowania ulic Szczecińskiej (droga gminna Nr 114209G, działka nr 633) i Transportowej (droga gminna Nr 114082G, działka Nr 634/1) w miejscowości Kobylnica</t>
  </si>
  <si>
    <t>Przebudowa przejścia dla pieszych w ciągu drogi krajowej nr DK6 zlokalizowanego u zbiegu ulic Polnej i Pocztowej na działkach nr 3/5 i 136/2 w miejscowości Sycewice.</t>
  </si>
  <si>
    <t>Przebudowa przejścia dla pieszych w ciągu drogi krajowej nr DK6 zlokalizowanego koło przystanku autobusowego na działce nr 47/4 w miejscowości Sycewice.</t>
  </si>
  <si>
    <t>Przebudowa przejścia dla pieszych w Nowym Dworze Gdańskim – ul. Warszawska</t>
  </si>
  <si>
    <t>Przebudowa przejścia dla pieszych w Nowym Dworze Gdańskim – ul. Sikorskiego</t>
  </si>
  <si>
    <t>Budowa przejścia dla pieszych na drodze gminnej nr 218521.G ul. Akacjowa w Czerninie</t>
  </si>
  <si>
    <t>Przebudowa istniejącego przejścia dla pieszych na drodze gminnej nr 218522.G ul. Reymonta w Czerninie</t>
  </si>
  <si>
    <t>Przebudowa przejścia dla pieszych na drodze gminnej nr 159522G (ul. Szkolna w Kępicach).</t>
  </si>
  <si>
    <t>Przebudowa przejścia dla pieszych na drodze gminnej nr 234051G (ul. Zamkowa)</t>
  </si>
  <si>
    <t>Przebudowa istniejącego przejścia dla pieszych na drodze gminnej nr 218001.G ul. Słoneczna w Sztumie</t>
  </si>
  <si>
    <t xml:space="preserve">Przebudowa przejścia dla pieszych na drodze gminnej nr 129013G (ul. Słoneczna) w Gościcinie </t>
  </si>
  <si>
    <t>Przebudowa przejścia dla pieszych w ciągu drogi gminnej nr 182050G (ul.Ks. Jana Hinza)</t>
  </si>
  <si>
    <t>Przebudowa przejść dla pieszych w obrębie skrzyżowania ulicy Kaszubskiej z ulicą Ks. Machalewskiego  i ulicą Wiśniową w Luzinie.</t>
  </si>
  <si>
    <t>Budowa nowego przejścia dla pieszych na drodze gminnej nr 193544g przy ul. Szkolnej w miastku</t>
  </si>
  <si>
    <t xml:space="preserve">Przebudowa przejścia dla pieszych w obrębie skrzyżowania drogi gminnej nr 182049G (ul. Sportowa) oraz 182050G (ul.Ks. Jana Hinza) </t>
  </si>
  <si>
    <t>Budowa przejścia dla pieszych w miejscowości Miszewo na drodze gminnej nr 157087G</t>
  </si>
  <si>
    <t>Budowa przejścia dla pieszych w miejscowości Banino na drodze gminnej publicznej nr 157018G</t>
  </si>
  <si>
    <t>Przebudowa przejścia dla pieszych na drodze gminnej nr 193547G przy ul. Kujawskiej w Miastku</t>
  </si>
  <si>
    <t>Przebudowa przejścia dla pieszych na drodze gminnej nr 193515G przy ulicy Królowej Jadwigii w Miastku</t>
  </si>
  <si>
    <t>Przebudowa przejścia dla pieszych na drodze gminnej nr 193116G w miejscowości Słosinko</t>
  </si>
  <si>
    <t>Przebudowa przejścia dla pieszych na drodze gminnej nr 193503G przy ul. Konstytucji 3-go Maja w Miastku</t>
  </si>
  <si>
    <t>Poprawa bezpieczeństwa na przejściu dla pieszych na ul. Szkolnej w Czersku</t>
  </si>
  <si>
    <t>Poprawa bezpieczeństwa na przejściu dla pieszych poprzez budowę oświetlenia drogowego w ciągu ul. Starego Urzędu w m. Czersk</t>
  </si>
  <si>
    <t>Budowa przejścia dla pieszych na drodze gminnej nr 172065 G wraz z budową dedykowanego doświatlenia przejścia dla pieszych przy ulicy Pawła Edmunda Strzeleckiego w Pruszczu Gdańskim</t>
  </si>
  <si>
    <t>Przebudowa przejścia dla pieszych na drodze gminnej numer 171608G ( na ulicy Mickiewicza, na wysokości skrzyżowania z ulicą Kossaka) w Pruszczu Gdańskim</t>
  </si>
  <si>
    <t>Przebudowa przejścia dla pieszych na drodze gminnej nr 201139 G przy ulicy Reymonta w Malborku</t>
  </si>
  <si>
    <t>Budowa przejścia dla pieszych na drodze gminnej nr 135681 G (ul. Chabrowa)</t>
  </si>
  <si>
    <t>Przebudowa przejścia dla pieszych na drodze gminnej nr 246079G (ul. Toruńska ) w Kwidzynie</t>
  </si>
  <si>
    <t>Przebudowa przejścia dla pieszych na drodze gminnej nr 246166G ul. Korczaka w Kwidzynie</t>
  </si>
  <si>
    <t>Przebudowa przejścia dla pieszych w obrębie skrzyżowania ul. Łąkowej z ul. Spokojną w Redzie</t>
  </si>
  <si>
    <t>Przebudowa przejścia dla pieszych w obrębie skrzyżowania ul. Pawła Bielawy z Al.Jana Pawła II  w Redzie</t>
  </si>
  <si>
    <t>Przebudowa przejścia dla pieszych na drodze gminnej nr 129059G (ul. Długa) w Bolszewie</t>
  </si>
  <si>
    <t>Budowa wyniesionego przejścia dla pieszych na drodze gminnej nr 245037G - ul. Gdańska w miejscowości Smętowo Graniczne</t>
  </si>
  <si>
    <t>Przebudowa przejścia dla pieszych na drodze gminnej nr 135681 G (ul. Chabrowa)</t>
  </si>
  <si>
    <t>Rozbudowa przejścia dla pieszych przy Przedszkolu na drodze gminnej, ul. Mostowej w Czarnej Wodzie</t>
  </si>
  <si>
    <t>Budowa przejścia dla pieszych  na drodze gminnej przy skrzyżowaniu ul. Polnej z ul. Słoneczną</t>
  </si>
  <si>
    <t>Budowa przejścia dla pieszych na drodze gminnej przy skrzyżowaniu ul. Polnej z ul. Długą</t>
  </si>
  <si>
    <t>Przebudowa przejść dla pieszych na drodze gminnej nr 206044G (ul. Ogrodowa w Brusach) w obrębie skrzyżowania z ul. Józefa Chełmowskiego</t>
  </si>
  <si>
    <t>Przebudowa przejścia dla pieszych na drodze gminnej nr 206044G (ul. Ogrodowa w Brusach)</t>
  </si>
  <si>
    <t>Budowa bezpiecznego przejścia dla pieszych na drodze gminnej nr 187135G we Wdzydzach</t>
  </si>
  <si>
    <t>Bezpiecznie do szkoły, przedszkola i żłobka – przebudowa  przejścia dla pieszych prowadzącego do budynków szkolnych przy ul. Wyzwolenia w Dziemianach</t>
  </si>
  <si>
    <t>Bezpiecznie do szkoły – przebudowa  przejścia dla pieszych prowadzącego do budynków szkolnych przy ul. Wyzwolenia w Dziemianach</t>
  </si>
  <si>
    <t>Przebudowa przejścia dla piesych w miejscowości Rokitki przy ul. Tczewskiej</t>
  </si>
  <si>
    <t>Przebudowa przejść dla pieszych na drodze gminnej nr 206044G (ul. Ogrodowa w Brusach) w obrębie skrzyżowania z ul. Targową</t>
  </si>
  <si>
    <t>Budowa przejścia dla pieszych na drodze gminnej nr 1519G ul. Jana Pawła II w Smolnie</t>
  </si>
  <si>
    <t>Przebudowa przejścia dla pieszych na drodze gminnej nr 192039G (ul. Obrońców Westerplatte)</t>
  </si>
  <si>
    <t>Przebudowa przejścia dla pieszych na drodze gminnej nr 2340G (ul. Gdańska)</t>
  </si>
  <si>
    <t>Budowa i przebudowa przejść dla pieszych na drogach nr 135223 G (ul. Koperkowa) i 135306 G (ul. Miętowa) w ramach skrzyżowania dróg ulicy Koperkowej, Wiczlińskiej, Miętowej i Nowowiczlińskiej</t>
  </si>
  <si>
    <t>09.2021-08.2022</t>
  </si>
  <si>
    <t>08.2021-10.2021</t>
  </si>
  <si>
    <t>06.2021-04.2022</t>
  </si>
  <si>
    <t>11.2021-10.2022</t>
  </si>
  <si>
    <t>03.2022-05.2022</t>
  </si>
  <si>
    <t>12.2021-08.2022</t>
  </si>
  <si>
    <t xml:space="preserve">09.2021-11.2021 </t>
  </si>
  <si>
    <t>10.2021-06.2022</t>
  </si>
  <si>
    <t>03.2021-11.2021</t>
  </si>
  <si>
    <t>10.2021-12.2021</t>
  </si>
  <si>
    <t>08.2021-11.2021</t>
  </si>
  <si>
    <t>09.2021-10.2021</t>
  </si>
  <si>
    <t>11.2021-08.2022</t>
  </si>
  <si>
    <t>08.2021-01.2022</t>
  </si>
  <si>
    <t>09.2021-05.2022</t>
  </si>
  <si>
    <t>09.2021-06.2022</t>
  </si>
  <si>
    <t>09.2021-12.2021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</si>
  <si>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rok 2021</t>
    </r>
  </si>
  <si>
    <t>Województwo: Pomorskie</t>
  </si>
  <si>
    <t>Przebudowa przejścia dla pieszych w Pępowie na drodze powiatowej nr 1900G przy szkole podstawowej poprzez jego doświetlenie wraz z montażem znaków świetlnych D-6</t>
  </si>
  <si>
    <t>Przebudowa przejścia dla pieszych w Pępowie na drodze powiatowej nr 1900G przy stacji benzynowejj poprzez jego doświetlenie wraz z montażem znaków świetlnych D-6</t>
  </si>
  <si>
    <t>Przebudowa przejścia dla pieszych na ulicy Długiej na drodze powiatowej nr 1928G przy Szkole Podstawej w Skrzeszewie.</t>
  </si>
  <si>
    <t>Przebudowa przejścia dla pieszych na ulicy Szkolnej na drodze powiatowej nr 1928G przy Szkole Podstawej w Skrzeszewie.</t>
  </si>
  <si>
    <t>Przebudowa przejścia dla pieszych na drodze powiatowej nr 1916G przy Szkole Podstawej w Borzestowie</t>
  </si>
  <si>
    <t>Przebudowa przejścia dla pieszych przy szkole podstawoej w Leżnie na drodze powiatowej nr 1900G.</t>
  </si>
  <si>
    <t>07.2021-06.2022</t>
  </si>
  <si>
    <t>12.2021-11.2022</t>
  </si>
  <si>
    <t>Przebudowa przejścia dla pieszych w miejscowości Przyjaźń na drode gminnej publicznej nr 157051G.</t>
  </si>
  <si>
    <t>Przebudowa przejścia dla pieszych w mieście Żukowo na drodze gminnej publicznej nr 157871G.</t>
  </si>
  <si>
    <t>Przebudowa przejścia dla pieszych przy Szkole Podstawowej w Pępowie na drodze gminnej publicznej nr 157020G.</t>
  </si>
  <si>
    <t>Przebudowa przejścia dla pieszych w mieście Żukowo na drodze gminnej publicznej nr 157020G.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</si>
</sst>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6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vertical="center" wrapText="1"/>
    </xf>
    <xf numFmtId="167" fontId="19" fillId="0" borderId="1" xfId="0" applyNumberFormat="1" applyFont="1" applyFill="1" applyBorder="1" applyAlignment="1">
      <alignment vertical="center"/>
    </xf>
    <xf numFmtId="165" fontId="19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9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right" vertical="center" wrapText="1"/>
    </xf>
    <xf numFmtId="49" fontId="19" fillId="0" borderId="1" xfId="0" applyNumberFormat="1" applyFont="1" applyFill="1" applyBorder="1" applyAlignment="1">
      <alignment horizontal="right" vertical="center" wrapText="1"/>
    </xf>
    <xf numFmtId="167" fontId="19" fillId="0" borderId="1" xfId="0" applyNumberFormat="1" applyFont="1" applyFill="1" applyBorder="1" applyAlignment="1">
      <alignment horizontal="right" vertical="center"/>
    </xf>
    <xf numFmtId="165" fontId="19" fillId="0" borderId="1" xfId="0" applyNumberFormat="1" applyFont="1" applyFill="1" applyBorder="1" applyAlignment="1">
      <alignment horizontal="right" vertical="center" wrapText="1"/>
    </xf>
    <xf numFmtId="9" fontId="19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3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right" vertical="center" wrapText="1"/>
    </xf>
    <xf numFmtId="49" fontId="15" fillId="0" borderId="1" xfId="0" applyNumberFormat="1" applyFont="1" applyFill="1" applyBorder="1" applyAlignment="1">
      <alignment horizontal="right" vertical="center" wrapText="1"/>
    </xf>
    <xf numFmtId="167" fontId="15" fillId="0" borderId="1" xfId="0" applyNumberFormat="1" applyFont="1" applyFill="1" applyBorder="1" applyAlignment="1">
      <alignment horizontal="right" vertical="center"/>
    </xf>
    <xf numFmtId="165" fontId="15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Fill="1" applyBorder="1" applyAlignment="1">
      <alignment horizontal="right" vertical="center"/>
    </xf>
    <xf numFmtId="4" fontId="23" fillId="0" borderId="1" xfId="0" applyNumberFormat="1" applyFont="1" applyFill="1" applyBorder="1" applyAlignment="1">
      <alignment horizontal="right" vertical="center" wrapText="1"/>
    </xf>
    <xf numFmtId="9" fontId="15" fillId="0" borderId="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 wrapText="1"/>
    </xf>
    <xf numFmtId="4" fontId="22" fillId="0" borderId="1" xfId="0" applyNumberFormat="1" applyFont="1" applyBorder="1" applyAlignment="1">
      <alignment vertical="center" wrapText="1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3" fillId="0" borderId="26" xfId="0" applyFont="1" applyFill="1" applyBorder="1" applyAlignment="1">
      <alignment vertical="center"/>
    </xf>
    <xf numFmtId="0" fontId="13" fillId="0" borderId="27" xfId="0" applyNumberFormat="1" applyFont="1" applyFill="1" applyBorder="1" applyAlignment="1">
      <alignment vertical="center"/>
    </xf>
    <xf numFmtId="166" fontId="13" fillId="0" borderId="28" xfId="0" applyNumberFormat="1" applyFont="1" applyFill="1" applyBorder="1" applyAlignment="1">
      <alignment vertical="center"/>
    </xf>
    <xf numFmtId="166" fontId="13" fillId="0" borderId="29" xfId="0" applyNumberFormat="1" applyFont="1" applyFill="1" applyBorder="1" applyAlignment="1">
      <alignment vertical="center"/>
    </xf>
    <xf numFmtId="166" fontId="13" fillId="4" borderId="30" xfId="0" applyNumberFormat="1" applyFont="1" applyFill="1" applyBorder="1" applyAlignment="1">
      <alignment vertical="center"/>
    </xf>
    <xf numFmtId="166" fontId="13" fillId="0" borderId="31" xfId="0" applyNumberFormat="1" applyFont="1" applyFill="1" applyBorder="1" applyAlignment="1">
      <alignment vertical="center"/>
    </xf>
    <xf numFmtId="0" fontId="18" fillId="3" borderId="26" xfId="0" applyFont="1" applyFill="1" applyBorder="1" applyAlignment="1">
      <alignment vertical="center"/>
    </xf>
    <xf numFmtId="0" fontId="18" fillId="3" borderId="27" xfId="0" applyNumberFormat="1" applyFont="1" applyFill="1" applyBorder="1" applyAlignment="1">
      <alignment vertical="center"/>
    </xf>
    <xf numFmtId="166" fontId="18" fillId="3" borderId="28" xfId="0" applyNumberFormat="1" applyFont="1" applyFill="1" applyBorder="1" applyAlignment="1">
      <alignment vertical="center"/>
    </xf>
    <xf numFmtId="166" fontId="18" fillId="3" borderId="29" xfId="0" applyNumberFormat="1" applyFont="1" applyFill="1" applyBorder="1" applyAlignment="1">
      <alignment vertical="center"/>
    </xf>
    <xf numFmtId="166" fontId="18" fillId="4" borderId="30" xfId="0" applyNumberFormat="1" applyFont="1" applyFill="1" applyBorder="1" applyAlignment="1">
      <alignment vertical="center"/>
    </xf>
    <xf numFmtId="166" fontId="18" fillId="3" borderId="31" xfId="0" applyNumberFormat="1" applyFont="1" applyFill="1" applyBorder="1" applyAlignment="1">
      <alignment vertical="center"/>
    </xf>
    <xf numFmtId="0" fontId="13" fillId="5" borderId="26" xfId="0" applyFont="1" applyFill="1" applyBorder="1" applyAlignment="1">
      <alignment vertical="center"/>
    </xf>
    <xf numFmtId="0" fontId="14" fillId="5" borderId="27" xfId="0" applyNumberFormat="1" applyFont="1" applyFill="1" applyBorder="1" applyAlignment="1">
      <alignment vertical="center"/>
    </xf>
    <xf numFmtId="166" fontId="14" fillId="5" borderId="28" xfId="0" applyNumberFormat="1" applyFont="1" applyFill="1" applyBorder="1" applyAlignment="1">
      <alignment vertical="center"/>
    </xf>
    <xf numFmtId="166" fontId="14" fillId="5" borderId="29" xfId="0" applyNumberFormat="1" applyFont="1" applyFill="1" applyBorder="1" applyAlignment="1">
      <alignment vertical="center"/>
    </xf>
    <xf numFmtId="166" fontId="14" fillId="4" borderId="30" xfId="0" applyNumberFormat="1" applyFont="1" applyFill="1" applyBorder="1" applyAlignment="1">
      <alignment vertical="center"/>
    </xf>
    <xf numFmtId="166" fontId="14" fillId="5" borderId="31" xfId="0" applyNumberFormat="1" applyFont="1" applyFill="1" applyBorder="1" applyAlignment="1">
      <alignment vertical="center"/>
    </xf>
    <xf numFmtId="166" fontId="13" fillId="2" borderId="28" xfId="0" applyNumberFormat="1" applyFont="1" applyFill="1" applyBorder="1" applyAlignment="1">
      <alignment vertical="center"/>
    </xf>
    <xf numFmtId="166" fontId="13" fillId="2" borderId="3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3" fontId="23" fillId="2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9" fontId="0" fillId="0" borderId="0" xfId="2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9" fontId="23" fillId="2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9" fontId="15" fillId="0" borderId="1" xfId="5" applyNumberFormat="1" applyFont="1" applyFill="1" applyBorder="1" applyAlignment="1">
      <alignment horizontal="center" vertical="center" wrapText="1"/>
    </xf>
    <xf numFmtId="9" fontId="15" fillId="6" borderId="1" xfId="5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center" vertical="center" wrapText="1"/>
    </xf>
    <xf numFmtId="3" fontId="15" fillId="0" borderId="5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left" vertical="center" wrapText="1"/>
    </xf>
  </cellXfs>
  <cellStyles count="6">
    <cellStyle name="Dziesiętny 2" xfId="4"/>
    <cellStyle name="Normalny" xfId="0" builtinId="0"/>
    <cellStyle name="Normalny 2" xfId="3"/>
    <cellStyle name="Normalny 3" xfId="1"/>
    <cellStyle name="Procentowy 2" xfId="2"/>
    <cellStyle name="Walutowy" xfId="5" builtinId="4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26"/>
  <sheetViews>
    <sheetView tabSelected="1" view="pageBreakPreview" zoomScale="85" zoomScaleNormal="100" zoomScaleSheetLayoutView="85" workbookViewId="0"/>
  </sheetViews>
  <sheetFormatPr defaultColWidth="9.33203125" defaultRowHeight="14.4" x14ac:dyDescent="0.3"/>
  <cols>
    <col min="1" max="1" width="32.33203125" style="10" customWidth="1"/>
    <col min="2" max="2" width="10.6640625" style="10" customWidth="1"/>
    <col min="3" max="5" width="20.6640625" style="10" customWidth="1"/>
    <col min="6" max="15" width="15.6640625" style="10" customWidth="1"/>
    <col min="16" max="16" width="9.33203125" style="10"/>
    <col min="17" max="17" width="11.6640625" style="10" bestFit="1" customWidth="1"/>
    <col min="18" max="16384" width="9.33203125" style="3"/>
  </cols>
  <sheetData>
    <row r="1" spans="1:24" s="6" customFormat="1" ht="22.95" customHeight="1" x14ac:dyDescent="0.35">
      <c r="A1" s="102" t="s">
        <v>44</v>
      </c>
      <c r="B1" s="100"/>
      <c r="C1" s="100"/>
      <c r="D1" s="100"/>
      <c r="E1" s="100"/>
      <c r="F1" s="100"/>
      <c r="G1" s="100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</row>
    <row r="2" spans="1:24" s="6" customFormat="1" ht="22.95" customHeight="1" thickBot="1" x14ac:dyDescent="0.4">
      <c r="A2" s="103" t="s">
        <v>39</v>
      </c>
      <c r="B2" s="101"/>
      <c r="C2" s="101"/>
      <c r="D2" s="101"/>
      <c r="E2" s="101"/>
      <c r="F2" s="101"/>
      <c r="G2" s="101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</row>
    <row r="3" spans="1:24" x14ac:dyDescent="0.3">
      <c r="A3" s="7"/>
      <c r="B3" s="7"/>
      <c r="C3" s="7"/>
      <c r="D3" s="125" t="s">
        <v>17</v>
      </c>
      <c r="E3" s="126"/>
      <c r="F3" s="126"/>
      <c r="G3" s="126"/>
      <c r="H3" s="126"/>
      <c r="I3" s="126"/>
      <c r="J3" s="126"/>
      <c r="K3" s="126"/>
      <c r="L3" s="127"/>
      <c r="M3" s="7"/>
      <c r="N3" s="7"/>
      <c r="O3" s="7"/>
      <c r="P3" s="8"/>
      <c r="Q3" s="8"/>
      <c r="R3" s="8"/>
      <c r="S3" s="8"/>
      <c r="T3" s="8"/>
      <c r="U3" s="8"/>
      <c r="V3" s="8"/>
    </row>
    <row r="4" spans="1:24" x14ac:dyDescent="0.3">
      <c r="A4" s="9"/>
      <c r="B4" s="7"/>
      <c r="C4" s="7"/>
      <c r="D4" s="128"/>
      <c r="E4" s="129"/>
      <c r="F4" s="129"/>
      <c r="G4" s="129"/>
      <c r="H4" s="129"/>
      <c r="I4" s="129"/>
      <c r="J4" s="129"/>
      <c r="K4" s="129"/>
      <c r="L4" s="130"/>
      <c r="P4" s="3"/>
      <c r="Q4" s="3"/>
      <c r="V4" s="8"/>
    </row>
    <row r="5" spans="1:24" x14ac:dyDescent="0.3">
      <c r="A5" s="11" t="s">
        <v>413</v>
      </c>
      <c r="B5" s="12"/>
      <c r="C5" s="12"/>
      <c r="D5" s="128"/>
      <c r="E5" s="129"/>
      <c r="F5" s="129"/>
      <c r="G5" s="129"/>
      <c r="H5" s="129"/>
      <c r="I5" s="129"/>
      <c r="J5" s="129"/>
      <c r="K5" s="129"/>
      <c r="L5" s="130"/>
      <c r="P5" s="3"/>
      <c r="Q5" s="3"/>
      <c r="V5" s="13"/>
    </row>
    <row r="6" spans="1:24" x14ac:dyDescent="0.3">
      <c r="A6" s="12"/>
      <c r="B6" s="12"/>
      <c r="C6" s="12"/>
      <c r="D6" s="128"/>
      <c r="E6" s="129"/>
      <c r="F6" s="129"/>
      <c r="G6" s="129"/>
      <c r="H6" s="129"/>
      <c r="I6" s="129"/>
      <c r="J6" s="129"/>
      <c r="K6" s="129"/>
      <c r="L6" s="130"/>
      <c r="P6" s="3"/>
      <c r="Q6" s="3"/>
      <c r="V6" s="8"/>
    </row>
    <row r="7" spans="1:24" x14ac:dyDescent="0.3">
      <c r="A7" s="160" t="s">
        <v>414</v>
      </c>
      <c r="B7" s="12"/>
      <c r="C7" s="12"/>
      <c r="D7" s="128"/>
      <c r="E7" s="129"/>
      <c r="F7" s="129"/>
      <c r="G7" s="129"/>
      <c r="H7" s="129"/>
      <c r="I7" s="129"/>
      <c r="J7" s="129"/>
      <c r="K7" s="129"/>
      <c r="L7" s="130"/>
      <c r="P7" s="3"/>
      <c r="Q7" s="3"/>
      <c r="V7" s="13"/>
    </row>
    <row r="8" spans="1:24" ht="15" thickBot="1" x14ac:dyDescent="0.35">
      <c r="A8" s="12"/>
      <c r="B8" s="12"/>
      <c r="C8" s="12"/>
      <c r="D8" s="131" t="s">
        <v>18</v>
      </c>
      <c r="E8" s="132"/>
      <c r="F8" s="132"/>
      <c r="G8" s="132"/>
      <c r="H8" s="132"/>
      <c r="I8" s="132"/>
      <c r="J8" s="132"/>
      <c r="K8" s="132"/>
      <c r="L8" s="133"/>
      <c r="P8" s="3"/>
      <c r="Q8" s="3"/>
      <c r="V8" s="8"/>
    </row>
    <row r="9" spans="1:24" ht="14.4" customHeight="1" x14ac:dyDescent="0.3">
      <c r="A9" s="12"/>
      <c r="B9" s="12"/>
      <c r="C9" s="12"/>
      <c r="D9" s="12"/>
      <c r="E9" s="12"/>
      <c r="F9" s="14"/>
      <c r="G9" s="14"/>
      <c r="H9" s="14"/>
      <c r="I9" s="14"/>
      <c r="J9" s="14"/>
      <c r="K9" s="14"/>
      <c r="L9" s="14"/>
      <c r="M9" s="14"/>
      <c r="N9" s="14"/>
      <c r="X9" s="8"/>
    </row>
    <row r="10" spans="1:24" ht="20.100000000000001" customHeight="1" thickBot="1" x14ac:dyDescent="0.35">
      <c r="A10" s="11" t="s">
        <v>0</v>
      </c>
      <c r="B10" s="12"/>
      <c r="C10" s="12"/>
      <c r="D10" s="12"/>
      <c r="E10" s="12"/>
      <c r="F10" s="14"/>
      <c r="G10" s="14"/>
      <c r="H10" s="14"/>
      <c r="I10" s="14"/>
      <c r="J10" s="14"/>
      <c r="K10" s="14"/>
      <c r="L10" s="14"/>
      <c r="M10" s="14"/>
      <c r="N10" s="14"/>
      <c r="X10" s="8"/>
    </row>
    <row r="11" spans="1:24" ht="20.100000000000001" customHeight="1" x14ac:dyDescent="0.3">
      <c r="A11" s="134" t="s">
        <v>1</v>
      </c>
      <c r="B11" s="136" t="s">
        <v>32</v>
      </c>
      <c r="C11" s="138" t="s">
        <v>19</v>
      </c>
      <c r="D11" s="140" t="s">
        <v>20</v>
      </c>
      <c r="E11" s="142" t="s">
        <v>21</v>
      </c>
      <c r="F11" s="75"/>
      <c r="G11" s="74"/>
      <c r="H11" s="75" t="s">
        <v>11</v>
      </c>
      <c r="I11" s="74"/>
      <c r="J11" s="74"/>
      <c r="K11" s="74"/>
      <c r="L11" s="75"/>
      <c r="M11" s="76"/>
      <c r="N11" s="27"/>
      <c r="O11" s="27"/>
      <c r="P11" s="2"/>
      <c r="Q11" s="2"/>
      <c r="R11" s="2"/>
      <c r="S11" s="2"/>
      <c r="V11" s="8"/>
    </row>
    <row r="12" spans="1:24" s="1" customFormat="1" ht="20.100000000000001" customHeight="1" thickBot="1" x14ac:dyDescent="0.35">
      <c r="A12" s="135"/>
      <c r="B12" s="137"/>
      <c r="C12" s="139"/>
      <c r="D12" s="141"/>
      <c r="E12" s="143"/>
      <c r="F12" s="77">
        <v>2021</v>
      </c>
      <c r="G12" s="77">
        <v>2022</v>
      </c>
      <c r="H12" s="77">
        <v>2023</v>
      </c>
      <c r="I12" s="77">
        <v>2024</v>
      </c>
      <c r="J12" s="77">
        <v>2025</v>
      </c>
      <c r="K12" s="77">
        <v>2026</v>
      </c>
      <c r="L12" s="77">
        <v>2027</v>
      </c>
      <c r="M12" s="78">
        <v>2028</v>
      </c>
      <c r="N12" s="14"/>
      <c r="O12" s="14"/>
      <c r="P12" s="14"/>
      <c r="Q12" s="14"/>
      <c r="R12" s="14"/>
      <c r="S12" s="14"/>
      <c r="T12" s="15"/>
      <c r="U12" s="15"/>
      <c r="V12" s="15"/>
    </row>
    <row r="13" spans="1:24" ht="40.200000000000003" customHeight="1" thickTop="1" thickBot="1" x14ac:dyDescent="0.35">
      <c r="A13" s="79" t="s">
        <v>37</v>
      </c>
      <c r="B13" s="80">
        <f>COUNTA('pow podst'!L3:L52)</f>
        <v>50</v>
      </c>
      <c r="C13" s="81">
        <f>SUM('pow podst'!K3:K52)</f>
        <v>9163016</v>
      </c>
      <c r="D13" s="82">
        <f>SUM('pow podst'!M3:M52)</f>
        <v>2824639</v>
      </c>
      <c r="E13" s="83">
        <f>SUM('pow podst'!L3:L52)</f>
        <v>6338377</v>
      </c>
      <c r="F13" s="81">
        <f>SUM('pow podst'!O3:O52)</f>
        <v>6338377</v>
      </c>
      <c r="G13" s="81">
        <f>SUM('pow podst'!P3:P52)</f>
        <v>0</v>
      </c>
      <c r="H13" s="81">
        <f>SUM('pow podst'!Q3:Q52)</f>
        <v>0</v>
      </c>
      <c r="I13" s="81">
        <f>SUM('pow podst'!R3:R52)</f>
        <v>0</v>
      </c>
      <c r="J13" s="81">
        <f>SUM('pow podst'!S3:S52)</f>
        <v>0</v>
      </c>
      <c r="K13" s="81">
        <f>SUM('pow podst'!T3:T52)</f>
        <v>0</v>
      </c>
      <c r="L13" s="81">
        <f>SUM('pow podst'!U3:U52)</f>
        <v>0</v>
      </c>
      <c r="M13" s="84">
        <f>SUM('pow podst'!V3:V52)</f>
        <v>0</v>
      </c>
      <c r="N13" s="16" t="b">
        <f t="shared" ref="N13:N19" si="0">C13=(D13+E13)</f>
        <v>1</v>
      </c>
      <c r="O13" s="35" t="b">
        <f t="shared" ref="O13:O19" si="1">E13=SUM(F13:M13)</f>
        <v>1</v>
      </c>
      <c r="P13" s="17"/>
      <c r="Q13" s="17"/>
      <c r="R13" s="18"/>
      <c r="S13" s="18"/>
      <c r="T13" s="19"/>
      <c r="U13" s="8"/>
      <c r="V13" s="8"/>
    </row>
    <row r="14" spans="1:24" ht="40.200000000000003" customHeight="1" thickTop="1" thickBot="1" x14ac:dyDescent="0.35">
      <c r="A14" s="79" t="s">
        <v>38</v>
      </c>
      <c r="B14" s="80">
        <f>COUNTA('gm podst'!M3:M80)</f>
        <v>78</v>
      </c>
      <c r="C14" s="81">
        <f>SUM('gm podst'!L3:L80)</f>
        <v>8989207</v>
      </c>
      <c r="D14" s="82">
        <f>SUM('gm podst'!N3:N80)</f>
        <v>2318029</v>
      </c>
      <c r="E14" s="83">
        <f>SUM('gm podst'!M3:M80)</f>
        <v>6671178</v>
      </c>
      <c r="F14" s="97">
        <f>SUM('gm podst'!P3:P80)</f>
        <v>6671178</v>
      </c>
      <c r="G14" s="97">
        <f>SUM('gm podst'!Q3:Q80)</f>
        <v>0</v>
      </c>
      <c r="H14" s="97">
        <f>SUM('gm podst'!R3:R80)</f>
        <v>0</v>
      </c>
      <c r="I14" s="97">
        <f>SUM('gm podst'!S3:S80)</f>
        <v>0</v>
      </c>
      <c r="J14" s="97">
        <f>SUM('gm podst'!T3:T80)</f>
        <v>0</v>
      </c>
      <c r="K14" s="97">
        <f>SUM('gm podst'!U3:U80)</f>
        <v>0</v>
      </c>
      <c r="L14" s="97">
        <f>SUM('gm podst'!V3:V80)</f>
        <v>0</v>
      </c>
      <c r="M14" s="98">
        <f>SUM('gm podst'!W3:W80)</f>
        <v>0</v>
      </c>
      <c r="N14" s="16" t="b">
        <f t="shared" si="0"/>
        <v>1</v>
      </c>
      <c r="O14" s="35" t="b">
        <f t="shared" si="1"/>
        <v>1</v>
      </c>
      <c r="P14" s="17"/>
      <c r="Q14" s="17"/>
      <c r="R14" s="18"/>
      <c r="S14" s="18"/>
      <c r="T14" s="18"/>
      <c r="U14" s="18"/>
      <c r="V14" s="18"/>
    </row>
    <row r="15" spans="1:24" s="22" customFormat="1" ht="40.200000000000003" customHeight="1" thickTop="1" thickBot="1" x14ac:dyDescent="0.35">
      <c r="A15" s="85" t="s">
        <v>33</v>
      </c>
      <c r="B15" s="86">
        <f t="shared" ref="B15:M15" si="2">B13+B14</f>
        <v>128</v>
      </c>
      <c r="C15" s="87">
        <f t="shared" si="2"/>
        <v>18152223</v>
      </c>
      <c r="D15" s="88">
        <f t="shared" si="2"/>
        <v>5142668</v>
      </c>
      <c r="E15" s="89">
        <f t="shared" si="2"/>
        <v>13009555</v>
      </c>
      <c r="F15" s="87">
        <f t="shared" si="2"/>
        <v>13009555</v>
      </c>
      <c r="G15" s="87">
        <f t="shared" si="2"/>
        <v>0</v>
      </c>
      <c r="H15" s="87">
        <f t="shared" si="2"/>
        <v>0</v>
      </c>
      <c r="I15" s="87">
        <f t="shared" si="2"/>
        <v>0</v>
      </c>
      <c r="J15" s="87">
        <f t="shared" si="2"/>
        <v>0</v>
      </c>
      <c r="K15" s="87">
        <f t="shared" si="2"/>
        <v>0</v>
      </c>
      <c r="L15" s="87">
        <f t="shared" si="2"/>
        <v>0</v>
      </c>
      <c r="M15" s="90">
        <f t="shared" si="2"/>
        <v>0</v>
      </c>
      <c r="N15" s="16" t="b">
        <f t="shared" si="0"/>
        <v>1</v>
      </c>
      <c r="O15" s="35" t="b">
        <f t="shared" si="1"/>
        <v>1</v>
      </c>
      <c r="P15" s="20"/>
      <c r="Q15" s="20"/>
      <c r="R15" s="21"/>
      <c r="S15" s="21"/>
      <c r="T15" s="21"/>
      <c r="U15" s="21"/>
      <c r="V15" s="21"/>
    </row>
    <row r="16" spans="1:24" ht="40.200000000000003" customHeight="1" thickTop="1" thickBot="1" x14ac:dyDescent="0.35">
      <c r="A16" s="79" t="s">
        <v>2</v>
      </c>
      <c r="B16" s="80">
        <f>COUNTA('pow rez'!L3:L5)</f>
        <v>0</v>
      </c>
      <c r="C16" s="81">
        <f>SUM('pow rez'!K3:K5)</f>
        <v>0</v>
      </c>
      <c r="D16" s="82">
        <f>SUM('pow rez'!M3:M5)</f>
        <v>0</v>
      </c>
      <c r="E16" s="83">
        <f>SUM('pow rez'!L3:L5)</f>
        <v>0</v>
      </c>
      <c r="F16" s="81">
        <f>SUM('pow rez'!O3:O5)</f>
        <v>0</v>
      </c>
      <c r="G16" s="81">
        <f>SUM('pow rez'!P3:P5)</f>
        <v>0</v>
      </c>
      <c r="H16" s="81">
        <f>SUM('pow rez'!Q3:Q5)</f>
        <v>0</v>
      </c>
      <c r="I16" s="81">
        <f>SUM('pow rez'!R3:R5)</f>
        <v>0</v>
      </c>
      <c r="J16" s="81">
        <f>SUM('pow rez'!S3:S5)</f>
        <v>0</v>
      </c>
      <c r="K16" s="81">
        <f>SUM('pow rez'!T3:T5)</f>
        <v>0</v>
      </c>
      <c r="L16" s="81">
        <f>SUM('pow rez'!U3:U5)</f>
        <v>0</v>
      </c>
      <c r="M16" s="84">
        <f>SUM('pow rez'!V3:V5)</f>
        <v>0</v>
      </c>
      <c r="N16" s="16" t="b">
        <f t="shared" si="0"/>
        <v>1</v>
      </c>
      <c r="O16" s="35" t="b">
        <f t="shared" si="1"/>
        <v>1</v>
      </c>
      <c r="P16" s="17"/>
      <c r="Q16" s="17"/>
      <c r="R16" s="18"/>
      <c r="S16" s="18"/>
      <c r="T16" s="18"/>
      <c r="U16" s="18"/>
      <c r="V16" s="18"/>
    </row>
    <row r="17" spans="1:22" ht="40.200000000000003" customHeight="1" thickTop="1" thickBot="1" x14ac:dyDescent="0.35">
      <c r="A17" s="79" t="s">
        <v>3</v>
      </c>
      <c r="B17" s="80">
        <f>COUNTA('gm rez'!M2:M4)</f>
        <v>0</v>
      </c>
      <c r="C17" s="81">
        <f>SUM('gm rez'!L3:L5)</f>
        <v>0</v>
      </c>
      <c r="D17" s="82">
        <f>SUM('gm rez'!N3:N5)</f>
        <v>0</v>
      </c>
      <c r="E17" s="83">
        <f>SUM('gm rez'!M3:M5)</f>
        <v>0</v>
      </c>
      <c r="F17" s="81">
        <f>SUM('gm rez'!P3:P5)</f>
        <v>0</v>
      </c>
      <c r="G17" s="81">
        <f>SUM('gm rez'!Q3:Q5)</f>
        <v>0</v>
      </c>
      <c r="H17" s="81">
        <f>SUM('gm rez'!R3:R5)</f>
        <v>0</v>
      </c>
      <c r="I17" s="81">
        <f>SUM('gm rez'!S3:S5)</f>
        <v>0</v>
      </c>
      <c r="J17" s="81">
        <f>SUM('gm rez'!T3:T5)</f>
        <v>0</v>
      </c>
      <c r="K17" s="81">
        <f>SUM('gm rez'!U3:U5)</f>
        <v>0</v>
      </c>
      <c r="L17" s="81">
        <f>SUM('gm rez'!V3:V5)</f>
        <v>0</v>
      </c>
      <c r="M17" s="84">
        <f>SUM('gm rez'!W3:W5)</f>
        <v>0</v>
      </c>
      <c r="N17" s="16" t="b">
        <f t="shared" si="0"/>
        <v>1</v>
      </c>
      <c r="O17" s="35" t="b">
        <f t="shared" si="1"/>
        <v>1</v>
      </c>
      <c r="P17" s="23"/>
      <c r="Q17" s="23"/>
      <c r="R17" s="24"/>
      <c r="S17" s="24"/>
      <c r="T17" s="19"/>
      <c r="U17" s="8"/>
      <c r="V17" s="8"/>
    </row>
    <row r="18" spans="1:22" ht="40.200000000000003" customHeight="1" thickTop="1" thickBot="1" x14ac:dyDescent="0.35">
      <c r="A18" s="85" t="s">
        <v>22</v>
      </c>
      <c r="B18" s="86">
        <f t="shared" ref="B18:M18" si="3">B16+B17</f>
        <v>0</v>
      </c>
      <c r="C18" s="87">
        <f t="shared" si="3"/>
        <v>0</v>
      </c>
      <c r="D18" s="88">
        <f t="shared" si="3"/>
        <v>0</v>
      </c>
      <c r="E18" s="89">
        <f t="shared" si="3"/>
        <v>0</v>
      </c>
      <c r="F18" s="87">
        <f t="shared" si="3"/>
        <v>0</v>
      </c>
      <c r="G18" s="87">
        <f t="shared" si="3"/>
        <v>0</v>
      </c>
      <c r="H18" s="87">
        <f t="shared" si="3"/>
        <v>0</v>
      </c>
      <c r="I18" s="87">
        <f t="shared" si="3"/>
        <v>0</v>
      </c>
      <c r="J18" s="87">
        <f t="shared" si="3"/>
        <v>0</v>
      </c>
      <c r="K18" s="87">
        <f t="shared" si="3"/>
        <v>0</v>
      </c>
      <c r="L18" s="87">
        <f t="shared" si="3"/>
        <v>0</v>
      </c>
      <c r="M18" s="90">
        <f t="shared" si="3"/>
        <v>0</v>
      </c>
      <c r="N18" s="16" t="b">
        <f t="shared" si="0"/>
        <v>1</v>
      </c>
      <c r="O18" s="35" t="b">
        <f t="shared" si="1"/>
        <v>1</v>
      </c>
      <c r="P18" s="25"/>
      <c r="Q18" s="25"/>
      <c r="R18" s="2"/>
      <c r="S18" s="2"/>
    </row>
    <row r="19" spans="1:22" ht="40.200000000000003" customHeight="1" thickTop="1" x14ac:dyDescent="0.3">
      <c r="A19" s="91" t="s">
        <v>31</v>
      </c>
      <c r="B19" s="92">
        <f t="shared" ref="B19:G19" si="4">B15+B18</f>
        <v>128</v>
      </c>
      <c r="C19" s="93">
        <f t="shared" si="4"/>
        <v>18152223</v>
      </c>
      <c r="D19" s="94">
        <f t="shared" si="4"/>
        <v>5142668</v>
      </c>
      <c r="E19" s="95">
        <f t="shared" si="4"/>
        <v>13009555</v>
      </c>
      <c r="F19" s="93">
        <f t="shared" si="4"/>
        <v>13009555</v>
      </c>
      <c r="G19" s="93">
        <f t="shared" si="4"/>
        <v>0</v>
      </c>
      <c r="H19" s="93">
        <f t="shared" ref="H19:M19" si="5">H15+H18</f>
        <v>0</v>
      </c>
      <c r="I19" s="93">
        <f>I15+I18</f>
        <v>0</v>
      </c>
      <c r="J19" s="93">
        <f t="shared" si="5"/>
        <v>0</v>
      </c>
      <c r="K19" s="93">
        <f t="shared" si="5"/>
        <v>0</v>
      </c>
      <c r="L19" s="93">
        <f t="shared" si="5"/>
        <v>0</v>
      </c>
      <c r="M19" s="96">
        <f t="shared" si="5"/>
        <v>0</v>
      </c>
      <c r="N19" s="16" t="b">
        <f t="shared" si="0"/>
        <v>1</v>
      </c>
      <c r="O19" s="35" t="b">
        <f t="shared" si="1"/>
        <v>1</v>
      </c>
      <c r="P19" s="25"/>
      <c r="Q19" s="25"/>
      <c r="R19" s="2"/>
      <c r="S19" s="2"/>
    </row>
    <row r="20" spans="1:22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5"/>
      <c r="S20" s="25"/>
      <c r="T20" s="2"/>
      <c r="U20" s="2"/>
    </row>
    <row r="21" spans="1:22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5"/>
      <c r="S21" s="25"/>
      <c r="T21" s="2"/>
      <c r="U21" s="2"/>
    </row>
    <row r="22" spans="1:22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5"/>
      <c r="S22" s="25"/>
      <c r="T22" s="2"/>
      <c r="U22" s="2"/>
    </row>
    <row r="23" spans="1:22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5"/>
      <c r="S23" s="25"/>
      <c r="T23" s="2"/>
      <c r="U23" s="2"/>
    </row>
    <row r="24" spans="1:22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"/>
      <c r="S24" s="2"/>
      <c r="T24" s="2"/>
      <c r="U24" s="2"/>
    </row>
    <row r="25" spans="1:22" x14ac:dyDescent="0.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"/>
      <c r="S25" s="2"/>
      <c r="T25" s="2"/>
      <c r="U25" s="2"/>
    </row>
    <row r="26" spans="1:22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"/>
      <c r="S26" s="2"/>
      <c r="T26" s="2"/>
      <c r="U26" s="2"/>
    </row>
  </sheetData>
  <mergeCells count="7">
    <mergeCell ref="D3:L7"/>
    <mergeCell ref="D8:L8"/>
    <mergeCell ref="A11:A12"/>
    <mergeCell ref="B11:B12"/>
    <mergeCell ref="C11:C12"/>
    <mergeCell ref="D11:D12"/>
    <mergeCell ref="E11:E12"/>
  </mergeCells>
  <pageMargins left="0.70866141732283472" right="0.70866141732283472" top="0.74803149606299213" bottom="0.74803149606299213" header="0.31496062992125984" footer="0.31496062992125984"/>
  <pageSetup paperSize="8" scale="83" orientation="landscape" r:id="rId1"/>
  <headerFooter>
    <oddHeader>&amp;LWojewództwo pomorskie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showGridLines="0" view="pageBreakPreview" zoomScale="85" zoomScaleNormal="78" zoomScaleSheetLayoutView="85" workbookViewId="0">
      <selection sqref="A1:A2"/>
    </sheetView>
  </sheetViews>
  <sheetFormatPr defaultColWidth="9.33203125" defaultRowHeight="14.4" x14ac:dyDescent="0.3"/>
  <cols>
    <col min="1" max="1" width="6.33203125" style="108" customWidth="1"/>
    <col min="2" max="3" width="17.5546875" style="108" customWidth="1"/>
    <col min="4" max="4" width="10.33203125" style="108" customWidth="1"/>
    <col min="5" max="5" width="40.44140625" style="108" customWidth="1"/>
    <col min="6" max="6" width="12.5546875" style="108" customWidth="1"/>
    <col min="7" max="7" width="15.44140625" style="108" customWidth="1"/>
    <col min="8" max="8" width="17.88671875" style="108" customWidth="1"/>
    <col min="9" max="9" width="17.109375" style="108" customWidth="1"/>
    <col min="10" max="10" width="15.6640625" style="108" customWidth="1"/>
    <col min="11" max="11" width="15.6640625" style="117" customWidth="1"/>
    <col min="12" max="12" width="14.44140625" style="108" customWidth="1"/>
    <col min="13" max="13" width="13.5546875" style="108" customWidth="1"/>
    <col min="14" max="28" width="15.6640625" style="108" customWidth="1"/>
    <col min="29" max="16384" width="9.33203125" style="108"/>
  </cols>
  <sheetData>
    <row r="1" spans="1:26" ht="20.100000000000001" customHeight="1" x14ac:dyDescent="0.3">
      <c r="A1" s="145" t="s">
        <v>4</v>
      </c>
      <c r="B1" s="145" t="s">
        <v>5</v>
      </c>
      <c r="C1" s="148" t="s">
        <v>6</v>
      </c>
      <c r="D1" s="148" t="s">
        <v>30</v>
      </c>
      <c r="E1" s="148" t="s">
        <v>7</v>
      </c>
      <c r="F1" s="145" t="s">
        <v>24</v>
      </c>
      <c r="G1" s="144" t="s">
        <v>43</v>
      </c>
      <c r="H1" s="146" t="s">
        <v>40</v>
      </c>
      <c r="I1" s="147"/>
      <c r="J1" s="145" t="s">
        <v>23</v>
      </c>
      <c r="K1" s="144" t="s">
        <v>8</v>
      </c>
      <c r="L1" s="145" t="s">
        <v>15</v>
      </c>
      <c r="M1" s="148" t="s">
        <v>12</v>
      </c>
      <c r="N1" s="145" t="s">
        <v>10</v>
      </c>
      <c r="O1" s="145" t="s">
        <v>11</v>
      </c>
      <c r="P1" s="145"/>
      <c r="Q1" s="145"/>
      <c r="R1" s="145"/>
      <c r="S1" s="145"/>
      <c r="T1" s="145"/>
      <c r="U1" s="145"/>
      <c r="V1" s="145"/>
    </row>
    <row r="2" spans="1:26" ht="33.75" customHeight="1" x14ac:dyDescent="0.3">
      <c r="A2" s="145"/>
      <c r="B2" s="145"/>
      <c r="C2" s="149"/>
      <c r="D2" s="149"/>
      <c r="E2" s="149"/>
      <c r="F2" s="145"/>
      <c r="G2" s="144"/>
      <c r="H2" s="107" t="s">
        <v>41</v>
      </c>
      <c r="I2" s="107" t="s">
        <v>42</v>
      </c>
      <c r="J2" s="145"/>
      <c r="K2" s="144"/>
      <c r="L2" s="145"/>
      <c r="M2" s="149"/>
      <c r="N2" s="145"/>
      <c r="O2" s="106">
        <v>2021</v>
      </c>
      <c r="P2" s="106">
        <v>2022</v>
      </c>
      <c r="Q2" s="106">
        <v>2023</v>
      </c>
      <c r="R2" s="106">
        <v>2024</v>
      </c>
      <c r="S2" s="106">
        <v>2025</v>
      </c>
      <c r="T2" s="106">
        <v>2026</v>
      </c>
      <c r="U2" s="106">
        <v>2027</v>
      </c>
      <c r="V2" s="106">
        <v>2028</v>
      </c>
      <c r="W2" s="108" t="s">
        <v>26</v>
      </c>
      <c r="X2" s="108" t="s">
        <v>27</v>
      </c>
      <c r="Y2" s="108" t="s">
        <v>28</v>
      </c>
      <c r="Z2" s="109" t="s">
        <v>29</v>
      </c>
    </row>
    <row r="3" spans="1:26" ht="29.25" customHeight="1" x14ac:dyDescent="0.3">
      <c r="A3" s="161">
        <v>1</v>
      </c>
      <c r="B3" s="161" t="s">
        <v>45</v>
      </c>
      <c r="C3" s="162" t="s">
        <v>73</v>
      </c>
      <c r="D3" s="162" t="s">
        <v>108</v>
      </c>
      <c r="E3" s="161" t="s">
        <v>119</v>
      </c>
      <c r="F3" s="161" t="s">
        <v>162</v>
      </c>
      <c r="G3" s="163">
        <v>1</v>
      </c>
      <c r="H3" s="163">
        <v>0</v>
      </c>
      <c r="I3" s="163">
        <v>1</v>
      </c>
      <c r="J3" s="164" t="s">
        <v>164</v>
      </c>
      <c r="K3" s="171">
        <v>199123</v>
      </c>
      <c r="L3" s="171">
        <f>ROUNDDOWN(K3*N3,0)</f>
        <v>159298</v>
      </c>
      <c r="M3" s="163">
        <f>K3-L3</f>
        <v>39825</v>
      </c>
      <c r="N3" s="165">
        <v>0.8</v>
      </c>
      <c r="O3" s="163">
        <v>159298</v>
      </c>
      <c r="P3" s="163">
        <v>0</v>
      </c>
      <c r="Q3" s="163">
        <v>0</v>
      </c>
      <c r="R3" s="163">
        <v>0</v>
      </c>
      <c r="S3" s="163">
        <v>0</v>
      </c>
      <c r="T3" s="163">
        <v>0</v>
      </c>
      <c r="U3" s="163">
        <v>0</v>
      </c>
      <c r="V3" s="163">
        <v>0</v>
      </c>
      <c r="W3" s="108" t="b">
        <f t="shared" ref="W3:W53" si="0">L3=SUM(O3:V3)</f>
        <v>1</v>
      </c>
      <c r="X3" s="110">
        <f t="shared" ref="X3:X53" si="1">ROUND(L3/K3,4)</f>
        <v>0.8</v>
      </c>
      <c r="Y3" s="111" t="b">
        <f t="shared" ref="Y3:Y52" si="2">X3=N3</f>
        <v>1</v>
      </c>
      <c r="Z3" s="111" t="b">
        <f t="shared" ref="Z3:Z53" si="3">K3=L3+M3</f>
        <v>1</v>
      </c>
    </row>
    <row r="4" spans="1:26" ht="32.25" customHeight="1" x14ac:dyDescent="0.3">
      <c r="A4" s="161">
        <v>2</v>
      </c>
      <c r="B4" s="161" t="s">
        <v>46</v>
      </c>
      <c r="C4" s="162" t="s">
        <v>73</v>
      </c>
      <c r="D4" s="162" t="s">
        <v>108</v>
      </c>
      <c r="E4" s="161" t="s">
        <v>120</v>
      </c>
      <c r="F4" s="161" t="s">
        <v>163</v>
      </c>
      <c r="G4" s="163">
        <v>1</v>
      </c>
      <c r="H4" s="163">
        <v>1</v>
      </c>
      <c r="I4" s="163">
        <v>0</v>
      </c>
      <c r="J4" s="164" t="s">
        <v>164</v>
      </c>
      <c r="K4" s="171">
        <v>199892</v>
      </c>
      <c r="L4" s="171">
        <f t="shared" ref="L4:L22" si="4">ROUNDDOWN(K4*N4,0)</f>
        <v>159913</v>
      </c>
      <c r="M4" s="163">
        <f t="shared" ref="M4:M52" si="5">K4-L4</f>
        <v>39979</v>
      </c>
      <c r="N4" s="165">
        <v>0.8</v>
      </c>
      <c r="O4" s="163">
        <v>159913</v>
      </c>
      <c r="P4" s="163">
        <v>0</v>
      </c>
      <c r="Q4" s="163">
        <v>0</v>
      </c>
      <c r="R4" s="163">
        <v>0</v>
      </c>
      <c r="S4" s="163">
        <v>0</v>
      </c>
      <c r="T4" s="163">
        <v>0</v>
      </c>
      <c r="U4" s="163">
        <v>0</v>
      </c>
      <c r="V4" s="163">
        <v>0</v>
      </c>
      <c r="W4" s="108" t="b">
        <f t="shared" si="0"/>
        <v>1</v>
      </c>
      <c r="X4" s="110">
        <f t="shared" si="1"/>
        <v>0.8</v>
      </c>
      <c r="Y4" s="111" t="b">
        <f t="shared" si="2"/>
        <v>1</v>
      </c>
      <c r="Z4" s="111" t="b">
        <f t="shared" si="3"/>
        <v>1</v>
      </c>
    </row>
    <row r="5" spans="1:26" ht="79.2" x14ac:dyDescent="0.3">
      <c r="A5" s="161">
        <v>3</v>
      </c>
      <c r="B5" s="161" t="s">
        <v>47</v>
      </c>
      <c r="C5" s="162" t="s">
        <v>74</v>
      </c>
      <c r="D5" s="162" t="s">
        <v>109</v>
      </c>
      <c r="E5" s="161" t="s">
        <v>121</v>
      </c>
      <c r="F5" s="161" t="s">
        <v>163</v>
      </c>
      <c r="G5" s="163">
        <v>1</v>
      </c>
      <c r="H5" s="163">
        <v>1</v>
      </c>
      <c r="I5" s="163">
        <v>0</v>
      </c>
      <c r="J5" s="164" t="s">
        <v>165</v>
      </c>
      <c r="K5" s="171">
        <v>66000</v>
      </c>
      <c r="L5" s="171">
        <f t="shared" si="4"/>
        <v>52800</v>
      </c>
      <c r="M5" s="163">
        <f t="shared" si="5"/>
        <v>13200</v>
      </c>
      <c r="N5" s="165">
        <v>0.8</v>
      </c>
      <c r="O5" s="163">
        <v>52800</v>
      </c>
      <c r="P5" s="163">
        <v>0</v>
      </c>
      <c r="Q5" s="163">
        <v>0</v>
      </c>
      <c r="R5" s="163">
        <v>0</v>
      </c>
      <c r="S5" s="163">
        <v>0</v>
      </c>
      <c r="T5" s="163">
        <v>0</v>
      </c>
      <c r="U5" s="163">
        <v>0</v>
      </c>
      <c r="V5" s="163">
        <v>0</v>
      </c>
      <c r="W5" s="108" t="b">
        <f t="shared" si="0"/>
        <v>1</v>
      </c>
      <c r="X5" s="110">
        <f t="shared" si="1"/>
        <v>0.8</v>
      </c>
      <c r="Y5" s="111" t="b">
        <f t="shared" si="2"/>
        <v>1</v>
      </c>
      <c r="Z5" s="111" t="b">
        <f t="shared" si="3"/>
        <v>1</v>
      </c>
    </row>
    <row r="6" spans="1:26" ht="79.2" x14ac:dyDescent="0.3">
      <c r="A6" s="161">
        <v>4</v>
      </c>
      <c r="B6" s="161" t="s">
        <v>48</v>
      </c>
      <c r="C6" s="162" t="s">
        <v>74</v>
      </c>
      <c r="D6" s="162" t="s">
        <v>109</v>
      </c>
      <c r="E6" s="161" t="s">
        <v>122</v>
      </c>
      <c r="F6" s="161" t="s">
        <v>163</v>
      </c>
      <c r="G6" s="163">
        <v>1</v>
      </c>
      <c r="H6" s="163">
        <v>1</v>
      </c>
      <c r="I6" s="163">
        <v>0</v>
      </c>
      <c r="J6" s="164" t="s">
        <v>165</v>
      </c>
      <c r="K6" s="171">
        <v>66000</v>
      </c>
      <c r="L6" s="171">
        <f t="shared" si="4"/>
        <v>52800</v>
      </c>
      <c r="M6" s="163">
        <f t="shared" si="5"/>
        <v>13200</v>
      </c>
      <c r="N6" s="165">
        <v>0.8</v>
      </c>
      <c r="O6" s="163">
        <v>52800</v>
      </c>
      <c r="P6" s="163">
        <v>0</v>
      </c>
      <c r="Q6" s="163">
        <v>0</v>
      </c>
      <c r="R6" s="163">
        <v>0</v>
      </c>
      <c r="S6" s="163">
        <v>0</v>
      </c>
      <c r="T6" s="163">
        <v>0</v>
      </c>
      <c r="U6" s="163">
        <v>0</v>
      </c>
      <c r="V6" s="163">
        <v>0</v>
      </c>
      <c r="W6" s="108" t="b">
        <f t="shared" si="0"/>
        <v>1</v>
      </c>
      <c r="X6" s="110">
        <f t="shared" si="1"/>
        <v>0.8</v>
      </c>
      <c r="Y6" s="111" t="b">
        <f t="shared" si="2"/>
        <v>1</v>
      </c>
      <c r="Z6" s="111" t="b">
        <f t="shared" si="3"/>
        <v>1</v>
      </c>
    </row>
    <row r="7" spans="1:26" ht="79.2" x14ac:dyDescent="0.3">
      <c r="A7" s="161">
        <v>5</v>
      </c>
      <c r="B7" s="161" t="s">
        <v>49</v>
      </c>
      <c r="C7" s="162" t="s">
        <v>74</v>
      </c>
      <c r="D7" s="162" t="s">
        <v>109</v>
      </c>
      <c r="E7" s="161" t="s">
        <v>123</v>
      </c>
      <c r="F7" s="161" t="s">
        <v>163</v>
      </c>
      <c r="G7" s="163">
        <v>1</v>
      </c>
      <c r="H7" s="163">
        <v>1</v>
      </c>
      <c r="I7" s="163">
        <v>0</v>
      </c>
      <c r="J7" s="164" t="s">
        <v>165</v>
      </c>
      <c r="K7" s="171">
        <v>68000</v>
      </c>
      <c r="L7" s="171">
        <f t="shared" si="4"/>
        <v>54400</v>
      </c>
      <c r="M7" s="163">
        <f t="shared" si="5"/>
        <v>13600</v>
      </c>
      <c r="N7" s="165">
        <v>0.8</v>
      </c>
      <c r="O7" s="163">
        <v>54400</v>
      </c>
      <c r="P7" s="163">
        <v>0</v>
      </c>
      <c r="Q7" s="163">
        <v>0</v>
      </c>
      <c r="R7" s="163">
        <v>0</v>
      </c>
      <c r="S7" s="163">
        <v>0</v>
      </c>
      <c r="T7" s="163">
        <v>0</v>
      </c>
      <c r="U7" s="163">
        <v>0</v>
      </c>
      <c r="V7" s="163">
        <v>0</v>
      </c>
      <c r="W7" s="108" t="b">
        <f t="shared" si="0"/>
        <v>1</v>
      </c>
      <c r="X7" s="110">
        <f t="shared" si="1"/>
        <v>0.8</v>
      </c>
      <c r="Y7" s="111" t="b">
        <f t="shared" si="2"/>
        <v>1</v>
      </c>
      <c r="Z7" s="111" t="b">
        <f t="shared" si="3"/>
        <v>1</v>
      </c>
    </row>
    <row r="8" spans="1:26" ht="39.6" x14ac:dyDescent="0.3">
      <c r="A8" s="161">
        <v>6</v>
      </c>
      <c r="B8" s="161" t="s">
        <v>50</v>
      </c>
      <c r="C8" s="162" t="s">
        <v>75</v>
      </c>
      <c r="D8" s="162" t="s">
        <v>110</v>
      </c>
      <c r="E8" s="161" t="s">
        <v>124</v>
      </c>
      <c r="F8" s="161" t="s">
        <v>162</v>
      </c>
      <c r="G8" s="163">
        <v>1</v>
      </c>
      <c r="H8" s="163">
        <v>0</v>
      </c>
      <c r="I8" s="163">
        <v>1</v>
      </c>
      <c r="J8" s="164" t="s">
        <v>166</v>
      </c>
      <c r="K8" s="171">
        <v>120000</v>
      </c>
      <c r="L8" s="171">
        <f t="shared" si="4"/>
        <v>96000</v>
      </c>
      <c r="M8" s="163">
        <f t="shared" si="5"/>
        <v>24000</v>
      </c>
      <c r="N8" s="165">
        <v>0.8</v>
      </c>
      <c r="O8" s="163">
        <v>96000</v>
      </c>
      <c r="P8" s="163">
        <v>0</v>
      </c>
      <c r="Q8" s="163">
        <v>0</v>
      </c>
      <c r="R8" s="163">
        <v>0</v>
      </c>
      <c r="S8" s="163">
        <v>0</v>
      </c>
      <c r="T8" s="163">
        <v>0</v>
      </c>
      <c r="U8" s="163">
        <v>0</v>
      </c>
      <c r="V8" s="163">
        <v>0</v>
      </c>
      <c r="W8" s="108" t="b">
        <f t="shared" si="0"/>
        <v>1</v>
      </c>
      <c r="X8" s="110">
        <f t="shared" si="1"/>
        <v>0.8</v>
      </c>
      <c r="Y8" s="111" t="b">
        <f t="shared" si="2"/>
        <v>1</v>
      </c>
      <c r="Z8" s="111" t="b">
        <f t="shared" si="3"/>
        <v>1</v>
      </c>
    </row>
    <row r="9" spans="1:26" ht="30" customHeight="1" x14ac:dyDescent="0.3">
      <c r="A9" s="161">
        <v>7</v>
      </c>
      <c r="B9" s="161" t="s">
        <v>51</v>
      </c>
      <c r="C9" s="162" t="s">
        <v>76</v>
      </c>
      <c r="D9" s="162">
        <v>2263011</v>
      </c>
      <c r="E9" s="161" t="s">
        <v>125</v>
      </c>
      <c r="F9" s="161" t="s">
        <v>162</v>
      </c>
      <c r="G9" s="163">
        <v>1</v>
      </c>
      <c r="H9" s="163">
        <v>0</v>
      </c>
      <c r="I9" s="163">
        <v>1</v>
      </c>
      <c r="J9" s="164" t="s">
        <v>167</v>
      </c>
      <c r="K9" s="171">
        <v>26204</v>
      </c>
      <c r="L9" s="171">
        <f t="shared" si="4"/>
        <v>20963</v>
      </c>
      <c r="M9" s="163">
        <f t="shared" si="5"/>
        <v>5241</v>
      </c>
      <c r="N9" s="165">
        <v>0.8</v>
      </c>
      <c r="O9" s="163">
        <v>20963</v>
      </c>
      <c r="P9" s="163">
        <v>0</v>
      </c>
      <c r="Q9" s="163">
        <v>0</v>
      </c>
      <c r="R9" s="163">
        <v>0</v>
      </c>
      <c r="S9" s="163">
        <v>0</v>
      </c>
      <c r="T9" s="163">
        <v>0</v>
      </c>
      <c r="U9" s="163">
        <v>0</v>
      </c>
      <c r="V9" s="163">
        <v>0</v>
      </c>
      <c r="W9" s="108" t="b">
        <f t="shared" si="0"/>
        <v>1</v>
      </c>
      <c r="X9" s="110">
        <f t="shared" si="1"/>
        <v>0.8</v>
      </c>
      <c r="Y9" s="111" t="b">
        <f t="shared" si="2"/>
        <v>1</v>
      </c>
      <c r="Z9" s="111" t="b">
        <f t="shared" si="3"/>
        <v>1</v>
      </c>
    </row>
    <row r="10" spans="1:26" ht="79.2" x14ac:dyDescent="0.3">
      <c r="A10" s="161">
        <v>8</v>
      </c>
      <c r="B10" s="161" t="s">
        <v>52</v>
      </c>
      <c r="C10" s="162" t="s">
        <v>77</v>
      </c>
      <c r="D10" s="162" t="s">
        <v>111</v>
      </c>
      <c r="E10" s="161" t="s">
        <v>126</v>
      </c>
      <c r="F10" s="161" t="s">
        <v>162</v>
      </c>
      <c r="G10" s="163">
        <v>1</v>
      </c>
      <c r="H10" s="163">
        <v>0</v>
      </c>
      <c r="I10" s="163">
        <v>1</v>
      </c>
      <c r="J10" s="164" t="s">
        <v>168</v>
      </c>
      <c r="K10" s="171">
        <v>25809</v>
      </c>
      <c r="L10" s="171">
        <f t="shared" si="4"/>
        <v>20647</v>
      </c>
      <c r="M10" s="163">
        <f t="shared" si="5"/>
        <v>5162</v>
      </c>
      <c r="N10" s="165">
        <v>0.8</v>
      </c>
      <c r="O10" s="163">
        <v>20647</v>
      </c>
      <c r="P10" s="163">
        <v>0</v>
      </c>
      <c r="Q10" s="163">
        <v>0</v>
      </c>
      <c r="R10" s="163">
        <v>0</v>
      </c>
      <c r="S10" s="163">
        <v>0</v>
      </c>
      <c r="T10" s="163">
        <v>0</v>
      </c>
      <c r="U10" s="163">
        <v>0</v>
      </c>
      <c r="V10" s="163">
        <v>0</v>
      </c>
      <c r="W10" s="108" t="b">
        <f t="shared" si="0"/>
        <v>1</v>
      </c>
      <c r="X10" s="110">
        <f t="shared" si="1"/>
        <v>0.8</v>
      </c>
      <c r="Y10" s="111" t="b">
        <f t="shared" si="2"/>
        <v>1</v>
      </c>
      <c r="Z10" s="111" t="b">
        <f t="shared" si="3"/>
        <v>1</v>
      </c>
    </row>
    <row r="11" spans="1:26" ht="56.25" customHeight="1" x14ac:dyDescent="0.3">
      <c r="A11" s="161">
        <v>9</v>
      </c>
      <c r="B11" s="161" t="s">
        <v>53</v>
      </c>
      <c r="C11" s="162" t="s">
        <v>77</v>
      </c>
      <c r="D11" s="162" t="s">
        <v>111</v>
      </c>
      <c r="E11" s="161" t="s">
        <v>415</v>
      </c>
      <c r="F11" s="161" t="s">
        <v>162</v>
      </c>
      <c r="G11" s="163">
        <v>1</v>
      </c>
      <c r="H11" s="163">
        <v>0</v>
      </c>
      <c r="I11" s="163">
        <v>1</v>
      </c>
      <c r="J11" s="164" t="s">
        <v>168</v>
      </c>
      <c r="K11" s="171">
        <v>28807</v>
      </c>
      <c r="L11" s="171">
        <f t="shared" si="4"/>
        <v>23045</v>
      </c>
      <c r="M11" s="163">
        <f t="shared" si="5"/>
        <v>5762</v>
      </c>
      <c r="N11" s="165">
        <v>0.8</v>
      </c>
      <c r="O11" s="163">
        <v>23045</v>
      </c>
      <c r="P11" s="163">
        <v>0</v>
      </c>
      <c r="Q11" s="163">
        <v>0</v>
      </c>
      <c r="R11" s="163">
        <v>0</v>
      </c>
      <c r="S11" s="163">
        <v>0</v>
      </c>
      <c r="T11" s="163">
        <v>0</v>
      </c>
      <c r="U11" s="163">
        <v>0</v>
      </c>
      <c r="V11" s="163">
        <v>0</v>
      </c>
      <c r="W11" s="108" t="b">
        <f t="shared" si="0"/>
        <v>1</v>
      </c>
      <c r="X11" s="110">
        <f t="shared" si="1"/>
        <v>0.8</v>
      </c>
      <c r="Y11" s="111" t="b">
        <f t="shared" si="2"/>
        <v>1</v>
      </c>
      <c r="Z11" s="111" t="b">
        <f t="shared" si="3"/>
        <v>1</v>
      </c>
    </row>
    <row r="12" spans="1:26" ht="51.75" customHeight="1" x14ac:dyDescent="0.3">
      <c r="A12" s="161">
        <v>10</v>
      </c>
      <c r="B12" s="161" t="s">
        <v>54</v>
      </c>
      <c r="C12" s="162" t="s">
        <v>77</v>
      </c>
      <c r="D12" s="162" t="s">
        <v>111</v>
      </c>
      <c r="E12" s="161" t="s">
        <v>416</v>
      </c>
      <c r="F12" s="161" t="s">
        <v>162</v>
      </c>
      <c r="G12" s="163">
        <v>1</v>
      </c>
      <c r="H12" s="163">
        <v>0</v>
      </c>
      <c r="I12" s="163">
        <v>1</v>
      </c>
      <c r="J12" s="164" t="s">
        <v>168</v>
      </c>
      <c r="K12" s="171">
        <v>25807</v>
      </c>
      <c r="L12" s="171">
        <f t="shared" si="4"/>
        <v>20645</v>
      </c>
      <c r="M12" s="163">
        <f t="shared" si="5"/>
        <v>5162</v>
      </c>
      <c r="N12" s="165">
        <v>0.8</v>
      </c>
      <c r="O12" s="163">
        <v>20645</v>
      </c>
      <c r="P12" s="163">
        <v>0</v>
      </c>
      <c r="Q12" s="163">
        <v>0</v>
      </c>
      <c r="R12" s="163">
        <v>0</v>
      </c>
      <c r="S12" s="163">
        <v>0</v>
      </c>
      <c r="T12" s="163">
        <v>0</v>
      </c>
      <c r="U12" s="163">
        <v>0</v>
      </c>
      <c r="V12" s="163">
        <v>0</v>
      </c>
      <c r="W12" s="108" t="b">
        <f t="shared" si="0"/>
        <v>1</v>
      </c>
      <c r="X12" s="110">
        <f t="shared" si="1"/>
        <v>0.8</v>
      </c>
      <c r="Y12" s="111" t="b">
        <f t="shared" si="2"/>
        <v>1</v>
      </c>
      <c r="Z12" s="111" t="b">
        <f t="shared" si="3"/>
        <v>1</v>
      </c>
    </row>
    <row r="13" spans="1:26" ht="39.6" x14ac:dyDescent="0.3">
      <c r="A13" s="161">
        <v>11</v>
      </c>
      <c r="B13" s="161" t="s">
        <v>55</v>
      </c>
      <c r="C13" s="162" t="s">
        <v>78</v>
      </c>
      <c r="D13" s="162" t="s">
        <v>112</v>
      </c>
      <c r="E13" s="161" t="s">
        <v>127</v>
      </c>
      <c r="F13" s="161" t="s">
        <v>162</v>
      </c>
      <c r="G13" s="163">
        <v>1</v>
      </c>
      <c r="H13" s="163">
        <v>0</v>
      </c>
      <c r="I13" s="163">
        <v>1</v>
      </c>
      <c r="J13" s="164" t="s">
        <v>169</v>
      </c>
      <c r="K13" s="171">
        <v>110000</v>
      </c>
      <c r="L13" s="171">
        <f t="shared" si="4"/>
        <v>88000</v>
      </c>
      <c r="M13" s="163">
        <f t="shared" si="5"/>
        <v>22000</v>
      </c>
      <c r="N13" s="165">
        <v>0.8</v>
      </c>
      <c r="O13" s="163">
        <v>88000</v>
      </c>
      <c r="P13" s="163">
        <v>0</v>
      </c>
      <c r="Q13" s="163">
        <v>0</v>
      </c>
      <c r="R13" s="163">
        <v>0</v>
      </c>
      <c r="S13" s="163">
        <v>0</v>
      </c>
      <c r="T13" s="163">
        <v>0</v>
      </c>
      <c r="U13" s="163">
        <v>0</v>
      </c>
      <c r="V13" s="163">
        <v>0</v>
      </c>
      <c r="W13" s="108" t="b">
        <f t="shared" si="0"/>
        <v>1</v>
      </c>
      <c r="X13" s="110">
        <f t="shared" si="1"/>
        <v>0.8</v>
      </c>
      <c r="Y13" s="111" t="b">
        <f t="shared" si="2"/>
        <v>1</v>
      </c>
      <c r="Z13" s="111" t="b">
        <f t="shared" si="3"/>
        <v>1</v>
      </c>
    </row>
    <row r="14" spans="1:26" ht="39.6" x14ac:dyDescent="0.3">
      <c r="A14" s="161">
        <v>12</v>
      </c>
      <c r="B14" s="161" t="s">
        <v>56</v>
      </c>
      <c r="C14" s="162" t="s">
        <v>78</v>
      </c>
      <c r="D14" s="162" t="s">
        <v>112</v>
      </c>
      <c r="E14" s="161" t="s">
        <v>128</v>
      </c>
      <c r="F14" s="161" t="s">
        <v>162</v>
      </c>
      <c r="G14" s="163">
        <v>1</v>
      </c>
      <c r="H14" s="163">
        <v>0</v>
      </c>
      <c r="I14" s="163">
        <v>1</v>
      </c>
      <c r="J14" s="164" t="s">
        <v>169</v>
      </c>
      <c r="K14" s="171">
        <v>220000</v>
      </c>
      <c r="L14" s="171">
        <f t="shared" si="4"/>
        <v>176000</v>
      </c>
      <c r="M14" s="163">
        <f t="shared" si="5"/>
        <v>44000</v>
      </c>
      <c r="N14" s="165">
        <v>0.8</v>
      </c>
      <c r="O14" s="163">
        <v>176000</v>
      </c>
      <c r="P14" s="163">
        <v>0</v>
      </c>
      <c r="Q14" s="163">
        <v>0</v>
      </c>
      <c r="R14" s="163">
        <v>0</v>
      </c>
      <c r="S14" s="163">
        <v>0</v>
      </c>
      <c r="T14" s="163">
        <v>0</v>
      </c>
      <c r="U14" s="163">
        <v>0</v>
      </c>
      <c r="V14" s="163">
        <v>0</v>
      </c>
      <c r="W14" s="108" t="b">
        <f t="shared" si="0"/>
        <v>1</v>
      </c>
      <c r="X14" s="110">
        <f t="shared" si="1"/>
        <v>0.8</v>
      </c>
      <c r="Y14" s="111" t="b">
        <f t="shared" si="2"/>
        <v>1</v>
      </c>
      <c r="Z14" s="111" t="b">
        <f t="shared" si="3"/>
        <v>1</v>
      </c>
    </row>
    <row r="15" spans="1:26" ht="39.6" x14ac:dyDescent="0.3">
      <c r="A15" s="161">
        <v>13</v>
      </c>
      <c r="B15" s="161" t="s">
        <v>57</v>
      </c>
      <c r="C15" s="162" t="s">
        <v>79</v>
      </c>
      <c r="D15" s="162" t="s">
        <v>113</v>
      </c>
      <c r="E15" s="161" t="s">
        <v>129</v>
      </c>
      <c r="F15" s="161" t="s">
        <v>162</v>
      </c>
      <c r="G15" s="163">
        <v>1</v>
      </c>
      <c r="H15" s="163">
        <v>0</v>
      </c>
      <c r="I15" s="163">
        <v>1</v>
      </c>
      <c r="J15" s="164" t="s">
        <v>170</v>
      </c>
      <c r="K15" s="171">
        <v>76500</v>
      </c>
      <c r="L15" s="171">
        <f t="shared" si="4"/>
        <v>61200</v>
      </c>
      <c r="M15" s="163">
        <f t="shared" si="5"/>
        <v>15300</v>
      </c>
      <c r="N15" s="165">
        <v>0.8</v>
      </c>
      <c r="O15" s="163">
        <v>61200</v>
      </c>
      <c r="P15" s="163">
        <v>0</v>
      </c>
      <c r="Q15" s="163">
        <v>0</v>
      </c>
      <c r="R15" s="163">
        <v>0</v>
      </c>
      <c r="S15" s="163">
        <v>0</v>
      </c>
      <c r="T15" s="163">
        <v>0</v>
      </c>
      <c r="U15" s="163">
        <v>0</v>
      </c>
      <c r="V15" s="163">
        <v>0</v>
      </c>
      <c r="W15" s="108" t="b">
        <f t="shared" si="0"/>
        <v>1</v>
      </c>
      <c r="X15" s="110">
        <f t="shared" si="1"/>
        <v>0.8</v>
      </c>
      <c r="Y15" s="111" t="b">
        <f t="shared" si="2"/>
        <v>1</v>
      </c>
      <c r="Z15" s="111" t="b">
        <f t="shared" si="3"/>
        <v>1</v>
      </c>
    </row>
    <row r="16" spans="1:26" ht="39.6" x14ac:dyDescent="0.3">
      <c r="A16" s="161">
        <v>14</v>
      </c>
      <c r="B16" s="161" t="s">
        <v>58</v>
      </c>
      <c r="C16" s="162" t="s">
        <v>79</v>
      </c>
      <c r="D16" s="162" t="s">
        <v>113</v>
      </c>
      <c r="E16" s="161" t="s">
        <v>130</v>
      </c>
      <c r="F16" s="161" t="s">
        <v>162</v>
      </c>
      <c r="G16" s="163">
        <v>1</v>
      </c>
      <c r="H16" s="163">
        <v>0</v>
      </c>
      <c r="I16" s="163">
        <v>1</v>
      </c>
      <c r="J16" s="164" t="s">
        <v>170</v>
      </c>
      <c r="K16" s="171">
        <v>50000</v>
      </c>
      <c r="L16" s="171">
        <f t="shared" si="4"/>
        <v>40000</v>
      </c>
      <c r="M16" s="163">
        <f t="shared" si="5"/>
        <v>10000</v>
      </c>
      <c r="N16" s="165">
        <v>0.8</v>
      </c>
      <c r="O16" s="163">
        <v>40000</v>
      </c>
      <c r="P16" s="163">
        <v>0</v>
      </c>
      <c r="Q16" s="163">
        <v>0</v>
      </c>
      <c r="R16" s="163">
        <v>0</v>
      </c>
      <c r="S16" s="163">
        <v>0</v>
      </c>
      <c r="T16" s="163">
        <v>0</v>
      </c>
      <c r="U16" s="163">
        <v>0</v>
      </c>
      <c r="V16" s="163">
        <v>0</v>
      </c>
      <c r="W16" s="108" t="b">
        <f t="shared" si="0"/>
        <v>1</v>
      </c>
      <c r="X16" s="110">
        <f t="shared" si="1"/>
        <v>0.8</v>
      </c>
      <c r="Y16" s="111" t="b">
        <f t="shared" si="2"/>
        <v>1</v>
      </c>
      <c r="Z16" s="111" t="b">
        <f t="shared" si="3"/>
        <v>1</v>
      </c>
    </row>
    <row r="17" spans="1:26" ht="26.4" x14ac:dyDescent="0.3">
      <c r="A17" s="161">
        <v>15</v>
      </c>
      <c r="B17" s="161" t="s">
        <v>59</v>
      </c>
      <c r="C17" s="162" t="s">
        <v>79</v>
      </c>
      <c r="D17" s="162" t="s">
        <v>113</v>
      </c>
      <c r="E17" s="161" t="s">
        <v>131</v>
      </c>
      <c r="F17" s="161" t="s">
        <v>162</v>
      </c>
      <c r="G17" s="163">
        <v>1</v>
      </c>
      <c r="H17" s="163">
        <v>0</v>
      </c>
      <c r="I17" s="163">
        <v>1</v>
      </c>
      <c r="J17" s="164" t="s">
        <v>170</v>
      </c>
      <c r="K17" s="171">
        <v>76500</v>
      </c>
      <c r="L17" s="171">
        <f t="shared" si="4"/>
        <v>61200</v>
      </c>
      <c r="M17" s="163">
        <f t="shared" si="5"/>
        <v>15300</v>
      </c>
      <c r="N17" s="165">
        <v>0.8</v>
      </c>
      <c r="O17" s="163">
        <v>61200</v>
      </c>
      <c r="P17" s="163">
        <v>0</v>
      </c>
      <c r="Q17" s="163">
        <v>0</v>
      </c>
      <c r="R17" s="163">
        <v>0</v>
      </c>
      <c r="S17" s="163">
        <v>0</v>
      </c>
      <c r="T17" s="163">
        <v>0</v>
      </c>
      <c r="U17" s="163">
        <v>0</v>
      </c>
      <c r="V17" s="163">
        <v>0</v>
      </c>
      <c r="W17" s="108" t="b">
        <f t="shared" si="0"/>
        <v>1</v>
      </c>
      <c r="X17" s="110">
        <f t="shared" si="1"/>
        <v>0.8</v>
      </c>
      <c r="Y17" s="111" t="b">
        <f t="shared" si="2"/>
        <v>1</v>
      </c>
      <c r="Z17" s="111" t="b">
        <f t="shared" si="3"/>
        <v>1</v>
      </c>
    </row>
    <row r="18" spans="1:26" ht="39.6" x14ac:dyDescent="0.3">
      <c r="A18" s="161">
        <v>16</v>
      </c>
      <c r="B18" s="161" t="s">
        <v>60</v>
      </c>
      <c r="C18" s="162" t="s">
        <v>79</v>
      </c>
      <c r="D18" s="162" t="s">
        <v>113</v>
      </c>
      <c r="E18" s="161" t="s">
        <v>132</v>
      </c>
      <c r="F18" s="161" t="s">
        <v>162</v>
      </c>
      <c r="G18" s="163">
        <v>1</v>
      </c>
      <c r="H18" s="163">
        <v>0</v>
      </c>
      <c r="I18" s="163">
        <v>1</v>
      </c>
      <c r="J18" s="164" t="s">
        <v>170</v>
      </c>
      <c r="K18" s="171">
        <v>55000</v>
      </c>
      <c r="L18" s="171">
        <f t="shared" si="4"/>
        <v>44000</v>
      </c>
      <c r="M18" s="163">
        <f t="shared" si="5"/>
        <v>11000</v>
      </c>
      <c r="N18" s="165">
        <v>0.8</v>
      </c>
      <c r="O18" s="163">
        <v>44000</v>
      </c>
      <c r="P18" s="163">
        <v>0</v>
      </c>
      <c r="Q18" s="163">
        <v>0</v>
      </c>
      <c r="R18" s="163">
        <v>0</v>
      </c>
      <c r="S18" s="163">
        <v>0</v>
      </c>
      <c r="T18" s="163">
        <v>0</v>
      </c>
      <c r="U18" s="163">
        <v>0</v>
      </c>
      <c r="V18" s="163">
        <v>0</v>
      </c>
      <c r="W18" s="108" t="b">
        <f t="shared" si="0"/>
        <v>1</v>
      </c>
      <c r="X18" s="110">
        <f t="shared" si="1"/>
        <v>0.8</v>
      </c>
      <c r="Y18" s="111" t="b">
        <f t="shared" si="2"/>
        <v>1</v>
      </c>
      <c r="Z18" s="111" t="b">
        <f t="shared" si="3"/>
        <v>1</v>
      </c>
    </row>
    <row r="19" spans="1:26" ht="39.6" x14ac:dyDescent="0.3">
      <c r="A19" s="161">
        <v>17</v>
      </c>
      <c r="B19" s="161" t="s">
        <v>61</v>
      </c>
      <c r="C19" s="162" t="s">
        <v>79</v>
      </c>
      <c r="D19" s="162" t="s">
        <v>113</v>
      </c>
      <c r="E19" s="161" t="s">
        <v>133</v>
      </c>
      <c r="F19" s="161" t="s">
        <v>162</v>
      </c>
      <c r="G19" s="163">
        <v>1</v>
      </c>
      <c r="H19" s="163">
        <v>0</v>
      </c>
      <c r="I19" s="163">
        <v>1</v>
      </c>
      <c r="J19" s="164" t="s">
        <v>170</v>
      </c>
      <c r="K19" s="171">
        <v>76500</v>
      </c>
      <c r="L19" s="171">
        <f t="shared" si="4"/>
        <v>61200</v>
      </c>
      <c r="M19" s="163">
        <f t="shared" si="5"/>
        <v>15300</v>
      </c>
      <c r="N19" s="165">
        <v>0.8</v>
      </c>
      <c r="O19" s="163">
        <v>61200</v>
      </c>
      <c r="P19" s="163">
        <v>0</v>
      </c>
      <c r="Q19" s="163">
        <v>0</v>
      </c>
      <c r="R19" s="163">
        <v>0</v>
      </c>
      <c r="S19" s="163">
        <v>0</v>
      </c>
      <c r="T19" s="163">
        <v>0</v>
      </c>
      <c r="U19" s="163">
        <v>0</v>
      </c>
      <c r="V19" s="163">
        <v>0</v>
      </c>
      <c r="W19" s="108" t="b">
        <f t="shared" si="0"/>
        <v>1</v>
      </c>
      <c r="X19" s="110">
        <f t="shared" si="1"/>
        <v>0.8</v>
      </c>
      <c r="Y19" s="111" t="b">
        <f t="shared" si="2"/>
        <v>1</v>
      </c>
      <c r="Z19" s="111" t="b">
        <f t="shared" si="3"/>
        <v>1</v>
      </c>
    </row>
    <row r="20" spans="1:26" ht="39.6" x14ac:dyDescent="0.3">
      <c r="A20" s="161">
        <v>18</v>
      </c>
      <c r="B20" s="161" t="s">
        <v>62</v>
      </c>
      <c r="C20" s="162" t="s">
        <v>78</v>
      </c>
      <c r="D20" s="162" t="s">
        <v>112</v>
      </c>
      <c r="E20" s="161" t="s">
        <v>134</v>
      </c>
      <c r="F20" s="161" t="s">
        <v>162</v>
      </c>
      <c r="G20" s="163">
        <v>1</v>
      </c>
      <c r="H20" s="163">
        <v>0</v>
      </c>
      <c r="I20" s="163">
        <v>1</v>
      </c>
      <c r="J20" s="164" t="s">
        <v>169</v>
      </c>
      <c r="K20" s="171">
        <v>120000</v>
      </c>
      <c r="L20" s="171">
        <f t="shared" si="4"/>
        <v>96000</v>
      </c>
      <c r="M20" s="163">
        <f t="shared" si="5"/>
        <v>24000</v>
      </c>
      <c r="N20" s="165">
        <v>0.8</v>
      </c>
      <c r="O20" s="163">
        <v>96000</v>
      </c>
      <c r="P20" s="163">
        <v>0</v>
      </c>
      <c r="Q20" s="163">
        <v>0</v>
      </c>
      <c r="R20" s="163">
        <v>0</v>
      </c>
      <c r="S20" s="163">
        <v>0</v>
      </c>
      <c r="T20" s="163">
        <v>0</v>
      </c>
      <c r="U20" s="163">
        <v>0</v>
      </c>
      <c r="V20" s="163">
        <v>0</v>
      </c>
      <c r="W20" s="108" t="b">
        <f t="shared" si="0"/>
        <v>1</v>
      </c>
      <c r="X20" s="110">
        <f t="shared" si="1"/>
        <v>0.8</v>
      </c>
      <c r="Y20" s="111" t="b">
        <f t="shared" si="2"/>
        <v>1</v>
      </c>
      <c r="Z20" s="111" t="b">
        <f t="shared" si="3"/>
        <v>1</v>
      </c>
    </row>
    <row r="21" spans="1:26" ht="39.6" x14ac:dyDescent="0.3">
      <c r="A21" s="161">
        <v>19</v>
      </c>
      <c r="B21" s="161" t="s">
        <v>63</v>
      </c>
      <c r="C21" s="162" t="s">
        <v>80</v>
      </c>
      <c r="D21" s="162" t="s">
        <v>114</v>
      </c>
      <c r="E21" s="161" t="s">
        <v>135</v>
      </c>
      <c r="F21" s="161" t="s">
        <v>163</v>
      </c>
      <c r="G21" s="163">
        <v>1</v>
      </c>
      <c r="H21" s="163">
        <v>0</v>
      </c>
      <c r="I21" s="163">
        <v>1</v>
      </c>
      <c r="J21" s="164" t="s">
        <v>171</v>
      </c>
      <c r="K21" s="171">
        <v>191700</v>
      </c>
      <c r="L21" s="171">
        <f t="shared" si="4"/>
        <v>153360</v>
      </c>
      <c r="M21" s="163">
        <f t="shared" si="5"/>
        <v>38340</v>
      </c>
      <c r="N21" s="165">
        <v>0.8</v>
      </c>
      <c r="O21" s="163">
        <v>153360</v>
      </c>
      <c r="P21" s="163">
        <v>0</v>
      </c>
      <c r="Q21" s="163">
        <v>0</v>
      </c>
      <c r="R21" s="163">
        <v>0</v>
      </c>
      <c r="S21" s="163">
        <v>0</v>
      </c>
      <c r="T21" s="163">
        <v>0</v>
      </c>
      <c r="U21" s="163">
        <v>0</v>
      </c>
      <c r="V21" s="163">
        <v>0</v>
      </c>
      <c r="W21" s="108" t="b">
        <f t="shared" si="0"/>
        <v>1</v>
      </c>
      <c r="X21" s="110">
        <f t="shared" si="1"/>
        <v>0.8</v>
      </c>
      <c r="Y21" s="111" t="b">
        <f t="shared" si="2"/>
        <v>1</v>
      </c>
      <c r="Z21" s="111" t="b">
        <f t="shared" si="3"/>
        <v>1</v>
      </c>
    </row>
    <row r="22" spans="1:26" ht="39.6" x14ac:dyDescent="0.3">
      <c r="A22" s="161">
        <v>20</v>
      </c>
      <c r="B22" s="161" t="s">
        <v>64</v>
      </c>
      <c r="C22" s="162" t="s">
        <v>80</v>
      </c>
      <c r="D22" s="162" t="s">
        <v>114</v>
      </c>
      <c r="E22" s="161" t="s">
        <v>136</v>
      </c>
      <c r="F22" s="161" t="s">
        <v>163</v>
      </c>
      <c r="G22" s="163">
        <v>1</v>
      </c>
      <c r="H22" s="163">
        <v>1</v>
      </c>
      <c r="I22" s="163">
        <v>0</v>
      </c>
      <c r="J22" s="164" t="s">
        <v>171</v>
      </c>
      <c r="K22" s="171">
        <v>183879</v>
      </c>
      <c r="L22" s="171">
        <f t="shared" si="4"/>
        <v>147103</v>
      </c>
      <c r="M22" s="163">
        <f t="shared" si="5"/>
        <v>36776</v>
      </c>
      <c r="N22" s="165">
        <v>0.8</v>
      </c>
      <c r="O22" s="163">
        <v>147103</v>
      </c>
      <c r="P22" s="163">
        <v>0</v>
      </c>
      <c r="Q22" s="163">
        <v>0</v>
      </c>
      <c r="R22" s="163">
        <v>0</v>
      </c>
      <c r="S22" s="163">
        <v>0</v>
      </c>
      <c r="T22" s="163">
        <v>0</v>
      </c>
      <c r="U22" s="163">
        <v>0</v>
      </c>
      <c r="V22" s="163">
        <v>0</v>
      </c>
      <c r="W22" s="108" t="b">
        <f t="shared" si="0"/>
        <v>1</v>
      </c>
      <c r="X22" s="110">
        <f t="shared" si="1"/>
        <v>0.8</v>
      </c>
      <c r="Y22" s="111" t="b">
        <f t="shared" si="2"/>
        <v>1</v>
      </c>
      <c r="Z22" s="111" t="b">
        <f t="shared" si="3"/>
        <v>1</v>
      </c>
    </row>
    <row r="23" spans="1:26" ht="39.6" x14ac:dyDescent="0.3">
      <c r="A23" s="161">
        <v>21</v>
      </c>
      <c r="B23" s="161" t="s">
        <v>65</v>
      </c>
      <c r="C23" s="162" t="s">
        <v>80</v>
      </c>
      <c r="D23" s="162" t="s">
        <v>114</v>
      </c>
      <c r="E23" s="161" t="s">
        <v>137</v>
      </c>
      <c r="F23" s="161" t="s">
        <v>163</v>
      </c>
      <c r="G23" s="163">
        <v>1</v>
      </c>
      <c r="H23" s="163">
        <v>1</v>
      </c>
      <c r="I23" s="163">
        <v>0</v>
      </c>
      <c r="J23" s="164" t="s">
        <v>171</v>
      </c>
      <c r="K23" s="171">
        <v>262961</v>
      </c>
      <c r="L23" s="171">
        <v>200000</v>
      </c>
      <c r="M23" s="163">
        <f t="shared" si="5"/>
        <v>62961</v>
      </c>
      <c r="N23" s="166">
        <v>0.8</v>
      </c>
      <c r="O23" s="163">
        <v>200000</v>
      </c>
      <c r="P23" s="163">
        <v>0</v>
      </c>
      <c r="Q23" s="163">
        <v>0</v>
      </c>
      <c r="R23" s="163">
        <v>0</v>
      </c>
      <c r="S23" s="163">
        <v>0</v>
      </c>
      <c r="T23" s="163">
        <v>0</v>
      </c>
      <c r="U23" s="163">
        <v>0</v>
      </c>
      <c r="V23" s="163">
        <v>0</v>
      </c>
      <c r="W23" s="108" t="b">
        <f t="shared" si="0"/>
        <v>1</v>
      </c>
      <c r="X23" s="110">
        <f t="shared" si="1"/>
        <v>0.76060000000000005</v>
      </c>
      <c r="Y23" s="111" t="b">
        <f t="shared" si="2"/>
        <v>0</v>
      </c>
      <c r="Z23" s="111" t="b">
        <f t="shared" si="3"/>
        <v>1</v>
      </c>
    </row>
    <row r="24" spans="1:26" ht="39.6" x14ac:dyDescent="0.3">
      <c r="A24" s="161">
        <v>22</v>
      </c>
      <c r="B24" s="161" t="s">
        <v>66</v>
      </c>
      <c r="C24" s="162" t="s">
        <v>80</v>
      </c>
      <c r="D24" s="162" t="s">
        <v>114</v>
      </c>
      <c r="E24" s="161" t="s">
        <v>138</v>
      </c>
      <c r="F24" s="161" t="s">
        <v>163</v>
      </c>
      <c r="G24" s="163">
        <v>1</v>
      </c>
      <c r="H24" s="163">
        <v>1</v>
      </c>
      <c r="I24" s="163">
        <v>0</v>
      </c>
      <c r="J24" s="164" t="s">
        <v>171</v>
      </c>
      <c r="K24" s="171">
        <v>351086</v>
      </c>
      <c r="L24" s="171">
        <v>200000</v>
      </c>
      <c r="M24" s="163">
        <f t="shared" si="5"/>
        <v>151086</v>
      </c>
      <c r="N24" s="166">
        <v>0.8</v>
      </c>
      <c r="O24" s="163">
        <v>200000</v>
      </c>
      <c r="P24" s="163">
        <v>0</v>
      </c>
      <c r="Q24" s="163">
        <v>0</v>
      </c>
      <c r="R24" s="163">
        <v>0</v>
      </c>
      <c r="S24" s="163">
        <v>0</v>
      </c>
      <c r="T24" s="163">
        <v>0</v>
      </c>
      <c r="U24" s="163">
        <v>0</v>
      </c>
      <c r="V24" s="163">
        <v>0</v>
      </c>
      <c r="W24" s="108" t="b">
        <f t="shared" si="0"/>
        <v>1</v>
      </c>
      <c r="X24" s="110">
        <f t="shared" si="1"/>
        <v>0.56969999999999998</v>
      </c>
      <c r="Y24" s="111" t="b">
        <f t="shared" si="2"/>
        <v>0</v>
      </c>
      <c r="Z24" s="111" t="b">
        <f t="shared" si="3"/>
        <v>1</v>
      </c>
    </row>
    <row r="25" spans="1:26" ht="26.4" x14ac:dyDescent="0.3">
      <c r="A25" s="161">
        <v>23</v>
      </c>
      <c r="B25" s="161" t="s">
        <v>67</v>
      </c>
      <c r="C25" s="162" t="s">
        <v>81</v>
      </c>
      <c r="D25" s="162" t="s">
        <v>115</v>
      </c>
      <c r="E25" s="161" t="s">
        <v>139</v>
      </c>
      <c r="F25" s="161" t="s">
        <v>162</v>
      </c>
      <c r="G25" s="163">
        <v>1</v>
      </c>
      <c r="H25" s="163">
        <v>0</v>
      </c>
      <c r="I25" s="163">
        <v>1</v>
      </c>
      <c r="J25" s="164" t="s">
        <v>170</v>
      </c>
      <c r="K25" s="171">
        <v>130000</v>
      </c>
      <c r="L25" s="171">
        <f>ROUNDDOWN(K25*N25,0)</f>
        <v>104000</v>
      </c>
      <c r="M25" s="163">
        <f t="shared" si="5"/>
        <v>26000</v>
      </c>
      <c r="N25" s="165">
        <v>0.8</v>
      </c>
      <c r="O25" s="163">
        <v>104000</v>
      </c>
      <c r="P25" s="163">
        <v>0</v>
      </c>
      <c r="Q25" s="163">
        <v>0</v>
      </c>
      <c r="R25" s="163">
        <v>0</v>
      </c>
      <c r="S25" s="163">
        <v>0</v>
      </c>
      <c r="T25" s="163">
        <v>0</v>
      </c>
      <c r="U25" s="163">
        <v>0</v>
      </c>
      <c r="V25" s="163">
        <v>0</v>
      </c>
      <c r="W25" s="108" t="b">
        <f t="shared" si="0"/>
        <v>1</v>
      </c>
      <c r="X25" s="110">
        <f t="shared" si="1"/>
        <v>0.8</v>
      </c>
      <c r="Y25" s="111" t="b">
        <f t="shared" si="2"/>
        <v>1</v>
      </c>
      <c r="Z25" s="111" t="b">
        <f t="shared" si="3"/>
        <v>1</v>
      </c>
    </row>
    <row r="26" spans="1:26" ht="26.4" x14ac:dyDescent="0.3">
      <c r="A26" s="161">
        <v>24</v>
      </c>
      <c r="B26" s="161" t="s">
        <v>68</v>
      </c>
      <c r="C26" s="162" t="s">
        <v>81</v>
      </c>
      <c r="D26" s="162" t="s">
        <v>115</v>
      </c>
      <c r="E26" s="161" t="s">
        <v>140</v>
      </c>
      <c r="F26" s="161" t="s">
        <v>162</v>
      </c>
      <c r="G26" s="163">
        <v>1</v>
      </c>
      <c r="H26" s="163">
        <v>0</v>
      </c>
      <c r="I26" s="163">
        <v>1</v>
      </c>
      <c r="J26" s="164" t="s">
        <v>170</v>
      </c>
      <c r="K26" s="171">
        <v>180000</v>
      </c>
      <c r="L26" s="171">
        <f t="shared" ref="L26:L48" si="6">ROUNDDOWN(K26*N26,0)</f>
        <v>144000</v>
      </c>
      <c r="M26" s="163">
        <f t="shared" si="5"/>
        <v>36000</v>
      </c>
      <c r="N26" s="165">
        <v>0.8</v>
      </c>
      <c r="O26" s="163">
        <v>144000</v>
      </c>
      <c r="P26" s="163">
        <v>0</v>
      </c>
      <c r="Q26" s="163">
        <v>0</v>
      </c>
      <c r="R26" s="163">
        <v>0</v>
      </c>
      <c r="S26" s="163">
        <v>0</v>
      </c>
      <c r="T26" s="163">
        <v>0</v>
      </c>
      <c r="U26" s="163">
        <v>0</v>
      </c>
      <c r="V26" s="163">
        <v>0</v>
      </c>
      <c r="W26" s="108" t="b">
        <f t="shared" si="0"/>
        <v>1</v>
      </c>
      <c r="X26" s="110">
        <f t="shared" si="1"/>
        <v>0.8</v>
      </c>
      <c r="Y26" s="111" t="b">
        <f t="shared" si="2"/>
        <v>1</v>
      </c>
      <c r="Z26" s="111" t="b">
        <f t="shared" si="3"/>
        <v>1</v>
      </c>
    </row>
    <row r="27" spans="1:26" ht="26.4" x14ac:dyDescent="0.3">
      <c r="A27" s="161">
        <v>25</v>
      </c>
      <c r="B27" s="161" t="s">
        <v>69</v>
      </c>
      <c r="C27" s="162" t="s">
        <v>81</v>
      </c>
      <c r="D27" s="162" t="s">
        <v>115</v>
      </c>
      <c r="E27" s="161" t="s">
        <v>141</v>
      </c>
      <c r="F27" s="161" t="s">
        <v>162</v>
      </c>
      <c r="G27" s="163">
        <v>1</v>
      </c>
      <c r="H27" s="163">
        <v>0</v>
      </c>
      <c r="I27" s="163">
        <v>1</v>
      </c>
      <c r="J27" s="164" t="s">
        <v>170</v>
      </c>
      <c r="K27" s="171">
        <v>250000</v>
      </c>
      <c r="L27" s="171">
        <f t="shared" si="6"/>
        <v>200000</v>
      </c>
      <c r="M27" s="163">
        <f t="shared" si="5"/>
        <v>50000</v>
      </c>
      <c r="N27" s="165">
        <v>0.8</v>
      </c>
      <c r="O27" s="163">
        <v>200000</v>
      </c>
      <c r="P27" s="163">
        <v>0</v>
      </c>
      <c r="Q27" s="163">
        <v>0</v>
      </c>
      <c r="R27" s="163">
        <v>0</v>
      </c>
      <c r="S27" s="163">
        <v>0</v>
      </c>
      <c r="T27" s="163">
        <v>0</v>
      </c>
      <c r="U27" s="163">
        <v>0</v>
      </c>
      <c r="V27" s="163">
        <v>0</v>
      </c>
      <c r="W27" s="108" t="b">
        <f t="shared" si="0"/>
        <v>1</v>
      </c>
      <c r="X27" s="110">
        <f t="shared" si="1"/>
        <v>0.8</v>
      </c>
      <c r="Y27" s="111" t="b">
        <f t="shared" si="2"/>
        <v>1</v>
      </c>
      <c r="Z27" s="111" t="b">
        <f t="shared" si="3"/>
        <v>1</v>
      </c>
    </row>
    <row r="28" spans="1:26" ht="52.8" x14ac:dyDescent="0.3">
      <c r="A28" s="161">
        <v>26</v>
      </c>
      <c r="B28" s="161" t="s">
        <v>70</v>
      </c>
      <c r="C28" s="162" t="s">
        <v>81</v>
      </c>
      <c r="D28" s="162" t="s">
        <v>115</v>
      </c>
      <c r="E28" s="161" t="s">
        <v>142</v>
      </c>
      <c r="F28" s="161" t="s">
        <v>162</v>
      </c>
      <c r="G28" s="163">
        <v>1</v>
      </c>
      <c r="H28" s="163">
        <v>0</v>
      </c>
      <c r="I28" s="163">
        <v>1</v>
      </c>
      <c r="J28" s="164" t="s">
        <v>165</v>
      </c>
      <c r="K28" s="171">
        <v>179488</v>
      </c>
      <c r="L28" s="171">
        <f t="shared" si="6"/>
        <v>143590</v>
      </c>
      <c r="M28" s="163">
        <f t="shared" si="5"/>
        <v>35898</v>
      </c>
      <c r="N28" s="165">
        <v>0.8</v>
      </c>
      <c r="O28" s="163">
        <v>143590</v>
      </c>
      <c r="P28" s="163">
        <v>0</v>
      </c>
      <c r="Q28" s="163">
        <v>0</v>
      </c>
      <c r="R28" s="163">
        <v>0</v>
      </c>
      <c r="S28" s="163">
        <v>0</v>
      </c>
      <c r="T28" s="163">
        <v>0</v>
      </c>
      <c r="U28" s="163">
        <v>0</v>
      </c>
      <c r="V28" s="163">
        <v>0</v>
      </c>
      <c r="W28" s="108" t="b">
        <f t="shared" si="0"/>
        <v>1</v>
      </c>
      <c r="X28" s="110">
        <f t="shared" si="1"/>
        <v>0.8</v>
      </c>
      <c r="Y28" s="111" t="b">
        <f t="shared" si="2"/>
        <v>1</v>
      </c>
      <c r="Z28" s="111" t="b">
        <f t="shared" si="3"/>
        <v>1</v>
      </c>
    </row>
    <row r="29" spans="1:26" ht="39.6" x14ac:dyDescent="0.3">
      <c r="A29" s="161">
        <v>27</v>
      </c>
      <c r="B29" s="161" t="s">
        <v>71</v>
      </c>
      <c r="C29" s="162" t="s">
        <v>82</v>
      </c>
      <c r="D29" s="162" t="s">
        <v>116</v>
      </c>
      <c r="E29" s="161" t="s">
        <v>143</v>
      </c>
      <c r="F29" s="161" t="s">
        <v>162</v>
      </c>
      <c r="G29" s="163">
        <v>1</v>
      </c>
      <c r="H29" s="163">
        <v>0</v>
      </c>
      <c r="I29" s="163">
        <v>1</v>
      </c>
      <c r="J29" s="164" t="s">
        <v>164</v>
      </c>
      <c r="K29" s="171">
        <v>488164</v>
      </c>
      <c r="L29" s="171">
        <v>200000</v>
      </c>
      <c r="M29" s="163">
        <f t="shared" si="5"/>
        <v>288164</v>
      </c>
      <c r="N29" s="166">
        <v>0.8</v>
      </c>
      <c r="O29" s="163">
        <v>200000</v>
      </c>
      <c r="P29" s="163">
        <v>0</v>
      </c>
      <c r="Q29" s="163">
        <v>0</v>
      </c>
      <c r="R29" s="163">
        <v>0</v>
      </c>
      <c r="S29" s="163">
        <v>0</v>
      </c>
      <c r="T29" s="163">
        <v>0</v>
      </c>
      <c r="U29" s="163">
        <v>0</v>
      </c>
      <c r="V29" s="163">
        <v>0</v>
      </c>
      <c r="W29" s="108" t="b">
        <f t="shared" si="0"/>
        <v>1</v>
      </c>
      <c r="X29" s="110">
        <f t="shared" si="1"/>
        <v>0.40970000000000001</v>
      </c>
      <c r="Y29" s="111" t="b">
        <f t="shared" si="2"/>
        <v>0</v>
      </c>
      <c r="Z29" s="111" t="b">
        <f t="shared" si="3"/>
        <v>1</v>
      </c>
    </row>
    <row r="30" spans="1:26" ht="66" x14ac:dyDescent="0.3">
      <c r="A30" s="161">
        <v>28</v>
      </c>
      <c r="B30" s="161" t="s">
        <v>72</v>
      </c>
      <c r="C30" s="162" t="s">
        <v>82</v>
      </c>
      <c r="D30" s="162" t="s">
        <v>116</v>
      </c>
      <c r="E30" s="161" t="s">
        <v>144</v>
      </c>
      <c r="F30" s="161" t="s">
        <v>162</v>
      </c>
      <c r="G30" s="163">
        <v>4</v>
      </c>
      <c r="H30" s="163">
        <v>0</v>
      </c>
      <c r="I30" s="163">
        <v>4</v>
      </c>
      <c r="J30" s="164" t="s">
        <v>172</v>
      </c>
      <c r="K30" s="171">
        <v>387002</v>
      </c>
      <c r="L30" s="171">
        <f t="shared" si="6"/>
        <v>309601</v>
      </c>
      <c r="M30" s="163">
        <f t="shared" si="5"/>
        <v>77401</v>
      </c>
      <c r="N30" s="165">
        <v>0.8</v>
      </c>
      <c r="O30" s="163">
        <v>309601</v>
      </c>
      <c r="P30" s="163">
        <v>0</v>
      </c>
      <c r="Q30" s="163">
        <v>0</v>
      </c>
      <c r="R30" s="163">
        <v>0</v>
      </c>
      <c r="S30" s="163">
        <v>0</v>
      </c>
      <c r="T30" s="163">
        <v>0</v>
      </c>
      <c r="U30" s="163">
        <v>0</v>
      </c>
      <c r="V30" s="163">
        <v>0</v>
      </c>
      <c r="W30" s="108" t="b">
        <f t="shared" si="0"/>
        <v>1</v>
      </c>
      <c r="X30" s="110">
        <f t="shared" si="1"/>
        <v>0.8</v>
      </c>
      <c r="Y30" s="111" t="b">
        <f t="shared" si="2"/>
        <v>1</v>
      </c>
      <c r="Z30" s="111" t="b">
        <f t="shared" si="3"/>
        <v>1</v>
      </c>
    </row>
    <row r="31" spans="1:26" ht="39.6" x14ac:dyDescent="0.3">
      <c r="A31" s="161">
        <v>29</v>
      </c>
      <c r="B31" s="161" t="s">
        <v>83</v>
      </c>
      <c r="C31" s="162" t="s">
        <v>82</v>
      </c>
      <c r="D31" s="162" t="s">
        <v>116</v>
      </c>
      <c r="E31" s="161" t="s">
        <v>145</v>
      </c>
      <c r="F31" s="161" t="s">
        <v>162</v>
      </c>
      <c r="G31" s="163">
        <v>1</v>
      </c>
      <c r="H31" s="163">
        <v>0</v>
      </c>
      <c r="I31" s="163">
        <v>1</v>
      </c>
      <c r="J31" s="164" t="s">
        <v>172</v>
      </c>
      <c r="K31" s="171">
        <v>134269</v>
      </c>
      <c r="L31" s="171">
        <f t="shared" si="6"/>
        <v>107415</v>
      </c>
      <c r="M31" s="163">
        <f t="shared" si="5"/>
        <v>26854</v>
      </c>
      <c r="N31" s="165">
        <v>0.8</v>
      </c>
      <c r="O31" s="163">
        <v>107415</v>
      </c>
      <c r="P31" s="163">
        <v>0</v>
      </c>
      <c r="Q31" s="163">
        <v>0</v>
      </c>
      <c r="R31" s="163">
        <v>0</v>
      </c>
      <c r="S31" s="163">
        <v>0</v>
      </c>
      <c r="T31" s="163">
        <v>0</v>
      </c>
      <c r="U31" s="163">
        <v>0</v>
      </c>
      <c r="V31" s="163">
        <v>0</v>
      </c>
      <c r="W31" s="108" t="b">
        <f t="shared" si="0"/>
        <v>1</v>
      </c>
      <c r="X31" s="110">
        <f t="shared" si="1"/>
        <v>0.8</v>
      </c>
      <c r="Y31" s="111" t="b">
        <f t="shared" si="2"/>
        <v>1</v>
      </c>
      <c r="Z31" s="111" t="b">
        <f t="shared" si="3"/>
        <v>1</v>
      </c>
    </row>
    <row r="32" spans="1:26" ht="39.6" x14ac:dyDescent="0.3">
      <c r="A32" s="161">
        <v>30</v>
      </c>
      <c r="B32" s="161" t="s">
        <v>84</v>
      </c>
      <c r="C32" s="162" t="s">
        <v>82</v>
      </c>
      <c r="D32" s="162" t="s">
        <v>116</v>
      </c>
      <c r="E32" s="161" t="s">
        <v>143</v>
      </c>
      <c r="F32" s="161" t="s">
        <v>162</v>
      </c>
      <c r="G32" s="163">
        <v>1</v>
      </c>
      <c r="H32" s="163">
        <v>0</v>
      </c>
      <c r="I32" s="163">
        <v>1</v>
      </c>
      <c r="J32" s="164" t="s">
        <v>164</v>
      </c>
      <c r="K32" s="171">
        <v>488164</v>
      </c>
      <c r="L32" s="171">
        <v>200000</v>
      </c>
      <c r="M32" s="163">
        <f t="shared" si="5"/>
        <v>288164</v>
      </c>
      <c r="N32" s="166">
        <v>0.8</v>
      </c>
      <c r="O32" s="163">
        <v>200000</v>
      </c>
      <c r="P32" s="163">
        <v>0</v>
      </c>
      <c r="Q32" s="163">
        <v>0</v>
      </c>
      <c r="R32" s="163">
        <v>0</v>
      </c>
      <c r="S32" s="163">
        <v>0</v>
      </c>
      <c r="T32" s="163">
        <v>0</v>
      </c>
      <c r="U32" s="163">
        <v>0</v>
      </c>
      <c r="V32" s="163">
        <v>0</v>
      </c>
      <c r="W32" s="108" t="b">
        <f t="shared" si="0"/>
        <v>1</v>
      </c>
      <c r="X32" s="110">
        <f t="shared" si="1"/>
        <v>0.40970000000000001</v>
      </c>
      <c r="Y32" s="111" t="b">
        <f t="shared" si="2"/>
        <v>0</v>
      </c>
      <c r="Z32" s="111" t="b">
        <f t="shared" si="3"/>
        <v>1</v>
      </c>
    </row>
    <row r="33" spans="1:26" ht="39.6" x14ac:dyDescent="0.3">
      <c r="A33" s="161">
        <v>31</v>
      </c>
      <c r="B33" s="161" t="s">
        <v>85</v>
      </c>
      <c r="C33" s="162" t="s">
        <v>82</v>
      </c>
      <c r="D33" s="162" t="s">
        <v>116</v>
      </c>
      <c r="E33" s="161" t="s">
        <v>146</v>
      </c>
      <c r="F33" s="161" t="s">
        <v>163</v>
      </c>
      <c r="G33" s="163">
        <v>1</v>
      </c>
      <c r="H33" s="163">
        <v>1</v>
      </c>
      <c r="I33" s="163">
        <v>0</v>
      </c>
      <c r="J33" s="164" t="s">
        <v>172</v>
      </c>
      <c r="K33" s="171">
        <v>200533</v>
      </c>
      <c r="L33" s="171">
        <f t="shared" si="6"/>
        <v>160426</v>
      </c>
      <c r="M33" s="163">
        <f t="shared" si="5"/>
        <v>40107</v>
      </c>
      <c r="N33" s="165">
        <v>0.8</v>
      </c>
      <c r="O33" s="163">
        <v>160426</v>
      </c>
      <c r="P33" s="163">
        <v>0</v>
      </c>
      <c r="Q33" s="163">
        <v>0</v>
      </c>
      <c r="R33" s="163">
        <v>0</v>
      </c>
      <c r="S33" s="163">
        <v>0</v>
      </c>
      <c r="T33" s="163">
        <v>0</v>
      </c>
      <c r="U33" s="163">
        <v>0</v>
      </c>
      <c r="V33" s="163">
        <v>0</v>
      </c>
      <c r="W33" s="108" t="b">
        <f t="shared" si="0"/>
        <v>1</v>
      </c>
      <c r="X33" s="110">
        <f t="shared" si="1"/>
        <v>0.8</v>
      </c>
      <c r="Y33" s="111" t="b">
        <f t="shared" si="2"/>
        <v>1</v>
      </c>
      <c r="Z33" s="111" t="b">
        <f t="shared" si="3"/>
        <v>1</v>
      </c>
    </row>
    <row r="34" spans="1:26" ht="26.4" x14ac:dyDescent="0.3">
      <c r="A34" s="161">
        <v>32</v>
      </c>
      <c r="B34" s="161" t="s">
        <v>86</v>
      </c>
      <c r="C34" s="162" t="s">
        <v>79</v>
      </c>
      <c r="D34" s="162" t="s">
        <v>113</v>
      </c>
      <c r="E34" s="161" t="s">
        <v>147</v>
      </c>
      <c r="F34" s="161" t="s">
        <v>162</v>
      </c>
      <c r="G34" s="163">
        <v>1</v>
      </c>
      <c r="H34" s="163">
        <v>0</v>
      </c>
      <c r="I34" s="163">
        <v>1</v>
      </c>
      <c r="J34" s="164" t="s">
        <v>170</v>
      </c>
      <c r="K34" s="171">
        <v>330000</v>
      </c>
      <c r="L34" s="171">
        <v>200000</v>
      </c>
      <c r="M34" s="163">
        <f t="shared" si="5"/>
        <v>130000</v>
      </c>
      <c r="N34" s="166">
        <v>0.8</v>
      </c>
      <c r="O34" s="163">
        <v>200000</v>
      </c>
      <c r="P34" s="163">
        <v>0</v>
      </c>
      <c r="Q34" s="163">
        <v>0</v>
      </c>
      <c r="R34" s="163">
        <v>0</v>
      </c>
      <c r="S34" s="163">
        <v>0</v>
      </c>
      <c r="T34" s="163">
        <v>0</v>
      </c>
      <c r="U34" s="163">
        <v>0</v>
      </c>
      <c r="V34" s="163">
        <v>0</v>
      </c>
      <c r="W34" s="108" t="b">
        <f t="shared" si="0"/>
        <v>1</v>
      </c>
      <c r="X34" s="110">
        <f t="shared" si="1"/>
        <v>0.60609999999999997</v>
      </c>
      <c r="Y34" s="111" t="b">
        <f t="shared" si="2"/>
        <v>0</v>
      </c>
      <c r="Z34" s="111" t="b">
        <f t="shared" si="3"/>
        <v>1</v>
      </c>
    </row>
    <row r="35" spans="1:26" ht="39.6" x14ac:dyDescent="0.3">
      <c r="A35" s="161">
        <v>33</v>
      </c>
      <c r="B35" s="161" t="s">
        <v>87</v>
      </c>
      <c r="C35" s="162" t="s">
        <v>79</v>
      </c>
      <c r="D35" s="162" t="s">
        <v>113</v>
      </c>
      <c r="E35" s="161" t="s">
        <v>148</v>
      </c>
      <c r="F35" s="161" t="s">
        <v>162</v>
      </c>
      <c r="G35" s="163">
        <v>1</v>
      </c>
      <c r="H35" s="163">
        <v>0</v>
      </c>
      <c r="I35" s="163">
        <v>1</v>
      </c>
      <c r="J35" s="164" t="s">
        <v>170</v>
      </c>
      <c r="K35" s="171">
        <v>71000</v>
      </c>
      <c r="L35" s="171">
        <f t="shared" si="6"/>
        <v>56800</v>
      </c>
      <c r="M35" s="163">
        <f t="shared" si="5"/>
        <v>14200</v>
      </c>
      <c r="N35" s="165">
        <v>0.8</v>
      </c>
      <c r="O35" s="163">
        <v>56800</v>
      </c>
      <c r="P35" s="163">
        <v>0</v>
      </c>
      <c r="Q35" s="163">
        <v>0</v>
      </c>
      <c r="R35" s="163">
        <v>0</v>
      </c>
      <c r="S35" s="163">
        <v>0</v>
      </c>
      <c r="T35" s="163">
        <v>0</v>
      </c>
      <c r="U35" s="163">
        <v>0</v>
      </c>
      <c r="V35" s="163">
        <v>0</v>
      </c>
      <c r="W35" s="108" t="b">
        <f t="shared" si="0"/>
        <v>1</v>
      </c>
      <c r="X35" s="110">
        <f t="shared" si="1"/>
        <v>0.8</v>
      </c>
      <c r="Y35" s="111" t="b">
        <f t="shared" si="2"/>
        <v>1</v>
      </c>
      <c r="Z35" s="111" t="b">
        <f t="shared" si="3"/>
        <v>1</v>
      </c>
    </row>
    <row r="36" spans="1:26" ht="39" customHeight="1" x14ac:dyDescent="0.3">
      <c r="A36" s="161">
        <v>34</v>
      </c>
      <c r="B36" s="161" t="s">
        <v>88</v>
      </c>
      <c r="C36" s="162" t="s">
        <v>77</v>
      </c>
      <c r="D36" s="162" t="s">
        <v>111</v>
      </c>
      <c r="E36" s="161" t="s">
        <v>418</v>
      </c>
      <c r="F36" s="161" t="s">
        <v>162</v>
      </c>
      <c r="G36" s="163">
        <v>1</v>
      </c>
      <c r="H36" s="163">
        <v>0</v>
      </c>
      <c r="I36" s="163">
        <v>1</v>
      </c>
      <c r="J36" s="164" t="s">
        <v>168</v>
      </c>
      <c r="K36" s="171">
        <v>25807</v>
      </c>
      <c r="L36" s="171">
        <f t="shared" si="6"/>
        <v>20645</v>
      </c>
      <c r="M36" s="163">
        <f t="shared" si="5"/>
        <v>5162</v>
      </c>
      <c r="N36" s="165">
        <v>0.8</v>
      </c>
      <c r="O36" s="163">
        <v>20645</v>
      </c>
      <c r="P36" s="163">
        <v>0</v>
      </c>
      <c r="Q36" s="163">
        <v>0</v>
      </c>
      <c r="R36" s="163">
        <v>0</v>
      </c>
      <c r="S36" s="163">
        <v>0</v>
      </c>
      <c r="T36" s="163">
        <v>0</v>
      </c>
      <c r="U36" s="163">
        <v>0</v>
      </c>
      <c r="V36" s="163">
        <v>0</v>
      </c>
      <c r="W36" s="108" t="b">
        <f t="shared" si="0"/>
        <v>1</v>
      </c>
      <c r="X36" s="110">
        <f t="shared" si="1"/>
        <v>0.8</v>
      </c>
      <c r="Y36" s="111" t="b">
        <f t="shared" si="2"/>
        <v>1</v>
      </c>
      <c r="Z36" s="111" t="b">
        <f t="shared" si="3"/>
        <v>1</v>
      </c>
    </row>
    <row r="37" spans="1:26" ht="42.75" customHeight="1" x14ac:dyDescent="0.3">
      <c r="A37" s="161">
        <v>35</v>
      </c>
      <c r="B37" s="161" t="s">
        <v>89</v>
      </c>
      <c r="C37" s="162" t="s">
        <v>77</v>
      </c>
      <c r="D37" s="162" t="s">
        <v>111</v>
      </c>
      <c r="E37" s="161" t="s">
        <v>417</v>
      </c>
      <c r="F37" s="161" t="s">
        <v>162</v>
      </c>
      <c r="G37" s="163">
        <v>1</v>
      </c>
      <c r="H37" s="163">
        <v>0</v>
      </c>
      <c r="I37" s="163">
        <v>1</v>
      </c>
      <c r="J37" s="164" t="s">
        <v>168</v>
      </c>
      <c r="K37" s="171">
        <v>25807</v>
      </c>
      <c r="L37" s="171">
        <f t="shared" si="6"/>
        <v>20645</v>
      </c>
      <c r="M37" s="163">
        <f t="shared" si="5"/>
        <v>5162</v>
      </c>
      <c r="N37" s="165">
        <v>0.8</v>
      </c>
      <c r="O37" s="163">
        <v>20645</v>
      </c>
      <c r="P37" s="163">
        <v>0</v>
      </c>
      <c r="Q37" s="163">
        <v>0</v>
      </c>
      <c r="R37" s="163">
        <v>0</v>
      </c>
      <c r="S37" s="163">
        <v>0</v>
      </c>
      <c r="T37" s="163">
        <v>0</v>
      </c>
      <c r="U37" s="163">
        <v>0</v>
      </c>
      <c r="V37" s="163">
        <v>0</v>
      </c>
      <c r="W37" s="108" t="b">
        <f t="shared" si="0"/>
        <v>1</v>
      </c>
      <c r="X37" s="110">
        <f t="shared" si="1"/>
        <v>0.8</v>
      </c>
      <c r="Y37" s="111" t="b">
        <f t="shared" si="2"/>
        <v>1</v>
      </c>
      <c r="Z37" s="111" t="b">
        <f t="shared" si="3"/>
        <v>1</v>
      </c>
    </row>
    <row r="38" spans="1:26" ht="26.4" x14ac:dyDescent="0.3">
      <c r="A38" s="161">
        <v>36</v>
      </c>
      <c r="B38" s="161" t="s">
        <v>90</v>
      </c>
      <c r="C38" s="162" t="s">
        <v>105</v>
      </c>
      <c r="D38" s="162" t="s">
        <v>117</v>
      </c>
      <c r="E38" s="161" t="s">
        <v>149</v>
      </c>
      <c r="F38" s="161" t="s">
        <v>162</v>
      </c>
      <c r="G38" s="163">
        <v>2</v>
      </c>
      <c r="H38" s="163">
        <v>0</v>
      </c>
      <c r="I38" s="163">
        <v>2</v>
      </c>
      <c r="J38" s="164" t="s">
        <v>173</v>
      </c>
      <c r="K38" s="171">
        <v>101657</v>
      </c>
      <c r="L38" s="171">
        <f t="shared" si="6"/>
        <v>81325</v>
      </c>
      <c r="M38" s="163">
        <f t="shared" si="5"/>
        <v>20332</v>
      </c>
      <c r="N38" s="165">
        <v>0.8</v>
      </c>
      <c r="O38" s="163">
        <v>81325</v>
      </c>
      <c r="P38" s="163">
        <v>0</v>
      </c>
      <c r="Q38" s="163">
        <v>0</v>
      </c>
      <c r="R38" s="163">
        <v>0</v>
      </c>
      <c r="S38" s="163">
        <v>0</v>
      </c>
      <c r="T38" s="163">
        <v>0</v>
      </c>
      <c r="U38" s="163">
        <v>0</v>
      </c>
      <c r="V38" s="163">
        <v>0</v>
      </c>
      <c r="W38" s="108" t="b">
        <f t="shared" si="0"/>
        <v>1</v>
      </c>
      <c r="X38" s="110">
        <f t="shared" si="1"/>
        <v>0.8</v>
      </c>
      <c r="Y38" s="111" t="b">
        <f t="shared" si="2"/>
        <v>1</v>
      </c>
      <c r="Z38" s="111" t="b">
        <f t="shared" si="3"/>
        <v>1</v>
      </c>
    </row>
    <row r="39" spans="1:26" ht="33.75" customHeight="1" x14ac:dyDescent="0.3">
      <c r="A39" s="161">
        <v>37</v>
      </c>
      <c r="B39" s="161" t="s">
        <v>91</v>
      </c>
      <c r="C39" s="162" t="s">
        <v>105</v>
      </c>
      <c r="D39" s="162" t="s">
        <v>117</v>
      </c>
      <c r="E39" s="161" t="s">
        <v>150</v>
      </c>
      <c r="F39" s="161" t="s">
        <v>163</v>
      </c>
      <c r="G39" s="163">
        <v>1</v>
      </c>
      <c r="H39" s="163">
        <v>1</v>
      </c>
      <c r="I39" s="163">
        <v>0</v>
      </c>
      <c r="J39" s="164" t="s">
        <v>173</v>
      </c>
      <c r="K39" s="171">
        <v>68520</v>
      </c>
      <c r="L39" s="171">
        <f t="shared" si="6"/>
        <v>54816</v>
      </c>
      <c r="M39" s="163">
        <f t="shared" si="5"/>
        <v>13704</v>
      </c>
      <c r="N39" s="165">
        <v>0.8</v>
      </c>
      <c r="O39" s="163">
        <v>54816</v>
      </c>
      <c r="P39" s="163">
        <v>0</v>
      </c>
      <c r="Q39" s="163">
        <v>0</v>
      </c>
      <c r="R39" s="163">
        <v>0</v>
      </c>
      <c r="S39" s="163">
        <v>0</v>
      </c>
      <c r="T39" s="163">
        <v>0</v>
      </c>
      <c r="U39" s="163">
        <v>0</v>
      </c>
      <c r="V39" s="163">
        <v>0</v>
      </c>
      <c r="W39" s="108" t="b">
        <f t="shared" si="0"/>
        <v>1</v>
      </c>
      <c r="X39" s="110">
        <f t="shared" si="1"/>
        <v>0.8</v>
      </c>
      <c r="Y39" s="111" t="b">
        <f t="shared" si="2"/>
        <v>1</v>
      </c>
      <c r="Z39" s="111" t="b">
        <f t="shared" si="3"/>
        <v>1</v>
      </c>
    </row>
    <row r="40" spans="1:26" ht="42" customHeight="1" x14ac:dyDescent="0.3">
      <c r="A40" s="161">
        <v>38</v>
      </c>
      <c r="B40" s="161" t="s">
        <v>92</v>
      </c>
      <c r="C40" s="162" t="s">
        <v>77</v>
      </c>
      <c r="D40" s="162" t="s">
        <v>111</v>
      </c>
      <c r="E40" s="161" t="s">
        <v>419</v>
      </c>
      <c r="F40" s="161" t="s">
        <v>162</v>
      </c>
      <c r="G40" s="163">
        <v>1</v>
      </c>
      <c r="H40" s="163">
        <v>0</v>
      </c>
      <c r="I40" s="163">
        <v>1</v>
      </c>
      <c r="J40" s="164" t="s">
        <v>174</v>
      </c>
      <c r="K40" s="171">
        <v>60060</v>
      </c>
      <c r="L40" s="171">
        <f t="shared" si="6"/>
        <v>48048</v>
      </c>
      <c r="M40" s="163">
        <f t="shared" si="5"/>
        <v>12012</v>
      </c>
      <c r="N40" s="165">
        <v>0.8</v>
      </c>
      <c r="O40" s="163">
        <v>48048</v>
      </c>
      <c r="P40" s="163">
        <v>0</v>
      </c>
      <c r="Q40" s="163">
        <v>0</v>
      </c>
      <c r="R40" s="163">
        <v>0</v>
      </c>
      <c r="S40" s="163">
        <v>0</v>
      </c>
      <c r="T40" s="163">
        <v>0</v>
      </c>
      <c r="U40" s="163">
        <v>0</v>
      </c>
      <c r="V40" s="163">
        <v>0</v>
      </c>
      <c r="W40" s="108" t="b">
        <f t="shared" si="0"/>
        <v>1</v>
      </c>
      <c r="X40" s="110">
        <f t="shared" si="1"/>
        <v>0.8</v>
      </c>
      <c r="Y40" s="111" t="b">
        <f t="shared" si="2"/>
        <v>1</v>
      </c>
      <c r="Z40" s="111" t="b">
        <f t="shared" si="3"/>
        <v>1</v>
      </c>
    </row>
    <row r="41" spans="1:26" ht="39.6" x14ac:dyDescent="0.3">
      <c r="A41" s="161">
        <v>39</v>
      </c>
      <c r="B41" s="161" t="s">
        <v>93</v>
      </c>
      <c r="C41" s="167" t="s">
        <v>77</v>
      </c>
      <c r="D41" s="167" t="s">
        <v>111</v>
      </c>
      <c r="E41" s="168" t="s">
        <v>420</v>
      </c>
      <c r="F41" s="161" t="s">
        <v>162</v>
      </c>
      <c r="G41" s="163">
        <v>1</v>
      </c>
      <c r="H41" s="163">
        <v>0</v>
      </c>
      <c r="I41" s="163">
        <v>1</v>
      </c>
      <c r="J41" s="164" t="s">
        <v>168</v>
      </c>
      <c r="K41" s="172">
        <v>25807</v>
      </c>
      <c r="L41" s="171">
        <f t="shared" si="6"/>
        <v>20645</v>
      </c>
      <c r="M41" s="163">
        <f t="shared" si="5"/>
        <v>5162</v>
      </c>
      <c r="N41" s="165">
        <v>0.8</v>
      </c>
      <c r="O41" s="163">
        <v>20645</v>
      </c>
      <c r="P41" s="163">
        <v>0</v>
      </c>
      <c r="Q41" s="163">
        <v>0</v>
      </c>
      <c r="R41" s="163">
        <v>0</v>
      </c>
      <c r="S41" s="163">
        <v>0</v>
      </c>
      <c r="T41" s="163">
        <v>0</v>
      </c>
      <c r="U41" s="163">
        <v>0</v>
      </c>
      <c r="V41" s="163">
        <v>0</v>
      </c>
      <c r="W41" s="108" t="b">
        <f t="shared" si="0"/>
        <v>1</v>
      </c>
      <c r="X41" s="110">
        <f t="shared" si="1"/>
        <v>0.8</v>
      </c>
      <c r="Y41" s="111" t="b">
        <f t="shared" si="2"/>
        <v>1</v>
      </c>
      <c r="Z41" s="111" t="b">
        <f t="shared" si="3"/>
        <v>1</v>
      </c>
    </row>
    <row r="42" spans="1:26" ht="30" customHeight="1" x14ac:dyDescent="0.3">
      <c r="A42" s="161">
        <v>40</v>
      </c>
      <c r="B42" s="161" t="s">
        <v>94</v>
      </c>
      <c r="C42" s="162" t="s">
        <v>106</v>
      </c>
      <c r="D42" s="162">
        <v>2262011</v>
      </c>
      <c r="E42" s="161" t="s">
        <v>151</v>
      </c>
      <c r="F42" s="161" t="s">
        <v>163</v>
      </c>
      <c r="G42" s="163">
        <v>1</v>
      </c>
      <c r="H42" s="163">
        <v>1</v>
      </c>
      <c r="I42" s="163">
        <v>0</v>
      </c>
      <c r="J42" s="164" t="s">
        <v>175</v>
      </c>
      <c r="K42" s="163">
        <v>192705</v>
      </c>
      <c r="L42" s="171">
        <f t="shared" si="6"/>
        <v>154164</v>
      </c>
      <c r="M42" s="163">
        <f t="shared" si="5"/>
        <v>38541</v>
      </c>
      <c r="N42" s="165">
        <v>0.8</v>
      </c>
      <c r="O42" s="163">
        <v>154164</v>
      </c>
      <c r="P42" s="163">
        <v>0</v>
      </c>
      <c r="Q42" s="163">
        <v>0</v>
      </c>
      <c r="R42" s="163">
        <v>0</v>
      </c>
      <c r="S42" s="163">
        <v>0</v>
      </c>
      <c r="T42" s="163">
        <v>0</v>
      </c>
      <c r="U42" s="163">
        <v>0</v>
      </c>
      <c r="V42" s="163">
        <v>0</v>
      </c>
      <c r="W42" s="108" t="b">
        <f t="shared" si="0"/>
        <v>1</v>
      </c>
      <c r="X42" s="110">
        <f t="shared" si="1"/>
        <v>0.8</v>
      </c>
      <c r="Y42" s="111" t="b">
        <f t="shared" si="2"/>
        <v>1</v>
      </c>
      <c r="Z42" s="111" t="b">
        <f t="shared" si="3"/>
        <v>1</v>
      </c>
    </row>
    <row r="43" spans="1:26" ht="39.6" x14ac:dyDescent="0.3">
      <c r="A43" s="161">
        <v>41</v>
      </c>
      <c r="B43" s="161" t="s">
        <v>95</v>
      </c>
      <c r="C43" s="162" t="s">
        <v>107</v>
      </c>
      <c r="D43" s="162" t="s">
        <v>118</v>
      </c>
      <c r="E43" s="161" t="s">
        <v>152</v>
      </c>
      <c r="F43" s="161" t="s">
        <v>163</v>
      </c>
      <c r="G43" s="163">
        <v>1</v>
      </c>
      <c r="H43" s="163">
        <v>1</v>
      </c>
      <c r="I43" s="163">
        <v>0</v>
      </c>
      <c r="J43" s="164" t="s">
        <v>170</v>
      </c>
      <c r="K43" s="163">
        <v>230000</v>
      </c>
      <c r="L43" s="171">
        <f t="shared" si="6"/>
        <v>184000</v>
      </c>
      <c r="M43" s="163">
        <f t="shared" si="5"/>
        <v>46000</v>
      </c>
      <c r="N43" s="165">
        <v>0.8</v>
      </c>
      <c r="O43" s="163">
        <v>184000</v>
      </c>
      <c r="P43" s="163">
        <v>0</v>
      </c>
      <c r="Q43" s="163">
        <v>0</v>
      </c>
      <c r="R43" s="163">
        <v>0</v>
      </c>
      <c r="S43" s="163">
        <v>0</v>
      </c>
      <c r="T43" s="163">
        <v>0</v>
      </c>
      <c r="U43" s="163">
        <v>0</v>
      </c>
      <c r="V43" s="163">
        <v>0</v>
      </c>
      <c r="W43" s="108" t="b">
        <f t="shared" si="0"/>
        <v>1</v>
      </c>
      <c r="X43" s="110">
        <f t="shared" si="1"/>
        <v>0.8</v>
      </c>
      <c r="Y43" s="111" t="b">
        <f t="shared" si="2"/>
        <v>1</v>
      </c>
      <c r="Z43" s="111" t="b">
        <f t="shared" si="3"/>
        <v>1</v>
      </c>
    </row>
    <row r="44" spans="1:26" ht="27.75" customHeight="1" x14ac:dyDescent="0.3">
      <c r="A44" s="161">
        <v>42</v>
      </c>
      <c r="B44" s="161" t="s">
        <v>96</v>
      </c>
      <c r="C44" s="162" t="s">
        <v>107</v>
      </c>
      <c r="D44" s="162" t="s">
        <v>118</v>
      </c>
      <c r="E44" s="161" t="s">
        <v>153</v>
      </c>
      <c r="F44" s="161" t="s">
        <v>163</v>
      </c>
      <c r="G44" s="163">
        <v>1</v>
      </c>
      <c r="H44" s="163">
        <v>0</v>
      </c>
      <c r="I44" s="163">
        <v>1</v>
      </c>
      <c r="J44" s="164" t="s">
        <v>170</v>
      </c>
      <c r="K44" s="171">
        <v>400000</v>
      </c>
      <c r="L44" s="171">
        <v>200000</v>
      </c>
      <c r="M44" s="163">
        <f t="shared" si="5"/>
        <v>200000</v>
      </c>
      <c r="N44" s="166">
        <v>0.8</v>
      </c>
      <c r="O44" s="163">
        <v>200000</v>
      </c>
      <c r="P44" s="163">
        <v>0</v>
      </c>
      <c r="Q44" s="163">
        <v>0</v>
      </c>
      <c r="R44" s="163">
        <v>0</v>
      </c>
      <c r="S44" s="163">
        <v>0</v>
      </c>
      <c r="T44" s="163">
        <v>0</v>
      </c>
      <c r="U44" s="163">
        <v>0</v>
      </c>
      <c r="V44" s="163">
        <v>0</v>
      </c>
      <c r="W44" s="108" t="b">
        <f t="shared" si="0"/>
        <v>1</v>
      </c>
      <c r="X44" s="110">
        <f t="shared" si="1"/>
        <v>0.5</v>
      </c>
      <c r="Y44" s="111" t="b">
        <f t="shared" si="2"/>
        <v>0</v>
      </c>
      <c r="Z44" s="111" t="b">
        <f t="shared" si="3"/>
        <v>1</v>
      </c>
    </row>
    <row r="45" spans="1:26" ht="52.8" x14ac:dyDescent="0.3">
      <c r="A45" s="161">
        <v>43</v>
      </c>
      <c r="B45" s="161" t="s">
        <v>97</v>
      </c>
      <c r="C45" s="167" t="s">
        <v>107</v>
      </c>
      <c r="D45" s="167" t="s">
        <v>118</v>
      </c>
      <c r="E45" s="168" t="s">
        <v>154</v>
      </c>
      <c r="F45" s="161" t="s">
        <v>162</v>
      </c>
      <c r="G45" s="163">
        <v>4</v>
      </c>
      <c r="H45" s="163">
        <v>0</v>
      </c>
      <c r="I45" s="163">
        <v>4</v>
      </c>
      <c r="J45" s="164" t="s">
        <v>170</v>
      </c>
      <c r="K45" s="172">
        <v>400000</v>
      </c>
      <c r="L45" s="171">
        <f t="shared" si="6"/>
        <v>320000</v>
      </c>
      <c r="M45" s="163">
        <f t="shared" si="5"/>
        <v>80000</v>
      </c>
      <c r="N45" s="165">
        <v>0.8</v>
      </c>
      <c r="O45" s="163">
        <v>320000</v>
      </c>
      <c r="P45" s="163">
        <v>0</v>
      </c>
      <c r="Q45" s="163">
        <v>0</v>
      </c>
      <c r="R45" s="163">
        <v>0</v>
      </c>
      <c r="S45" s="163">
        <v>0</v>
      </c>
      <c r="T45" s="163">
        <v>0</v>
      </c>
      <c r="U45" s="163">
        <v>0</v>
      </c>
      <c r="V45" s="163">
        <v>0</v>
      </c>
      <c r="W45" s="108" t="b">
        <f t="shared" si="0"/>
        <v>1</v>
      </c>
      <c r="X45" s="110">
        <f t="shared" si="1"/>
        <v>0.8</v>
      </c>
      <c r="Y45" s="111" t="b">
        <f t="shared" si="2"/>
        <v>1</v>
      </c>
      <c r="Z45" s="111" t="b">
        <f t="shared" si="3"/>
        <v>1</v>
      </c>
    </row>
    <row r="46" spans="1:26" ht="39.6" x14ac:dyDescent="0.3">
      <c r="A46" s="161">
        <v>44</v>
      </c>
      <c r="B46" s="161" t="s">
        <v>98</v>
      </c>
      <c r="C46" s="167" t="s">
        <v>107</v>
      </c>
      <c r="D46" s="167" t="s">
        <v>118</v>
      </c>
      <c r="E46" s="168" t="s">
        <v>155</v>
      </c>
      <c r="F46" s="161" t="s">
        <v>163</v>
      </c>
      <c r="G46" s="163">
        <v>1</v>
      </c>
      <c r="H46" s="163">
        <v>0</v>
      </c>
      <c r="I46" s="163">
        <v>1</v>
      </c>
      <c r="J46" s="164" t="s">
        <v>170</v>
      </c>
      <c r="K46" s="173">
        <v>400000</v>
      </c>
      <c r="L46" s="171">
        <v>200000</v>
      </c>
      <c r="M46" s="163">
        <f t="shared" si="5"/>
        <v>200000</v>
      </c>
      <c r="N46" s="166">
        <v>0.8</v>
      </c>
      <c r="O46" s="163">
        <v>200000</v>
      </c>
      <c r="P46" s="163">
        <v>0</v>
      </c>
      <c r="Q46" s="163">
        <v>0</v>
      </c>
      <c r="R46" s="163">
        <v>0</v>
      </c>
      <c r="S46" s="163">
        <v>0</v>
      </c>
      <c r="T46" s="163">
        <v>0</v>
      </c>
      <c r="U46" s="163">
        <v>0</v>
      </c>
      <c r="V46" s="163">
        <v>0</v>
      </c>
      <c r="W46" s="108" t="b">
        <f t="shared" si="0"/>
        <v>1</v>
      </c>
      <c r="X46" s="110">
        <f t="shared" si="1"/>
        <v>0.5</v>
      </c>
      <c r="Y46" s="111" t="b">
        <f t="shared" si="2"/>
        <v>0</v>
      </c>
      <c r="Z46" s="111" t="b">
        <f t="shared" si="3"/>
        <v>1</v>
      </c>
    </row>
    <row r="47" spans="1:26" ht="52.8" x14ac:dyDescent="0.3">
      <c r="A47" s="161">
        <v>45</v>
      </c>
      <c r="B47" s="161" t="s">
        <v>99</v>
      </c>
      <c r="C47" s="162" t="s">
        <v>107</v>
      </c>
      <c r="D47" s="162" t="s">
        <v>118</v>
      </c>
      <c r="E47" s="161" t="s">
        <v>156</v>
      </c>
      <c r="F47" s="161" t="s">
        <v>162</v>
      </c>
      <c r="G47" s="163">
        <v>3</v>
      </c>
      <c r="H47" s="163">
        <v>0</v>
      </c>
      <c r="I47" s="163">
        <v>3</v>
      </c>
      <c r="J47" s="164" t="s">
        <v>170</v>
      </c>
      <c r="K47" s="163">
        <v>300000</v>
      </c>
      <c r="L47" s="171">
        <f t="shared" si="6"/>
        <v>240000</v>
      </c>
      <c r="M47" s="163">
        <f t="shared" si="5"/>
        <v>60000</v>
      </c>
      <c r="N47" s="165">
        <v>0.8</v>
      </c>
      <c r="O47" s="163">
        <v>240000</v>
      </c>
      <c r="P47" s="163">
        <v>0</v>
      </c>
      <c r="Q47" s="163">
        <v>0</v>
      </c>
      <c r="R47" s="163">
        <v>0</v>
      </c>
      <c r="S47" s="163">
        <v>0</v>
      </c>
      <c r="T47" s="163">
        <v>0</v>
      </c>
      <c r="U47" s="163">
        <v>0</v>
      </c>
      <c r="V47" s="163">
        <v>0</v>
      </c>
      <c r="W47" s="108" t="b">
        <f t="shared" si="0"/>
        <v>1</v>
      </c>
      <c r="X47" s="110">
        <f t="shared" si="1"/>
        <v>0.8</v>
      </c>
      <c r="Y47" s="111" t="b">
        <f t="shared" si="2"/>
        <v>1</v>
      </c>
      <c r="Z47" s="111" t="b">
        <f t="shared" si="3"/>
        <v>1</v>
      </c>
    </row>
    <row r="48" spans="1:26" ht="39.6" x14ac:dyDescent="0.3">
      <c r="A48" s="161">
        <v>46</v>
      </c>
      <c r="B48" s="161" t="s">
        <v>100</v>
      </c>
      <c r="C48" s="167" t="s">
        <v>105</v>
      </c>
      <c r="D48" s="167" t="s">
        <v>117</v>
      </c>
      <c r="E48" s="168" t="s">
        <v>157</v>
      </c>
      <c r="F48" s="161" t="s">
        <v>162</v>
      </c>
      <c r="G48" s="163">
        <v>2</v>
      </c>
      <c r="H48" s="163">
        <v>0</v>
      </c>
      <c r="I48" s="163">
        <v>2</v>
      </c>
      <c r="J48" s="164" t="s">
        <v>174</v>
      </c>
      <c r="K48" s="173">
        <v>44470</v>
      </c>
      <c r="L48" s="171">
        <f t="shared" si="6"/>
        <v>35576</v>
      </c>
      <c r="M48" s="163">
        <f t="shared" si="5"/>
        <v>8894</v>
      </c>
      <c r="N48" s="165">
        <v>0.8</v>
      </c>
      <c r="O48" s="163">
        <v>35576</v>
      </c>
      <c r="P48" s="163">
        <v>0</v>
      </c>
      <c r="Q48" s="163">
        <v>0</v>
      </c>
      <c r="R48" s="163">
        <v>0</v>
      </c>
      <c r="S48" s="163">
        <v>0</v>
      </c>
      <c r="T48" s="163">
        <v>0</v>
      </c>
      <c r="U48" s="163">
        <v>0</v>
      </c>
      <c r="V48" s="163">
        <v>0</v>
      </c>
      <c r="W48" s="108" t="b">
        <f t="shared" si="0"/>
        <v>1</v>
      </c>
      <c r="X48" s="110">
        <f t="shared" si="1"/>
        <v>0.8</v>
      </c>
      <c r="Y48" s="111" t="b">
        <f t="shared" si="2"/>
        <v>1</v>
      </c>
      <c r="Z48" s="111" t="b">
        <f t="shared" si="3"/>
        <v>1</v>
      </c>
    </row>
    <row r="49" spans="1:28" ht="52.8" x14ac:dyDescent="0.3">
      <c r="A49" s="161">
        <v>47</v>
      </c>
      <c r="B49" s="161" t="s">
        <v>101</v>
      </c>
      <c r="C49" s="162" t="s">
        <v>82</v>
      </c>
      <c r="D49" s="162" t="s">
        <v>116</v>
      </c>
      <c r="E49" s="161" t="s">
        <v>158</v>
      </c>
      <c r="F49" s="161" t="s">
        <v>163</v>
      </c>
      <c r="G49" s="163">
        <v>2</v>
      </c>
      <c r="H49" s="163">
        <v>2</v>
      </c>
      <c r="I49" s="163">
        <v>0</v>
      </c>
      <c r="J49" s="164" t="s">
        <v>176</v>
      </c>
      <c r="K49" s="163">
        <v>512415</v>
      </c>
      <c r="L49" s="171">
        <v>325220</v>
      </c>
      <c r="M49" s="163">
        <f t="shared" si="5"/>
        <v>187195</v>
      </c>
      <c r="N49" s="166">
        <v>0.8</v>
      </c>
      <c r="O49" s="163">
        <v>325220</v>
      </c>
      <c r="P49" s="163">
        <v>0</v>
      </c>
      <c r="Q49" s="163">
        <v>0</v>
      </c>
      <c r="R49" s="163">
        <v>0</v>
      </c>
      <c r="S49" s="163">
        <v>0</v>
      </c>
      <c r="T49" s="163">
        <v>0</v>
      </c>
      <c r="U49" s="163">
        <v>0</v>
      </c>
      <c r="V49" s="163">
        <v>0</v>
      </c>
      <c r="W49" s="108" t="b">
        <f t="shared" si="0"/>
        <v>1</v>
      </c>
      <c r="X49" s="110">
        <f t="shared" si="1"/>
        <v>0.63470000000000004</v>
      </c>
      <c r="Y49" s="111" t="b">
        <f t="shared" si="2"/>
        <v>0</v>
      </c>
      <c r="Z49" s="111" t="b">
        <f t="shared" si="3"/>
        <v>1</v>
      </c>
    </row>
    <row r="50" spans="1:28" ht="39.6" x14ac:dyDescent="0.3">
      <c r="A50" s="161">
        <v>48</v>
      </c>
      <c r="B50" s="161" t="s">
        <v>102</v>
      </c>
      <c r="C50" s="169" t="s">
        <v>105</v>
      </c>
      <c r="D50" s="169" t="s">
        <v>117</v>
      </c>
      <c r="E50" s="170" t="s">
        <v>159</v>
      </c>
      <c r="F50" s="161" t="s">
        <v>162</v>
      </c>
      <c r="G50" s="163">
        <v>1</v>
      </c>
      <c r="H50" s="163">
        <v>0</v>
      </c>
      <c r="I50" s="163">
        <v>1</v>
      </c>
      <c r="J50" s="164" t="s">
        <v>174</v>
      </c>
      <c r="K50" s="174">
        <v>23609</v>
      </c>
      <c r="L50" s="171">
        <f>ROUNDDOWN(K50*N50,0)</f>
        <v>18887</v>
      </c>
      <c r="M50" s="163">
        <f t="shared" si="5"/>
        <v>4722</v>
      </c>
      <c r="N50" s="165">
        <v>0.8</v>
      </c>
      <c r="O50" s="163">
        <v>18887</v>
      </c>
      <c r="P50" s="163">
        <v>0</v>
      </c>
      <c r="Q50" s="163">
        <v>0</v>
      </c>
      <c r="R50" s="163">
        <v>0</v>
      </c>
      <c r="S50" s="163">
        <v>0</v>
      </c>
      <c r="T50" s="163">
        <v>0</v>
      </c>
      <c r="U50" s="163">
        <v>0</v>
      </c>
      <c r="V50" s="163">
        <v>0</v>
      </c>
      <c r="W50" s="108" t="b">
        <f>L50=SUM(O50:V50)</f>
        <v>1</v>
      </c>
      <c r="X50" s="110">
        <f t="shared" si="1"/>
        <v>0.8</v>
      </c>
      <c r="Y50" s="111" t="b">
        <f t="shared" si="2"/>
        <v>1</v>
      </c>
      <c r="Z50" s="111" t="b">
        <f t="shared" si="3"/>
        <v>1</v>
      </c>
    </row>
    <row r="51" spans="1:28" ht="26.4" x14ac:dyDescent="0.3">
      <c r="A51" s="161">
        <v>49</v>
      </c>
      <c r="B51" s="161" t="s">
        <v>103</v>
      </c>
      <c r="C51" s="162" t="s">
        <v>81</v>
      </c>
      <c r="D51" s="162" t="s">
        <v>115</v>
      </c>
      <c r="E51" s="161" t="s">
        <v>160</v>
      </c>
      <c r="F51" s="161" t="s">
        <v>162</v>
      </c>
      <c r="G51" s="163">
        <v>1</v>
      </c>
      <c r="H51" s="163">
        <v>0</v>
      </c>
      <c r="I51" s="163">
        <v>1</v>
      </c>
      <c r="J51" s="164" t="s">
        <v>170</v>
      </c>
      <c r="K51" s="163">
        <v>250000</v>
      </c>
      <c r="L51" s="171">
        <f>ROUNDDOWN(K51*N51,0)</f>
        <v>200000</v>
      </c>
      <c r="M51" s="163">
        <f t="shared" si="5"/>
        <v>50000</v>
      </c>
      <c r="N51" s="165">
        <v>0.8</v>
      </c>
      <c r="O51" s="163">
        <v>200000</v>
      </c>
      <c r="P51" s="163">
        <v>0</v>
      </c>
      <c r="Q51" s="163">
        <v>0</v>
      </c>
      <c r="R51" s="163">
        <v>0</v>
      </c>
      <c r="S51" s="163">
        <v>0</v>
      </c>
      <c r="T51" s="163">
        <v>0</v>
      </c>
      <c r="U51" s="163">
        <v>0</v>
      </c>
      <c r="V51" s="163">
        <v>0</v>
      </c>
      <c r="W51" s="108" t="b">
        <f t="shared" si="0"/>
        <v>1</v>
      </c>
      <c r="X51" s="110">
        <f t="shared" si="1"/>
        <v>0.8</v>
      </c>
      <c r="Y51" s="111" t="b">
        <f t="shared" si="2"/>
        <v>1</v>
      </c>
      <c r="Z51" s="111" t="b">
        <f t="shared" si="3"/>
        <v>1</v>
      </c>
    </row>
    <row r="52" spans="1:28" ht="79.2" x14ac:dyDescent="0.3">
      <c r="A52" s="161">
        <v>50</v>
      </c>
      <c r="B52" s="161" t="s">
        <v>104</v>
      </c>
      <c r="C52" s="162" t="s">
        <v>106</v>
      </c>
      <c r="D52" s="162">
        <v>2262011</v>
      </c>
      <c r="E52" s="161" t="s">
        <v>161</v>
      </c>
      <c r="F52" s="161" t="s">
        <v>163</v>
      </c>
      <c r="G52" s="163">
        <v>2</v>
      </c>
      <c r="H52" s="163">
        <v>2</v>
      </c>
      <c r="I52" s="163">
        <v>0</v>
      </c>
      <c r="J52" s="164" t="s">
        <v>177</v>
      </c>
      <c r="K52" s="163">
        <v>663771</v>
      </c>
      <c r="L52" s="171">
        <v>400000</v>
      </c>
      <c r="M52" s="163">
        <f t="shared" si="5"/>
        <v>263771</v>
      </c>
      <c r="N52" s="166">
        <v>0.8</v>
      </c>
      <c r="O52" s="163">
        <v>400000</v>
      </c>
      <c r="P52" s="163">
        <v>0</v>
      </c>
      <c r="Q52" s="163">
        <v>0</v>
      </c>
      <c r="R52" s="163">
        <v>0</v>
      </c>
      <c r="S52" s="163">
        <v>0</v>
      </c>
      <c r="T52" s="163">
        <v>0</v>
      </c>
      <c r="U52" s="163">
        <v>0</v>
      </c>
      <c r="V52" s="163">
        <v>0</v>
      </c>
      <c r="W52" s="108" t="b">
        <f t="shared" si="0"/>
        <v>1</v>
      </c>
      <c r="X52" s="110">
        <f t="shared" si="1"/>
        <v>0.60260000000000002</v>
      </c>
      <c r="Y52" s="111" t="b">
        <f t="shared" si="2"/>
        <v>0</v>
      </c>
      <c r="Z52" s="111" t="b">
        <f t="shared" si="3"/>
        <v>1</v>
      </c>
    </row>
    <row r="53" spans="1:28" ht="20.100000000000001" customHeight="1" x14ac:dyDescent="0.3">
      <c r="A53" s="150" t="s">
        <v>34</v>
      </c>
      <c r="B53" s="150"/>
      <c r="C53" s="150"/>
      <c r="D53" s="150"/>
      <c r="E53" s="150"/>
      <c r="F53" s="150"/>
      <c r="G53" s="112">
        <f>SUM(G3:G52)</f>
        <v>62</v>
      </c>
      <c r="H53" s="112">
        <f>SUM(H3:H52)</f>
        <v>15</v>
      </c>
      <c r="I53" s="112">
        <f>SUM(I3:I52)</f>
        <v>47</v>
      </c>
      <c r="J53" s="61" t="s">
        <v>13</v>
      </c>
      <c r="K53" s="113">
        <f>SUM(K3:K52)</f>
        <v>9163016</v>
      </c>
      <c r="L53" s="113">
        <f>SUM(L3:L52)</f>
        <v>6338377</v>
      </c>
      <c r="M53" s="113">
        <f>SUM(M3:M52)</f>
        <v>2824639</v>
      </c>
      <c r="N53" s="114" t="s">
        <v>13</v>
      </c>
      <c r="O53" s="115">
        <f t="shared" ref="O53:V53" si="7">SUM(O3:O52)</f>
        <v>6338377</v>
      </c>
      <c r="P53" s="115">
        <f t="shared" si="7"/>
        <v>0</v>
      </c>
      <c r="Q53" s="115">
        <f t="shared" si="7"/>
        <v>0</v>
      </c>
      <c r="R53" s="115">
        <f t="shared" si="7"/>
        <v>0</v>
      </c>
      <c r="S53" s="115">
        <f t="shared" si="7"/>
        <v>0</v>
      </c>
      <c r="T53" s="115">
        <f t="shared" si="7"/>
        <v>0</v>
      </c>
      <c r="U53" s="115">
        <f t="shared" si="7"/>
        <v>0</v>
      </c>
      <c r="V53" s="115">
        <f t="shared" si="7"/>
        <v>0</v>
      </c>
      <c r="W53" s="108" t="b">
        <f t="shared" si="0"/>
        <v>1</v>
      </c>
      <c r="X53" s="110">
        <f t="shared" si="1"/>
        <v>0.69169999999999998</v>
      </c>
      <c r="Y53" s="111" t="s">
        <v>13</v>
      </c>
      <c r="Z53" s="111" t="b">
        <f t="shared" si="3"/>
        <v>1</v>
      </c>
    </row>
    <row r="54" spans="1:28" x14ac:dyDescent="0.3">
      <c r="A54" s="116"/>
      <c r="B54" s="116"/>
      <c r="C54" s="116"/>
      <c r="D54" s="116"/>
      <c r="E54" s="116"/>
      <c r="F54" s="116"/>
    </row>
    <row r="55" spans="1:28" ht="18" customHeight="1" x14ac:dyDescent="0.3">
      <c r="A55" s="175" t="s">
        <v>36</v>
      </c>
      <c r="B55" s="175"/>
      <c r="C55" s="175"/>
      <c r="D55" s="175"/>
      <c r="E55" s="118"/>
      <c r="F55" s="118"/>
      <c r="K55" s="119"/>
      <c r="AB55" s="111"/>
    </row>
    <row r="56" spans="1:28" ht="23.4" customHeight="1" x14ac:dyDescent="0.3">
      <c r="A56" s="34" t="s">
        <v>35</v>
      </c>
      <c r="B56" s="34"/>
      <c r="C56" s="34"/>
      <c r="D56" s="34"/>
      <c r="E56" s="34"/>
      <c r="F56" s="34"/>
      <c r="K56" s="109"/>
    </row>
  </sheetData>
  <mergeCells count="16">
    <mergeCell ref="O1:V1"/>
    <mergeCell ref="C1:C2"/>
    <mergeCell ref="D1:D2"/>
    <mergeCell ref="A53:F53"/>
    <mergeCell ref="A1:A2"/>
    <mergeCell ref="B1:B2"/>
    <mergeCell ref="E1:E2"/>
    <mergeCell ref="F1:F2"/>
    <mergeCell ref="M1:M2"/>
    <mergeCell ref="N1:N2"/>
    <mergeCell ref="G1:G2"/>
    <mergeCell ref="J1:J2"/>
    <mergeCell ref="K1:K2"/>
    <mergeCell ref="L1:L2"/>
    <mergeCell ref="H1:I1"/>
    <mergeCell ref="A55:D55"/>
  </mergeCells>
  <conditionalFormatting sqref="W3:Z53">
    <cfRule type="cellIs" dxfId="23" priority="15" operator="equal">
      <formula>FALSE</formula>
    </cfRule>
  </conditionalFormatting>
  <conditionalFormatting sqref="W3:Y53">
    <cfRule type="containsText" dxfId="22" priority="13" operator="containsText" text="fałsz">
      <formula>NOT(ISERROR(SEARCH("fałsz",W3)))</formula>
    </cfRule>
  </conditionalFormatting>
  <conditionalFormatting sqref="AB55">
    <cfRule type="cellIs" dxfId="21" priority="12" operator="equal">
      <formula>FALSE</formula>
    </cfRule>
  </conditionalFormatting>
  <conditionalFormatting sqref="AB55">
    <cfRule type="cellIs" dxfId="20" priority="11" operator="equal">
      <formula>FALSE</formula>
    </cfRule>
  </conditionalFormatting>
  <dataValidations disablePrompts="1" count="1">
    <dataValidation type="list" allowBlank="1" showInputMessage="1" showErrorMessage="1" sqref="F3:F52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7" fitToHeight="0" orientation="landscape" r:id="rId1"/>
  <headerFooter>
    <oddHeader>&amp;LWojewództwo pomorskie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4"/>
  <sheetViews>
    <sheetView showGridLines="0" view="pageBreakPreview" zoomScale="85" zoomScaleNormal="100" zoomScaleSheetLayoutView="85" workbookViewId="0">
      <selection sqref="A1:A2"/>
    </sheetView>
  </sheetViews>
  <sheetFormatPr defaultColWidth="9.33203125" defaultRowHeight="14.4" x14ac:dyDescent="0.3"/>
  <cols>
    <col min="1" max="1" width="6.33203125" style="108" customWidth="1"/>
    <col min="2" max="2" width="18" style="108" customWidth="1"/>
    <col min="3" max="3" width="20.88671875" style="108" customWidth="1"/>
    <col min="4" max="5" width="15.6640625" style="108" customWidth="1"/>
    <col min="6" max="6" width="41" style="108" customWidth="1"/>
    <col min="7" max="7" width="11.88671875" style="108" customWidth="1"/>
    <col min="8" max="8" width="15.88671875" style="108" customWidth="1"/>
    <col min="9" max="9" width="17.5546875" style="108" customWidth="1"/>
    <col min="10" max="10" width="15.88671875" style="108" customWidth="1"/>
    <col min="11" max="11" width="15.6640625" style="108" customWidth="1"/>
    <col min="12" max="12" width="15.6640625" style="117" customWidth="1"/>
    <col min="13" max="14" width="15.6640625" style="108" customWidth="1"/>
    <col min="15" max="15" width="12.88671875" style="108" customWidth="1"/>
    <col min="16" max="29" width="15.6640625" style="108" customWidth="1"/>
    <col min="30" max="16384" width="9.33203125" style="108"/>
  </cols>
  <sheetData>
    <row r="1" spans="1:27" ht="20.100000000000001" customHeight="1" x14ac:dyDescent="0.3">
      <c r="A1" s="145" t="s">
        <v>4</v>
      </c>
      <c r="B1" s="145" t="s">
        <v>5</v>
      </c>
      <c r="C1" s="148" t="s">
        <v>6</v>
      </c>
      <c r="D1" s="145" t="s">
        <v>30</v>
      </c>
      <c r="E1" s="148" t="s">
        <v>14</v>
      </c>
      <c r="F1" s="145" t="s">
        <v>7</v>
      </c>
      <c r="G1" s="145" t="s">
        <v>24</v>
      </c>
      <c r="H1" s="144" t="s">
        <v>43</v>
      </c>
      <c r="I1" s="146" t="s">
        <v>40</v>
      </c>
      <c r="J1" s="147"/>
      <c r="K1" s="145" t="s">
        <v>25</v>
      </c>
      <c r="L1" s="144" t="s">
        <v>8</v>
      </c>
      <c r="M1" s="145" t="s">
        <v>16</v>
      </c>
      <c r="N1" s="148" t="s">
        <v>12</v>
      </c>
      <c r="O1" s="145" t="s">
        <v>10</v>
      </c>
      <c r="P1" s="151" t="s">
        <v>11</v>
      </c>
      <c r="Q1" s="152"/>
      <c r="R1" s="152"/>
      <c r="S1" s="152"/>
      <c r="T1" s="152"/>
      <c r="U1" s="152"/>
      <c r="V1" s="152"/>
      <c r="W1" s="153"/>
    </row>
    <row r="2" spans="1:27" ht="35.25" customHeight="1" x14ac:dyDescent="0.3">
      <c r="A2" s="145"/>
      <c r="B2" s="145"/>
      <c r="C2" s="149"/>
      <c r="D2" s="145"/>
      <c r="E2" s="149"/>
      <c r="F2" s="145"/>
      <c r="G2" s="145"/>
      <c r="H2" s="144"/>
      <c r="I2" s="121" t="s">
        <v>41</v>
      </c>
      <c r="J2" s="121" t="s">
        <v>42</v>
      </c>
      <c r="K2" s="145"/>
      <c r="L2" s="144"/>
      <c r="M2" s="145"/>
      <c r="N2" s="149"/>
      <c r="O2" s="145"/>
      <c r="P2" s="120">
        <v>2021</v>
      </c>
      <c r="Q2" s="120">
        <v>2022</v>
      </c>
      <c r="R2" s="120">
        <v>2023</v>
      </c>
      <c r="S2" s="120">
        <v>2024</v>
      </c>
      <c r="T2" s="120">
        <v>2025</v>
      </c>
      <c r="U2" s="120">
        <v>2026</v>
      </c>
      <c r="V2" s="120">
        <v>2027</v>
      </c>
      <c r="W2" s="120">
        <v>2028</v>
      </c>
      <c r="X2" s="108" t="s">
        <v>26</v>
      </c>
      <c r="Y2" s="108" t="s">
        <v>27</v>
      </c>
      <c r="Z2" s="108" t="s">
        <v>28</v>
      </c>
      <c r="AA2" s="109" t="s">
        <v>29</v>
      </c>
    </row>
    <row r="3" spans="1:27" ht="26.4" x14ac:dyDescent="0.3">
      <c r="A3" s="161">
        <v>1</v>
      </c>
      <c r="B3" s="161" t="s">
        <v>178</v>
      </c>
      <c r="C3" s="162" t="s">
        <v>255</v>
      </c>
      <c r="D3" s="162" t="s">
        <v>283</v>
      </c>
      <c r="E3" s="161" t="s">
        <v>311</v>
      </c>
      <c r="F3" s="161" t="s">
        <v>327</v>
      </c>
      <c r="G3" s="161" t="s">
        <v>162</v>
      </c>
      <c r="H3" s="163">
        <v>1</v>
      </c>
      <c r="I3" s="163">
        <v>0</v>
      </c>
      <c r="J3" s="163">
        <v>1</v>
      </c>
      <c r="K3" s="164" t="s">
        <v>397</v>
      </c>
      <c r="L3" s="163">
        <v>88506</v>
      </c>
      <c r="M3" s="171">
        <f>ROUNDDOWN(L3*O3,0)</f>
        <v>70804</v>
      </c>
      <c r="N3" s="163">
        <f>L3-M3</f>
        <v>17702</v>
      </c>
      <c r="O3" s="165">
        <v>0.8</v>
      </c>
      <c r="P3" s="163">
        <v>70804</v>
      </c>
      <c r="Q3" s="161">
        <v>0</v>
      </c>
      <c r="R3" s="161">
        <v>0</v>
      </c>
      <c r="S3" s="161">
        <v>0</v>
      </c>
      <c r="T3" s="161">
        <v>0</v>
      </c>
      <c r="U3" s="161">
        <v>0</v>
      </c>
      <c r="V3" s="161">
        <v>0</v>
      </c>
      <c r="W3" s="161">
        <v>0</v>
      </c>
      <c r="X3" s="108" t="b">
        <f t="shared" ref="X3:X81" si="0">M3=SUM(P3:W3)</f>
        <v>1</v>
      </c>
      <c r="Y3" s="110">
        <f t="shared" ref="Y3:Y81" si="1">ROUND(M3/L3,4)</f>
        <v>0.8</v>
      </c>
      <c r="Z3" s="111" t="b">
        <f t="shared" ref="Z3:Z80" si="2">Y3=O3</f>
        <v>1</v>
      </c>
      <c r="AA3" s="111" t="b">
        <f t="shared" ref="AA3:AA81" si="3">L3=M3+N3</f>
        <v>1</v>
      </c>
    </row>
    <row r="4" spans="1:27" ht="39.6" x14ac:dyDescent="0.3">
      <c r="A4" s="161">
        <v>2</v>
      </c>
      <c r="B4" s="161" t="s">
        <v>179</v>
      </c>
      <c r="C4" s="162" t="s">
        <v>256</v>
      </c>
      <c r="D4" s="162" t="s">
        <v>284</v>
      </c>
      <c r="E4" s="161" t="s">
        <v>312</v>
      </c>
      <c r="F4" s="161" t="s">
        <v>328</v>
      </c>
      <c r="G4" s="161" t="s">
        <v>162</v>
      </c>
      <c r="H4" s="163">
        <v>4</v>
      </c>
      <c r="I4" s="163">
        <v>0</v>
      </c>
      <c r="J4" s="163">
        <v>4</v>
      </c>
      <c r="K4" s="164" t="s">
        <v>396</v>
      </c>
      <c r="L4" s="163">
        <v>454000</v>
      </c>
      <c r="M4" s="171">
        <f t="shared" ref="M4:M67" si="4">ROUNDDOWN(L4*O4,0)</f>
        <v>363200</v>
      </c>
      <c r="N4" s="163">
        <f t="shared" ref="N4:N67" si="5">L4-M4</f>
        <v>90800</v>
      </c>
      <c r="O4" s="165">
        <v>0.8</v>
      </c>
      <c r="P4" s="163">
        <v>363200</v>
      </c>
      <c r="Q4" s="161">
        <v>0</v>
      </c>
      <c r="R4" s="161">
        <v>0</v>
      </c>
      <c r="S4" s="161">
        <v>0</v>
      </c>
      <c r="T4" s="161">
        <v>0</v>
      </c>
      <c r="U4" s="161">
        <v>0</v>
      </c>
      <c r="V4" s="161">
        <v>0</v>
      </c>
      <c r="W4" s="161">
        <v>0</v>
      </c>
      <c r="X4" s="108" t="b">
        <f t="shared" si="0"/>
        <v>1</v>
      </c>
      <c r="Y4" s="110">
        <f t="shared" si="1"/>
        <v>0.8</v>
      </c>
      <c r="Z4" s="111" t="b">
        <f t="shared" si="2"/>
        <v>1</v>
      </c>
      <c r="AA4" s="111" t="b">
        <f t="shared" si="3"/>
        <v>1</v>
      </c>
    </row>
    <row r="5" spans="1:27" ht="42" customHeight="1" x14ac:dyDescent="0.3">
      <c r="A5" s="161">
        <v>3</v>
      </c>
      <c r="B5" s="161" t="s">
        <v>180</v>
      </c>
      <c r="C5" s="162" t="s">
        <v>257</v>
      </c>
      <c r="D5" s="162" t="s">
        <v>285</v>
      </c>
      <c r="E5" s="161" t="s">
        <v>313</v>
      </c>
      <c r="F5" s="161" t="s">
        <v>329</v>
      </c>
      <c r="G5" s="161" t="s">
        <v>162</v>
      </c>
      <c r="H5" s="163">
        <v>1</v>
      </c>
      <c r="I5" s="163">
        <v>0</v>
      </c>
      <c r="J5" s="163">
        <v>1</v>
      </c>
      <c r="K5" s="164" t="s">
        <v>166</v>
      </c>
      <c r="L5" s="163">
        <v>71043</v>
      </c>
      <c r="M5" s="171">
        <f t="shared" si="4"/>
        <v>56834</v>
      </c>
      <c r="N5" s="163">
        <f t="shared" si="5"/>
        <v>14209</v>
      </c>
      <c r="O5" s="165">
        <v>0.8</v>
      </c>
      <c r="P5" s="163">
        <v>56834</v>
      </c>
      <c r="Q5" s="161">
        <v>0</v>
      </c>
      <c r="R5" s="161">
        <v>0</v>
      </c>
      <c r="S5" s="161">
        <v>0</v>
      </c>
      <c r="T5" s="161">
        <v>0</v>
      </c>
      <c r="U5" s="161">
        <v>0</v>
      </c>
      <c r="V5" s="161">
        <v>0</v>
      </c>
      <c r="W5" s="161">
        <v>0</v>
      </c>
      <c r="X5" s="108" t="b">
        <f t="shared" si="0"/>
        <v>1</v>
      </c>
      <c r="Y5" s="110">
        <f t="shared" si="1"/>
        <v>0.8</v>
      </c>
      <c r="Z5" s="111" t="b">
        <f t="shared" si="2"/>
        <v>1</v>
      </c>
      <c r="AA5" s="111" t="b">
        <f t="shared" si="3"/>
        <v>1</v>
      </c>
    </row>
    <row r="6" spans="1:27" ht="39.6" x14ac:dyDescent="0.3">
      <c r="A6" s="161">
        <v>4</v>
      </c>
      <c r="B6" s="161" t="s">
        <v>181</v>
      </c>
      <c r="C6" s="162" t="s">
        <v>257</v>
      </c>
      <c r="D6" s="162" t="s">
        <v>285</v>
      </c>
      <c r="E6" s="161" t="s">
        <v>313</v>
      </c>
      <c r="F6" s="161" t="s">
        <v>330</v>
      </c>
      <c r="G6" s="161" t="s">
        <v>162</v>
      </c>
      <c r="H6" s="163">
        <v>1</v>
      </c>
      <c r="I6" s="163">
        <v>0</v>
      </c>
      <c r="J6" s="163">
        <v>1</v>
      </c>
      <c r="K6" s="164" t="s">
        <v>166</v>
      </c>
      <c r="L6" s="163">
        <v>62829</v>
      </c>
      <c r="M6" s="171">
        <f t="shared" si="4"/>
        <v>50263</v>
      </c>
      <c r="N6" s="163">
        <f t="shared" si="5"/>
        <v>12566</v>
      </c>
      <c r="O6" s="165">
        <v>0.8</v>
      </c>
      <c r="P6" s="163">
        <v>50263</v>
      </c>
      <c r="Q6" s="161">
        <v>0</v>
      </c>
      <c r="R6" s="161">
        <v>0</v>
      </c>
      <c r="S6" s="161">
        <v>0</v>
      </c>
      <c r="T6" s="161">
        <v>0</v>
      </c>
      <c r="U6" s="161">
        <v>0</v>
      </c>
      <c r="V6" s="161">
        <v>0</v>
      </c>
      <c r="W6" s="161">
        <v>0</v>
      </c>
      <c r="X6" s="108" t="b">
        <f t="shared" si="0"/>
        <v>1</v>
      </c>
      <c r="Y6" s="110">
        <f t="shared" si="1"/>
        <v>0.8</v>
      </c>
      <c r="Z6" s="111" t="b">
        <f t="shared" si="2"/>
        <v>1</v>
      </c>
      <c r="AA6" s="111" t="b">
        <f t="shared" si="3"/>
        <v>1</v>
      </c>
    </row>
    <row r="7" spans="1:27" ht="39.6" x14ac:dyDescent="0.3">
      <c r="A7" s="161">
        <v>5</v>
      </c>
      <c r="B7" s="161" t="s">
        <v>182</v>
      </c>
      <c r="C7" s="162" t="s">
        <v>257</v>
      </c>
      <c r="D7" s="162" t="s">
        <v>285</v>
      </c>
      <c r="E7" s="161" t="s">
        <v>313</v>
      </c>
      <c r="F7" s="161" t="s">
        <v>331</v>
      </c>
      <c r="G7" s="161" t="s">
        <v>162</v>
      </c>
      <c r="H7" s="163">
        <v>1</v>
      </c>
      <c r="I7" s="163">
        <v>0</v>
      </c>
      <c r="J7" s="163">
        <v>1</v>
      </c>
      <c r="K7" s="164" t="s">
        <v>166</v>
      </c>
      <c r="L7" s="163">
        <v>64829</v>
      </c>
      <c r="M7" s="171">
        <f t="shared" si="4"/>
        <v>51863</v>
      </c>
      <c r="N7" s="163">
        <f t="shared" si="5"/>
        <v>12966</v>
      </c>
      <c r="O7" s="165">
        <v>0.8</v>
      </c>
      <c r="P7" s="163">
        <v>51863</v>
      </c>
      <c r="Q7" s="161">
        <v>0</v>
      </c>
      <c r="R7" s="161">
        <v>0</v>
      </c>
      <c r="S7" s="161">
        <v>0</v>
      </c>
      <c r="T7" s="161">
        <v>0</v>
      </c>
      <c r="U7" s="161">
        <v>0</v>
      </c>
      <c r="V7" s="161">
        <v>0</v>
      </c>
      <c r="W7" s="161">
        <v>0</v>
      </c>
      <c r="X7" s="108" t="b">
        <f t="shared" si="0"/>
        <v>1</v>
      </c>
      <c r="Y7" s="110">
        <f t="shared" si="1"/>
        <v>0.8</v>
      </c>
      <c r="Z7" s="111" t="b">
        <f t="shared" si="2"/>
        <v>1</v>
      </c>
      <c r="AA7" s="111" t="b">
        <f t="shared" si="3"/>
        <v>1</v>
      </c>
    </row>
    <row r="8" spans="1:27" ht="39.6" x14ac:dyDescent="0.3">
      <c r="A8" s="161">
        <v>6</v>
      </c>
      <c r="B8" s="161" t="s">
        <v>183</v>
      </c>
      <c r="C8" s="162" t="s">
        <v>257</v>
      </c>
      <c r="D8" s="162" t="s">
        <v>285</v>
      </c>
      <c r="E8" s="161" t="s">
        <v>313</v>
      </c>
      <c r="F8" s="161" t="s">
        <v>332</v>
      </c>
      <c r="G8" s="161" t="s">
        <v>162</v>
      </c>
      <c r="H8" s="163">
        <v>1</v>
      </c>
      <c r="I8" s="163">
        <v>0</v>
      </c>
      <c r="J8" s="163">
        <v>1</v>
      </c>
      <c r="K8" s="164" t="s">
        <v>166</v>
      </c>
      <c r="L8" s="163">
        <v>67166</v>
      </c>
      <c r="M8" s="171">
        <f t="shared" si="4"/>
        <v>53732</v>
      </c>
      <c r="N8" s="163">
        <f t="shared" si="5"/>
        <v>13434</v>
      </c>
      <c r="O8" s="165">
        <v>0.8</v>
      </c>
      <c r="P8" s="163">
        <v>53732</v>
      </c>
      <c r="Q8" s="161">
        <v>0</v>
      </c>
      <c r="R8" s="161">
        <v>0</v>
      </c>
      <c r="S8" s="161">
        <v>0</v>
      </c>
      <c r="T8" s="161">
        <v>0</v>
      </c>
      <c r="U8" s="161">
        <v>0</v>
      </c>
      <c r="V8" s="161">
        <v>0</v>
      </c>
      <c r="W8" s="161">
        <v>0</v>
      </c>
      <c r="X8" s="108" t="b">
        <f t="shared" si="0"/>
        <v>1</v>
      </c>
      <c r="Y8" s="110">
        <f t="shared" si="1"/>
        <v>0.8</v>
      </c>
      <c r="Z8" s="111" t="b">
        <f t="shared" si="2"/>
        <v>1</v>
      </c>
      <c r="AA8" s="111" t="b">
        <f t="shared" si="3"/>
        <v>1</v>
      </c>
    </row>
    <row r="9" spans="1:27" ht="39.6" x14ac:dyDescent="0.3">
      <c r="A9" s="161">
        <v>7</v>
      </c>
      <c r="B9" s="161" t="s">
        <v>184</v>
      </c>
      <c r="C9" s="162" t="s">
        <v>257</v>
      </c>
      <c r="D9" s="162" t="s">
        <v>285</v>
      </c>
      <c r="E9" s="161" t="s">
        <v>313</v>
      </c>
      <c r="F9" s="161" t="s">
        <v>333</v>
      </c>
      <c r="G9" s="161" t="s">
        <v>162</v>
      </c>
      <c r="H9" s="163">
        <v>1</v>
      </c>
      <c r="I9" s="163">
        <v>0</v>
      </c>
      <c r="J9" s="163">
        <v>1</v>
      </c>
      <c r="K9" s="164" t="s">
        <v>166</v>
      </c>
      <c r="L9" s="163">
        <v>61353</v>
      </c>
      <c r="M9" s="171">
        <f t="shared" si="4"/>
        <v>49082</v>
      </c>
      <c r="N9" s="163">
        <f t="shared" si="5"/>
        <v>12271</v>
      </c>
      <c r="O9" s="165">
        <v>0.8</v>
      </c>
      <c r="P9" s="163">
        <v>49082</v>
      </c>
      <c r="Q9" s="161">
        <v>0</v>
      </c>
      <c r="R9" s="161">
        <v>0</v>
      </c>
      <c r="S9" s="161">
        <v>0</v>
      </c>
      <c r="T9" s="161">
        <v>0</v>
      </c>
      <c r="U9" s="161">
        <v>0</v>
      </c>
      <c r="V9" s="161">
        <v>0</v>
      </c>
      <c r="W9" s="161">
        <v>0</v>
      </c>
      <c r="X9" s="108" t="b">
        <f t="shared" si="0"/>
        <v>1</v>
      </c>
      <c r="Y9" s="110">
        <f t="shared" si="1"/>
        <v>0.8</v>
      </c>
      <c r="Z9" s="111" t="b">
        <f t="shared" si="2"/>
        <v>1</v>
      </c>
      <c r="AA9" s="111" t="b">
        <f t="shared" si="3"/>
        <v>1</v>
      </c>
    </row>
    <row r="10" spans="1:27" ht="39.6" x14ac:dyDescent="0.3">
      <c r="A10" s="161">
        <v>8</v>
      </c>
      <c r="B10" s="161" t="s">
        <v>185</v>
      </c>
      <c r="C10" s="162" t="s">
        <v>257</v>
      </c>
      <c r="D10" s="162" t="s">
        <v>285</v>
      </c>
      <c r="E10" s="161" t="s">
        <v>313</v>
      </c>
      <c r="F10" s="161" t="s">
        <v>334</v>
      </c>
      <c r="G10" s="161" t="s">
        <v>162</v>
      </c>
      <c r="H10" s="163">
        <v>1</v>
      </c>
      <c r="I10" s="163">
        <v>0</v>
      </c>
      <c r="J10" s="163">
        <v>1</v>
      </c>
      <c r="K10" s="164" t="s">
        <v>166</v>
      </c>
      <c r="L10" s="163">
        <v>66000</v>
      </c>
      <c r="M10" s="171">
        <f t="shared" si="4"/>
        <v>52800</v>
      </c>
      <c r="N10" s="163">
        <f t="shared" si="5"/>
        <v>13200</v>
      </c>
      <c r="O10" s="165">
        <v>0.8</v>
      </c>
      <c r="P10" s="163">
        <v>52800</v>
      </c>
      <c r="Q10" s="161">
        <v>0</v>
      </c>
      <c r="R10" s="161">
        <v>0</v>
      </c>
      <c r="S10" s="161">
        <v>0</v>
      </c>
      <c r="T10" s="161">
        <v>0</v>
      </c>
      <c r="U10" s="161">
        <v>0</v>
      </c>
      <c r="V10" s="161">
        <v>0</v>
      </c>
      <c r="W10" s="161">
        <v>0</v>
      </c>
      <c r="X10" s="108" t="b">
        <f t="shared" si="0"/>
        <v>1</v>
      </c>
      <c r="Y10" s="110">
        <f t="shared" si="1"/>
        <v>0.8</v>
      </c>
      <c r="Z10" s="111" t="b">
        <f t="shared" si="2"/>
        <v>1</v>
      </c>
      <c r="AA10" s="111" t="b">
        <f t="shared" si="3"/>
        <v>1</v>
      </c>
    </row>
    <row r="11" spans="1:27" ht="39.6" x14ac:dyDescent="0.3">
      <c r="A11" s="161">
        <v>9</v>
      </c>
      <c r="B11" s="161" t="s">
        <v>186</v>
      </c>
      <c r="C11" s="162" t="s">
        <v>257</v>
      </c>
      <c r="D11" s="162" t="s">
        <v>285</v>
      </c>
      <c r="E11" s="161" t="s">
        <v>313</v>
      </c>
      <c r="F11" s="161" t="s">
        <v>335</v>
      </c>
      <c r="G11" s="161" t="s">
        <v>162</v>
      </c>
      <c r="H11" s="163">
        <v>1</v>
      </c>
      <c r="I11" s="163">
        <v>0</v>
      </c>
      <c r="J11" s="163">
        <v>1</v>
      </c>
      <c r="K11" s="164" t="s">
        <v>166</v>
      </c>
      <c r="L11" s="163">
        <v>70832</v>
      </c>
      <c r="M11" s="171">
        <f t="shared" si="4"/>
        <v>56665</v>
      </c>
      <c r="N11" s="163">
        <f t="shared" si="5"/>
        <v>14167</v>
      </c>
      <c r="O11" s="165">
        <v>0.8</v>
      </c>
      <c r="P11" s="163">
        <v>56665</v>
      </c>
      <c r="Q11" s="161">
        <v>0</v>
      </c>
      <c r="R11" s="161">
        <v>0</v>
      </c>
      <c r="S11" s="161">
        <v>0</v>
      </c>
      <c r="T11" s="161">
        <v>0</v>
      </c>
      <c r="U11" s="161">
        <v>0</v>
      </c>
      <c r="V11" s="161">
        <v>0</v>
      </c>
      <c r="W11" s="161">
        <v>0</v>
      </c>
      <c r="X11" s="108" t="b">
        <f t="shared" si="0"/>
        <v>1</v>
      </c>
      <c r="Y11" s="110">
        <f t="shared" si="1"/>
        <v>0.8</v>
      </c>
      <c r="Z11" s="111" t="b">
        <f t="shared" si="2"/>
        <v>1</v>
      </c>
      <c r="AA11" s="111" t="b">
        <f t="shared" si="3"/>
        <v>1</v>
      </c>
    </row>
    <row r="12" spans="1:27" ht="39.6" x14ac:dyDescent="0.3">
      <c r="A12" s="161">
        <v>10</v>
      </c>
      <c r="B12" s="161" t="s">
        <v>187</v>
      </c>
      <c r="C12" s="162" t="s">
        <v>257</v>
      </c>
      <c r="D12" s="162" t="s">
        <v>285</v>
      </c>
      <c r="E12" s="161" t="s">
        <v>313</v>
      </c>
      <c r="F12" s="161" t="s">
        <v>336</v>
      </c>
      <c r="G12" s="161" t="s">
        <v>162</v>
      </c>
      <c r="H12" s="163">
        <v>1</v>
      </c>
      <c r="I12" s="163">
        <v>0</v>
      </c>
      <c r="J12" s="163">
        <v>1</v>
      </c>
      <c r="K12" s="164" t="s">
        <v>166</v>
      </c>
      <c r="L12" s="163">
        <v>70920</v>
      </c>
      <c r="M12" s="171">
        <f t="shared" si="4"/>
        <v>56736</v>
      </c>
      <c r="N12" s="163">
        <f t="shared" si="5"/>
        <v>14184</v>
      </c>
      <c r="O12" s="165">
        <v>0.8</v>
      </c>
      <c r="P12" s="163">
        <v>56736</v>
      </c>
      <c r="Q12" s="161">
        <v>0</v>
      </c>
      <c r="R12" s="161">
        <v>0</v>
      </c>
      <c r="S12" s="161">
        <v>0</v>
      </c>
      <c r="T12" s="161">
        <v>0</v>
      </c>
      <c r="U12" s="161">
        <v>0</v>
      </c>
      <c r="V12" s="161">
        <v>0</v>
      </c>
      <c r="W12" s="161">
        <v>0</v>
      </c>
      <c r="X12" s="108" t="b">
        <f t="shared" si="0"/>
        <v>1</v>
      </c>
      <c r="Y12" s="110">
        <f t="shared" si="1"/>
        <v>0.8</v>
      </c>
      <c r="Z12" s="111" t="b">
        <f t="shared" si="2"/>
        <v>1</v>
      </c>
      <c r="AA12" s="111" t="b">
        <f t="shared" si="3"/>
        <v>1</v>
      </c>
    </row>
    <row r="13" spans="1:27" ht="39.6" x14ac:dyDescent="0.3">
      <c r="A13" s="161">
        <v>11</v>
      </c>
      <c r="B13" s="161" t="s">
        <v>188</v>
      </c>
      <c r="C13" s="162" t="s">
        <v>256</v>
      </c>
      <c r="D13" s="162" t="s">
        <v>284</v>
      </c>
      <c r="E13" s="161" t="s">
        <v>312</v>
      </c>
      <c r="F13" s="161" t="s">
        <v>337</v>
      </c>
      <c r="G13" s="161" t="s">
        <v>163</v>
      </c>
      <c r="H13" s="163">
        <v>1</v>
      </c>
      <c r="I13" s="163">
        <v>1</v>
      </c>
      <c r="J13" s="163">
        <v>0</v>
      </c>
      <c r="K13" s="164" t="s">
        <v>396</v>
      </c>
      <c r="L13" s="163">
        <v>82500</v>
      </c>
      <c r="M13" s="171">
        <f t="shared" si="4"/>
        <v>66000</v>
      </c>
      <c r="N13" s="163">
        <f t="shared" si="5"/>
        <v>16500</v>
      </c>
      <c r="O13" s="165">
        <v>0.8</v>
      </c>
      <c r="P13" s="163">
        <v>66000</v>
      </c>
      <c r="Q13" s="161">
        <v>0</v>
      </c>
      <c r="R13" s="161">
        <v>0</v>
      </c>
      <c r="S13" s="161">
        <v>0</v>
      </c>
      <c r="T13" s="161">
        <v>0</v>
      </c>
      <c r="U13" s="161">
        <v>0</v>
      </c>
      <c r="V13" s="161">
        <v>0</v>
      </c>
      <c r="W13" s="161">
        <v>0</v>
      </c>
      <c r="X13" s="108" t="b">
        <f t="shared" si="0"/>
        <v>1</v>
      </c>
      <c r="Y13" s="110">
        <f t="shared" si="1"/>
        <v>0.8</v>
      </c>
      <c r="Z13" s="111" t="b">
        <f t="shared" si="2"/>
        <v>1</v>
      </c>
      <c r="AA13" s="111" t="b">
        <f t="shared" si="3"/>
        <v>1</v>
      </c>
    </row>
    <row r="14" spans="1:27" ht="39.6" x14ac:dyDescent="0.3">
      <c r="A14" s="161">
        <v>12</v>
      </c>
      <c r="B14" s="161" t="s">
        <v>189</v>
      </c>
      <c r="C14" s="162" t="s">
        <v>258</v>
      </c>
      <c r="D14" s="162" t="s">
        <v>286</v>
      </c>
      <c r="E14" s="161" t="s">
        <v>314</v>
      </c>
      <c r="F14" s="161" t="s">
        <v>338</v>
      </c>
      <c r="G14" s="161" t="s">
        <v>162</v>
      </c>
      <c r="H14" s="163">
        <v>1</v>
      </c>
      <c r="I14" s="163">
        <v>0</v>
      </c>
      <c r="J14" s="163">
        <v>1</v>
      </c>
      <c r="K14" s="164" t="s">
        <v>169</v>
      </c>
      <c r="L14" s="163">
        <v>102200</v>
      </c>
      <c r="M14" s="171">
        <f t="shared" si="4"/>
        <v>81760</v>
      </c>
      <c r="N14" s="163">
        <f t="shared" si="5"/>
        <v>20440</v>
      </c>
      <c r="O14" s="165">
        <v>0.8</v>
      </c>
      <c r="P14" s="163">
        <v>81760</v>
      </c>
      <c r="Q14" s="161">
        <v>0</v>
      </c>
      <c r="R14" s="161">
        <v>0</v>
      </c>
      <c r="S14" s="161">
        <v>0</v>
      </c>
      <c r="T14" s="161">
        <v>0</v>
      </c>
      <c r="U14" s="161">
        <v>0</v>
      </c>
      <c r="V14" s="161">
        <v>0</v>
      </c>
      <c r="W14" s="161">
        <v>0</v>
      </c>
      <c r="X14" s="108" t="b">
        <f t="shared" si="0"/>
        <v>1</v>
      </c>
      <c r="Y14" s="110">
        <f t="shared" si="1"/>
        <v>0.8</v>
      </c>
      <c r="Z14" s="111" t="b">
        <f t="shared" si="2"/>
        <v>1</v>
      </c>
      <c r="AA14" s="111" t="b">
        <f t="shared" si="3"/>
        <v>1</v>
      </c>
    </row>
    <row r="15" spans="1:27" ht="39.6" x14ac:dyDescent="0.3">
      <c r="A15" s="161">
        <v>13</v>
      </c>
      <c r="B15" s="161" t="s">
        <v>190</v>
      </c>
      <c r="C15" s="162" t="s">
        <v>258</v>
      </c>
      <c r="D15" s="162" t="s">
        <v>286</v>
      </c>
      <c r="E15" s="161" t="s">
        <v>314</v>
      </c>
      <c r="F15" s="161" t="s">
        <v>339</v>
      </c>
      <c r="G15" s="161" t="s">
        <v>162</v>
      </c>
      <c r="H15" s="163">
        <v>1</v>
      </c>
      <c r="I15" s="163">
        <v>0</v>
      </c>
      <c r="J15" s="163">
        <v>1</v>
      </c>
      <c r="K15" s="164" t="s">
        <v>169</v>
      </c>
      <c r="L15" s="163">
        <v>102200</v>
      </c>
      <c r="M15" s="171">
        <f t="shared" si="4"/>
        <v>81760</v>
      </c>
      <c r="N15" s="163">
        <f t="shared" si="5"/>
        <v>20440</v>
      </c>
      <c r="O15" s="165">
        <v>0.8</v>
      </c>
      <c r="P15" s="163">
        <v>81760</v>
      </c>
      <c r="Q15" s="161">
        <v>0</v>
      </c>
      <c r="R15" s="161">
        <v>0</v>
      </c>
      <c r="S15" s="161">
        <v>0</v>
      </c>
      <c r="T15" s="161">
        <v>0</v>
      </c>
      <c r="U15" s="161">
        <v>0</v>
      </c>
      <c r="V15" s="161">
        <v>0</v>
      </c>
      <c r="W15" s="161">
        <v>0</v>
      </c>
      <c r="X15" s="108" t="b">
        <f t="shared" si="0"/>
        <v>1</v>
      </c>
      <c r="Y15" s="110">
        <f t="shared" si="1"/>
        <v>0.8</v>
      </c>
      <c r="Z15" s="111" t="b">
        <f t="shared" si="2"/>
        <v>1</v>
      </c>
      <c r="AA15" s="111" t="b">
        <f t="shared" si="3"/>
        <v>1</v>
      </c>
    </row>
    <row r="16" spans="1:27" ht="26.4" x14ac:dyDescent="0.3">
      <c r="A16" s="161">
        <v>14</v>
      </c>
      <c r="B16" s="161" t="s">
        <v>191</v>
      </c>
      <c r="C16" s="162" t="s">
        <v>259</v>
      </c>
      <c r="D16" s="162" t="s">
        <v>287</v>
      </c>
      <c r="E16" s="161" t="s">
        <v>312</v>
      </c>
      <c r="F16" s="161" t="s">
        <v>340</v>
      </c>
      <c r="G16" s="161" t="s">
        <v>162</v>
      </c>
      <c r="H16" s="163">
        <v>1</v>
      </c>
      <c r="I16" s="163">
        <v>0</v>
      </c>
      <c r="J16" s="163">
        <v>1</v>
      </c>
      <c r="K16" s="164" t="s">
        <v>167</v>
      </c>
      <c r="L16" s="163">
        <v>38034</v>
      </c>
      <c r="M16" s="171">
        <f t="shared" si="4"/>
        <v>30427</v>
      </c>
      <c r="N16" s="163">
        <f t="shared" si="5"/>
        <v>7607</v>
      </c>
      <c r="O16" s="165">
        <v>0.8</v>
      </c>
      <c r="P16" s="163">
        <v>30427</v>
      </c>
      <c r="Q16" s="161">
        <v>0</v>
      </c>
      <c r="R16" s="161">
        <v>0</v>
      </c>
      <c r="S16" s="161">
        <v>0</v>
      </c>
      <c r="T16" s="161">
        <v>0</v>
      </c>
      <c r="U16" s="161">
        <v>0</v>
      </c>
      <c r="V16" s="161">
        <v>0</v>
      </c>
      <c r="W16" s="161">
        <v>0</v>
      </c>
      <c r="X16" s="108" t="b">
        <f t="shared" si="0"/>
        <v>1</v>
      </c>
      <c r="Y16" s="110">
        <f t="shared" si="1"/>
        <v>0.8</v>
      </c>
      <c r="Z16" s="111" t="b">
        <f t="shared" si="2"/>
        <v>1</v>
      </c>
      <c r="AA16" s="111" t="b">
        <f t="shared" si="3"/>
        <v>1</v>
      </c>
    </row>
    <row r="17" spans="1:27" ht="39.6" x14ac:dyDescent="0.3">
      <c r="A17" s="161">
        <v>15</v>
      </c>
      <c r="B17" s="161" t="s">
        <v>192</v>
      </c>
      <c r="C17" s="162" t="s">
        <v>260</v>
      </c>
      <c r="D17" s="162" t="s">
        <v>288</v>
      </c>
      <c r="E17" s="161" t="s">
        <v>315</v>
      </c>
      <c r="F17" s="161" t="s">
        <v>341</v>
      </c>
      <c r="G17" s="161" t="s">
        <v>162</v>
      </c>
      <c r="H17" s="163">
        <v>1</v>
      </c>
      <c r="I17" s="163">
        <v>0</v>
      </c>
      <c r="J17" s="163">
        <v>1</v>
      </c>
      <c r="K17" s="164" t="s">
        <v>165</v>
      </c>
      <c r="L17" s="163">
        <v>126000</v>
      </c>
      <c r="M17" s="171">
        <f t="shared" si="4"/>
        <v>100800</v>
      </c>
      <c r="N17" s="163">
        <f t="shared" si="5"/>
        <v>25200</v>
      </c>
      <c r="O17" s="165">
        <v>0.8</v>
      </c>
      <c r="P17" s="163">
        <v>100800</v>
      </c>
      <c r="Q17" s="161">
        <v>0</v>
      </c>
      <c r="R17" s="161">
        <v>0</v>
      </c>
      <c r="S17" s="161">
        <v>0</v>
      </c>
      <c r="T17" s="161">
        <v>0</v>
      </c>
      <c r="U17" s="161">
        <v>0</v>
      </c>
      <c r="V17" s="161">
        <v>0</v>
      </c>
      <c r="W17" s="161">
        <v>0</v>
      </c>
      <c r="X17" s="108" t="b">
        <f t="shared" si="0"/>
        <v>1</v>
      </c>
      <c r="Y17" s="110">
        <f t="shared" si="1"/>
        <v>0.8</v>
      </c>
      <c r="Z17" s="111" t="b">
        <f t="shared" si="2"/>
        <v>1</v>
      </c>
      <c r="AA17" s="111" t="b">
        <f t="shared" si="3"/>
        <v>1</v>
      </c>
    </row>
    <row r="18" spans="1:27" ht="39.6" x14ac:dyDescent="0.3">
      <c r="A18" s="161">
        <v>16</v>
      </c>
      <c r="B18" s="161" t="s">
        <v>193</v>
      </c>
      <c r="C18" s="162" t="s">
        <v>260</v>
      </c>
      <c r="D18" s="162" t="s">
        <v>288</v>
      </c>
      <c r="E18" s="161" t="s">
        <v>315</v>
      </c>
      <c r="F18" s="161" t="s">
        <v>342</v>
      </c>
      <c r="G18" s="161" t="s">
        <v>163</v>
      </c>
      <c r="H18" s="163">
        <v>1</v>
      </c>
      <c r="I18" s="163">
        <v>0</v>
      </c>
      <c r="J18" s="163">
        <v>1</v>
      </c>
      <c r="K18" s="164" t="s">
        <v>397</v>
      </c>
      <c r="L18" s="163">
        <v>170799</v>
      </c>
      <c r="M18" s="171">
        <f t="shared" si="4"/>
        <v>136639</v>
      </c>
      <c r="N18" s="163">
        <f t="shared" si="5"/>
        <v>34160</v>
      </c>
      <c r="O18" s="165">
        <v>0.8</v>
      </c>
      <c r="P18" s="163">
        <v>136639</v>
      </c>
      <c r="Q18" s="161">
        <v>0</v>
      </c>
      <c r="R18" s="161">
        <v>0</v>
      </c>
      <c r="S18" s="161">
        <v>0</v>
      </c>
      <c r="T18" s="161">
        <v>0</v>
      </c>
      <c r="U18" s="161">
        <v>0</v>
      </c>
      <c r="V18" s="161">
        <v>0</v>
      </c>
      <c r="W18" s="161">
        <v>0</v>
      </c>
      <c r="X18" s="108" t="b">
        <f t="shared" si="0"/>
        <v>1</v>
      </c>
      <c r="Y18" s="110">
        <f t="shared" si="1"/>
        <v>0.8</v>
      </c>
      <c r="Z18" s="111" t="b">
        <f t="shared" si="2"/>
        <v>1</v>
      </c>
      <c r="AA18" s="111" t="b">
        <f t="shared" si="3"/>
        <v>1</v>
      </c>
    </row>
    <row r="19" spans="1:27" ht="39.6" x14ac:dyDescent="0.3">
      <c r="A19" s="161">
        <v>17</v>
      </c>
      <c r="B19" s="161" t="s">
        <v>194</v>
      </c>
      <c r="C19" s="162" t="s">
        <v>258</v>
      </c>
      <c r="D19" s="162" t="s">
        <v>286</v>
      </c>
      <c r="E19" s="161" t="s">
        <v>314</v>
      </c>
      <c r="F19" s="161" t="s">
        <v>343</v>
      </c>
      <c r="G19" s="161" t="s">
        <v>162</v>
      </c>
      <c r="H19" s="163">
        <v>1</v>
      </c>
      <c r="I19" s="163">
        <v>0</v>
      </c>
      <c r="J19" s="163">
        <v>1</v>
      </c>
      <c r="K19" s="164" t="s">
        <v>169</v>
      </c>
      <c r="L19" s="163">
        <v>102200</v>
      </c>
      <c r="M19" s="171">
        <f t="shared" si="4"/>
        <v>81760</v>
      </c>
      <c r="N19" s="163">
        <f t="shared" si="5"/>
        <v>20440</v>
      </c>
      <c r="O19" s="165">
        <v>0.8</v>
      </c>
      <c r="P19" s="163">
        <v>81760</v>
      </c>
      <c r="Q19" s="161">
        <v>0</v>
      </c>
      <c r="R19" s="161">
        <v>0</v>
      </c>
      <c r="S19" s="161">
        <v>0</v>
      </c>
      <c r="T19" s="161">
        <v>0</v>
      </c>
      <c r="U19" s="161">
        <v>0</v>
      </c>
      <c r="V19" s="161">
        <v>0</v>
      </c>
      <c r="W19" s="161">
        <v>0</v>
      </c>
      <c r="X19" s="108" t="b">
        <f t="shared" si="0"/>
        <v>1</v>
      </c>
      <c r="Y19" s="110">
        <f t="shared" si="1"/>
        <v>0.8</v>
      </c>
      <c r="Z19" s="111" t="b">
        <f t="shared" si="2"/>
        <v>1</v>
      </c>
      <c r="AA19" s="111" t="b">
        <f t="shared" si="3"/>
        <v>1</v>
      </c>
    </row>
    <row r="20" spans="1:27" ht="39.6" x14ac:dyDescent="0.3">
      <c r="A20" s="161">
        <v>18</v>
      </c>
      <c r="B20" s="161" t="s">
        <v>195</v>
      </c>
      <c r="C20" s="162" t="s">
        <v>258</v>
      </c>
      <c r="D20" s="162" t="s">
        <v>286</v>
      </c>
      <c r="E20" s="161" t="s">
        <v>314</v>
      </c>
      <c r="F20" s="161" t="s">
        <v>344</v>
      </c>
      <c r="G20" s="161" t="s">
        <v>162</v>
      </c>
      <c r="H20" s="163">
        <v>1</v>
      </c>
      <c r="I20" s="163">
        <v>0</v>
      </c>
      <c r="J20" s="163">
        <v>1</v>
      </c>
      <c r="K20" s="164" t="s">
        <v>169</v>
      </c>
      <c r="L20" s="163">
        <v>102200</v>
      </c>
      <c r="M20" s="171">
        <f t="shared" si="4"/>
        <v>81760</v>
      </c>
      <c r="N20" s="163">
        <f t="shared" si="5"/>
        <v>20440</v>
      </c>
      <c r="O20" s="165">
        <v>0.8</v>
      </c>
      <c r="P20" s="163">
        <v>81760</v>
      </c>
      <c r="Q20" s="161">
        <v>0</v>
      </c>
      <c r="R20" s="161">
        <v>0</v>
      </c>
      <c r="S20" s="161">
        <v>0</v>
      </c>
      <c r="T20" s="161">
        <v>0</v>
      </c>
      <c r="U20" s="161">
        <v>0</v>
      </c>
      <c r="V20" s="161">
        <v>0</v>
      </c>
      <c r="W20" s="161">
        <v>0</v>
      </c>
      <c r="X20" s="108" t="b">
        <f t="shared" si="0"/>
        <v>1</v>
      </c>
      <c r="Y20" s="110">
        <f t="shared" si="1"/>
        <v>0.8</v>
      </c>
      <c r="Z20" s="111" t="b">
        <f t="shared" si="2"/>
        <v>1</v>
      </c>
      <c r="AA20" s="111" t="b">
        <f t="shared" si="3"/>
        <v>1</v>
      </c>
    </row>
    <row r="21" spans="1:27" ht="26.4" x14ac:dyDescent="0.3">
      <c r="A21" s="161">
        <v>19</v>
      </c>
      <c r="B21" s="161" t="s">
        <v>196</v>
      </c>
      <c r="C21" s="162" t="s">
        <v>76</v>
      </c>
      <c r="D21" s="162">
        <v>2263011</v>
      </c>
      <c r="E21" s="161" t="s">
        <v>76</v>
      </c>
      <c r="F21" s="161" t="s">
        <v>345</v>
      </c>
      <c r="G21" s="161" t="s">
        <v>162</v>
      </c>
      <c r="H21" s="163">
        <v>1</v>
      </c>
      <c r="I21" s="163">
        <v>0</v>
      </c>
      <c r="J21" s="163">
        <v>1</v>
      </c>
      <c r="K21" s="164" t="s">
        <v>167</v>
      </c>
      <c r="L21" s="163">
        <v>27310</v>
      </c>
      <c r="M21" s="171">
        <f t="shared" si="4"/>
        <v>21848</v>
      </c>
      <c r="N21" s="163">
        <f t="shared" si="5"/>
        <v>5462</v>
      </c>
      <c r="O21" s="165">
        <v>0.8</v>
      </c>
      <c r="P21" s="163">
        <v>21848</v>
      </c>
      <c r="Q21" s="161">
        <v>0</v>
      </c>
      <c r="R21" s="161">
        <v>0</v>
      </c>
      <c r="S21" s="161">
        <v>0</v>
      </c>
      <c r="T21" s="161">
        <v>0</v>
      </c>
      <c r="U21" s="161">
        <v>0</v>
      </c>
      <c r="V21" s="161">
        <v>0</v>
      </c>
      <c r="W21" s="161">
        <v>0</v>
      </c>
      <c r="X21" s="108" t="b">
        <f t="shared" si="0"/>
        <v>1</v>
      </c>
      <c r="Y21" s="110">
        <f t="shared" si="1"/>
        <v>0.8</v>
      </c>
      <c r="Z21" s="111" t="b">
        <f t="shared" si="2"/>
        <v>1</v>
      </c>
      <c r="AA21" s="111" t="b">
        <f t="shared" si="3"/>
        <v>1</v>
      </c>
    </row>
    <row r="22" spans="1:27" ht="26.4" x14ac:dyDescent="0.3">
      <c r="A22" s="161">
        <v>20</v>
      </c>
      <c r="B22" s="161" t="s">
        <v>197</v>
      </c>
      <c r="C22" s="162" t="s">
        <v>76</v>
      </c>
      <c r="D22" s="162">
        <v>2263011</v>
      </c>
      <c r="E22" s="161" t="s">
        <v>76</v>
      </c>
      <c r="F22" s="161" t="s">
        <v>346</v>
      </c>
      <c r="G22" s="161" t="s">
        <v>162</v>
      </c>
      <c r="H22" s="163">
        <v>1</v>
      </c>
      <c r="I22" s="163">
        <v>0</v>
      </c>
      <c r="J22" s="163">
        <v>1</v>
      </c>
      <c r="K22" s="164" t="s">
        <v>167</v>
      </c>
      <c r="L22" s="163">
        <v>14200</v>
      </c>
      <c r="M22" s="171">
        <f t="shared" si="4"/>
        <v>11360</v>
      </c>
      <c r="N22" s="163">
        <f t="shared" si="5"/>
        <v>2840</v>
      </c>
      <c r="O22" s="165">
        <v>0.8</v>
      </c>
      <c r="P22" s="163">
        <v>11360</v>
      </c>
      <c r="Q22" s="161">
        <v>0</v>
      </c>
      <c r="R22" s="161">
        <v>0</v>
      </c>
      <c r="S22" s="161">
        <v>0</v>
      </c>
      <c r="T22" s="161">
        <v>0</v>
      </c>
      <c r="U22" s="161">
        <v>0</v>
      </c>
      <c r="V22" s="161">
        <v>0</v>
      </c>
      <c r="W22" s="161">
        <v>0</v>
      </c>
      <c r="X22" s="108" t="b">
        <f t="shared" si="0"/>
        <v>1</v>
      </c>
      <c r="Y22" s="110">
        <f t="shared" si="1"/>
        <v>0.8</v>
      </c>
      <c r="Z22" s="111" t="b">
        <f t="shared" si="2"/>
        <v>1</v>
      </c>
      <c r="AA22" s="111" t="b">
        <f t="shared" si="3"/>
        <v>1</v>
      </c>
    </row>
    <row r="23" spans="1:27" ht="26.4" x14ac:dyDescent="0.3">
      <c r="A23" s="161">
        <v>21</v>
      </c>
      <c r="B23" s="161" t="s">
        <v>198</v>
      </c>
      <c r="C23" s="162" t="s">
        <v>76</v>
      </c>
      <c r="D23" s="162">
        <v>2263011</v>
      </c>
      <c r="E23" s="161" t="s">
        <v>76</v>
      </c>
      <c r="F23" s="161" t="s">
        <v>347</v>
      </c>
      <c r="G23" s="161" t="s">
        <v>162</v>
      </c>
      <c r="H23" s="163">
        <v>1</v>
      </c>
      <c r="I23" s="163">
        <v>0</v>
      </c>
      <c r="J23" s="163">
        <v>1</v>
      </c>
      <c r="K23" s="164" t="s">
        <v>167</v>
      </c>
      <c r="L23" s="163">
        <v>27310</v>
      </c>
      <c r="M23" s="171">
        <f t="shared" si="4"/>
        <v>21848</v>
      </c>
      <c r="N23" s="163">
        <f t="shared" si="5"/>
        <v>5462</v>
      </c>
      <c r="O23" s="165">
        <v>0.8</v>
      </c>
      <c r="P23" s="163">
        <v>21848</v>
      </c>
      <c r="Q23" s="161">
        <v>0</v>
      </c>
      <c r="R23" s="161">
        <v>0</v>
      </c>
      <c r="S23" s="161">
        <v>0</v>
      </c>
      <c r="T23" s="161">
        <v>0</v>
      </c>
      <c r="U23" s="161">
        <v>0</v>
      </c>
      <c r="V23" s="161">
        <v>0</v>
      </c>
      <c r="W23" s="161">
        <v>0</v>
      </c>
      <c r="X23" s="108" t="b">
        <f t="shared" si="0"/>
        <v>1</v>
      </c>
      <c r="Y23" s="110">
        <f t="shared" si="1"/>
        <v>0.8</v>
      </c>
      <c r="Z23" s="111" t="b">
        <f t="shared" si="2"/>
        <v>1</v>
      </c>
      <c r="AA23" s="111" t="b">
        <f t="shared" si="3"/>
        <v>1</v>
      </c>
    </row>
    <row r="24" spans="1:27" ht="66" x14ac:dyDescent="0.3">
      <c r="A24" s="161">
        <v>22</v>
      </c>
      <c r="B24" s="161" t="s">
        <v>199</v>
      </c>
      <c r="C24" s="162" t="s">
        <v>261</v>
      </c>
      <c r="D24" s="162" t="s">
        <v>289</v>
      </c>
      <c r="E24" s="161" t="s">
        <v>316</v>
      </c>
      <c r="F24" s="161" t="s">
        <v>348</v>
      </c>
      <c r="G24" s="161" t="s">
        <v>162</v>
      </c>
      <c r="H24" s="163">
        <v>2</v>
      </c>
      <c r="I24" s="163">
        <v>1</v>
      </c>
      <c r="J24" s="163">
        <v>1</v>
      </c>
      <c r="K24" s="164" t="s">
        <v>173</v>
      </c>
      <c r="L24" s="163">
        <v>477840</v>
      </c>
      <c r="M24" s="171">
        <f t="shared" si="4"/>
        <v>382272</v>
      </c>
      <c r="N24" s="163">
        <f t="shared" si="5"/>
        <v>95568</v>
      </c>
      <c r="O24" s="165">
        <v>0.8</v>
      </c>
      <c r="P24" s="163">
        <v>382272</v>
      </c>
      <c r="Q24" s="161">
        <v>0</v>
      </c>
      <c r="R24" s="161">
        <v>0</v>
      </c>
      <c r="S24" s="161">
        <v>0</v>
      </c>
      <c r="T24" s="161">
        <v>0</v>
      </c>
      <c r="U24" s="161">
        <v>0</v>
      </c>
      <c r="V24" s="161">
        <v>0</v>
      </c>
      <c r="W24" s="161">
        <v>0</v>
      </c>
      <c r="X24" s="108" t="b">
        <f t="shared" si="0"/>
        <v>1</v>
      </c>
      <c r="Y24" s="110">
        <f t="shared" si="1"/>
        <v>0.8</v>
      </c>
      <c r="Z24" s="111" t="b">
        <f t="shared" si="2"/>
        <v>1</v>
      </c>
      <c r="AA24" s="111" t="b">
        <f t="shared" si="3"/>
        <v>1</v>
      </c>
    </row>
    <row r="25" spans="1:27" ht="52.8" x14ac:dyDescent="0.3">
      <c r="A25" s="161">
        <v>23</v>
      </c>
      <c r="B25" s="161" t="s">
        <v>200</v>
      </c>
      <c r="C25" s="162" t="s">
        <v>261</v>
      </c>
      <c r="D25" s="162" t="s">
        <v>289</v>
      </c>
      <c r="E25" s="161" t="s">
        <v>316</v>
      </c>
      <c r="F25" s="161" t="s">
        <v>349</v>
      </c>
      <c r="G25" s="161" t="s">
        <v>162</v>
      </c>
      <c r="H25" s="163">
        <v>1</v>
      </c>
      <c r="I25" s="163">
        <v>0</v>
      </c>
      <c r="J25" s="163">
        <v>1</v>
      </c>
      <c r="K25" s="164" t="s">
        <v>173</v>
      </c>
      <c r="L25" s="163">
        <v>110429</v>
      </c>
      <c r="M25" s="171">
        <f t="shared" si="4"/>
        <v>88343</v>
      </c>
      <c r="N25" s="163">
        <f t="shared" si="5"/>
        <v>22086</v>
      </c>
      <c r="O25" s="165">
        <v>0.8</v>
      </c>
      <c r="P25" s="163">
        <v>88343</v>
      </c>
      <c r="Q25" s="161">
        <v>0</v>
      </c>
      <c r="R25" s="161">
        <v>0</v>
      </c>
      <c r="S25" s="161">
        <v>0</v>
      </c>
      <c r="T25" s="161">
        <v>0</v>
      </c>
      <c r="U25" s="161">
        <v>0</v>
      </c>
      <c r="V25" s="161">
        <v>0</v>
      </c>
      <c r="W25" s="161">
        <v>0</v>
      </c>
      <c r="X25" s="108" t="b">
        <f t="shared" si="0"/>
        <v>1</v>
      </c>
      <c r="Y25" s="110">
        <f t="shared" si="1"/>
        <v>0.8</v>
      </c>
      <c r="Z25" s="111" t="b">
        <f t="shared" si="2"/>
        <v>1</v>
      </c>
      <c r="AA25" s="111" t="b">
        <f t="shared" si="3"/>
        <v>1</v>
      </c>
    </row>
    <row r="26" spans="1:27" ht="52.8" x14ac:dyDescent="0.3">
      <c r="A26" s="161">
        <v>24</v>
      </c>
      <c r="B26" s="161" t="s">
        <v>201</v>
      </c>
      <c r="C26" s="162" t="s">
        <v>261</v>
      </c>
      <c r="D26" s="162" t="s">
        <v>289</v>
      </c>
      <c r="E26" s="161" t="s">
        <v>316</v>
      </c>
      <c r="F26" s="161" t="s">
        <v>350</v>
      </c>
      <c r="G26" s="161" t="s">
        <v>162</v>
      </c>
      <c r="H26" s="163">
        <v>1</v>
      </c>
      <c r="I26" s="163">
        <v>0</v>
      </c>
      <c r="J26" s="163">
        <v>1</v>
      </c>
      <c r="K26" s="164" t="s">
        <v>173</v>
      </c>
      <c r="L26" s="163">
        <v>110429</v>
      </c>
      <c r="M26" s="171">
        <f t="shared" si="4"/>
        <v>88343</v>
      </c>
      <c r="N26" s="163">
        <f t="shared" si="5"/>
        <v>22086</v>
      </c>
      <c r="O26" s="165">
        <v>0.8</v>
      </c>
      <c r="P26" s="163">
        <v>88343</v>
      </c>
      <c r="Q26" s="161">
        <v>0</v>
      </c>
      <c r="R26" s="161">
        <v>0</v>
      </c>
      <c r="S26" s="161">
        <v>0</v>
      </c>
      <c r="T26" s="161">
        <v>0</v>
      </c>
      <c r="U26" s="161">
        <v>0</v>
      </c>
      <c r="V26" s="161">
        <v>0</v>
      </c>
      <c r="W26" s="161">
        <v>0</v>
      </c>
      <c r="X26" s="108" t="b">
        <f t="shared" si="0"/>
        <v>1</v>
      </c>
      <c r="Y26" s="110">
        <f t="shared" si="1"/>
        <v>0.8</v>
      </c>
      <c r="Z26" s="111" t="b">
        <f t="shared" si="2"/>
        <v>1</v>
      </c>
      <c r="AA26" s="111" t="b">
        <f t="shared" si="3"/>
        <v>1</v>
      </c>
    </row>
    <row r="27" spans="1:27" ht="26.4" x14ac:dyDescent="0.3">
      <c r="A27" s="161">
        <v>25</v>
      </c>
      <c r="B27" s="161" t="s">
        <v>202</v>
      </c>
      <c r="C27" s="162" t="s">
        <v>262</v>
      </c>
      <c r="D27" s="162" t="s">
        <v>290</v>
      </c>
      <c r="E27" s="161" t="s">
        <v>317</v>
      </c>
      <c r="F27" s="161" t="s">
        <v>351</v>
      </c>
      <c r="G27" s="161" t="s">
        <v>162</v>
      </c>
      <c r="H27" s="163">
        <v>1</v>
      </c>
      <c r="I27" s="163">
        <v>0</v>
      </c>
      <c r="J27" s="163">
        <v>1</v>
      </c>
      <c r="K27" s="164" t="s">
        <v>168</v>
      </c>
      <c r="L27" s="163">
        <v>90101</v>
      </c>
      <c r="M27" s="171">
        <f t="shared" si="4"/>
        <v>72080</v>
      </c>
      <c r="N27" s="163">
        <f t="shared" si="5"/>
        <v>18021</v>
      </c>
      <c r="O27" s="165">
        <v>0.8</v>
      </c>
      <c r="P27" s="163">
        <v>72080</v>
      </c>
      <c r="Q27" s="161">
        <v>0</v>
      </c>
      <c r="R27" s="161">
        <v>0</v>
      </c>
      <c r="S27" s="161">
        <v>0</v>
      </c>
      <c r="T27" s="161">
        <v>0</v>
      </c>
      <c r="U27" s="161">
        <v>0</v>
      </c>
      <c r="V27" s="161">
        <v>0</v>
      </c>
      <c r="W27" s="161">
        <v>0</v>
      </c>
      <c r="X27" s="108" t="b">
        <f t="shared" si="0"/>
        <v>1</v>
      </c>
      <c r="Y27" s="110">
        <f t="shared" si="1"/>
        <v>0.8</v>
      </c>
      <c r="Z27" s="111" t="b">
        <f t="shared" si="2"/>
        <v>1</v>
      </c>
      <c r="AA27" s="111" t="b">
        <f t="shared" si="3"/>
        <v>1</v>
      </c>
    </row>
    <row r="28" spans="1:27" ht="26.4" x14ac:dyDescent="0.3">
      <c r="A28" s="161">
        <v>26</v>
      </c>
      <c r="B28" s="161" t="s">
        <v>203</v>
      </c>
      <c r="C28" s="162" t="s">
        <v>262</v>
      </c>
      <c r="D28" s="162" t="s">
        <v>290</v>
      </c>
      <c r="E28" s="161" t="s">
        <v>317</v>
      </c>
      <c r="F28" s="161" t="s">
        <v>352</v>
      </c>
      <c r="G28" s="161" t="s">
        <v>162</v>
      </c>
      <c r="H28" s="163">
        <v>1</v>
      </c>
      <c r="I28" s="163">
        <v>0</v>
      </c>
      <c r="J28" s="163">
        <v>1</v>
      </c>
      <c r="K28" s="164" t="s">
        <v>168</v>
      </c>
      <c r="L28" s="163">
        <v>68038</v>
      </c>
      <c r="M28" s="171">
        <f t="shared" si="4"/>
        <v>54430</v>
      </c>
      <c r="N28" s="163">
        <f t="shared" si="5"/>
        <v>13608</v>
      </c>
      <c r="O28" s="165">
        <v>0.8</v>
      </c>
      <c r="P28" s="163">
        <v>54430</v>
      </c>
      <c r="Q28" s="161">
        <v>0</v>
      </c>
      <c r="R28" s="161">
        <v>0</v>
      </c>
      <c r="S28" s="161">
        <v>0</v>
      </c>
      <c r="T28" s="161">
        <v>0</v>
      </c>
      <c r="U28" s="161">
        <v>0</v>
      </c>
      <c r="V28" s="161">
        <v>0</v>
      </c>
      <c r="W28" s="161">
        <v>0</v>
      </c>
      <c r="X28" s="108" t="b">
        <f t="shared" si="0"/>
        <v>1</v>
      </c>
      <c r="Y28" s="110">
        <f t="shared" si="1"/>
        <v>0.8</v>
      </c>
      <c r="Z28" s="111" t="b">
        <f t="shared" si="2"/>
        <v>1</v>
      </c>
      <c r="AA28" s="111" t="b">
        <f t="shared" si="3"/>
        <v>1</v>
      </c>
    </row>
    <row r="29" spans="1:27" ht="26.4" x14ac:dyDescent="0.3">
      <c r="A29" s="161">
        <v>27</v>
      </c>
      <c r="B29" s="161" t="s">
        <v>204</v>
      </c>
      <c r="C29" s="162" t="s">
        <v>259</v>
      </c>
      <c r="D29" s="162" t="s">
        <v>287</v>
      </c>
      <c r="E29" s="161" t="s">
        <v>312</v>
      </c>
      <c r="F29" s="161" t="s">
        <v>340</v>
      </c>
      <c r="G29" s="161" t="s">
        <v>162</v>
      </c>
      <c r="H29" s="163">
        <v>1</v>
      </c>
      <c r="I29" s="163">
        <v>0</v>
      </c>
      <c r="J29" s="163">
        <v>1</v>
      </c>
      <c r="K29" s="164" t="s">
        <v>167</v>
      </c>
      <c r="L29" s="163">
        <v>38034</v>
      </c>
      <c r="M29" s="171">
        <f t="shared" si="4"/>
        <v>30427</v>
      </c>
      <c r="N29" s="163">
        <f t="shared" si="5"/>
        <v>7607</v>
      </c>
      <c r="O29" s="165">
        <v>0.8</v>
      </c>
      <c r="P29" s="163">
        <v>30427</v>
      </c>
      <c r="Q29" s="161">
        <v>0</v>
      </c>
      <c r="R29" s="161">
        <v>0</v>
      </c>
      <c r="S29" s="161">
        <v>0</v>
      </c>
      <c r="T29" s="161">
        <v>0</v>
      </c>
      <c r="U29" s="161">
        <v>0</v>
      </c>
      <c r="V29" s="161">
        <v>0</v>
      </c>
      <c r="W29" s="161">
        <v>0</v>
      </c>
      <c r="X29" s="108" t="b">
        <f t="shared" si="0"/>
        <v>1</v>
      </c>
      <c r="Y29" s="110">
        <f t="shared" si="1"/>
        <v>0.8</v>
      </c>
      <c r="Z29" s="111" t="b">
        <f t="shared" si="2"/>
        <v>1</v>
      </c>
      <c r="AA29" s="111" t="b">
        <f t="shared" si="3"/>
        <v>1</v>
      </c>
    </row>
    <row r="30" spans="1:27" ht="26.4" x14ac:dyDescent="0.3">
      <c r="A30" s="161">
        <v>28</v>
      </c>
      <c r="B30" s="161" t="s">
        <v>205</v>
      </c>
      <c r="C30" s="162" t="s">
        <v>263</v>
      </c>
      <c r="D30" s="162" t="s">
        <v>291</v>
      </c>
      <c r="E30" s="161" t="s">
        <v>318</v>
      </c>
      <c r="F30" s="161" t="s">
        <v>353</v>
      </c>
      <c r="G30" s="161" t="s">
        <v>163</v>
      </c>
      <c r="H30" s="163">
        <v>1</v>
      </c>
      <c r="I30" s="163">
        <v>1</v>
      </c>
      <c r="J30" s="163">
        <v>0</v>
      </c>
      <c r="K30" s="164" t="s">
        <v>398</v>
      </c>
      <c r="L30" s="163">
        <v>73250</v>
      </c>
      <c r="M30" s="171">
        <f t="shared" si="4"/>
        <v>58600</v>
      </c>
      <c r="N30" s="163">
        <f t="shared" si="5"/>
        <v>14650</v>
      </c>
      <c r="O30" s="165">
        <v>0.8</v>
      </c>
      <c r="P30" s="163">
        <v>58600</v>
      </c>
      <c r="Q30" s="161">
        <v>0</v>
      </c>
      <c r="R30" s="161">
        <v>0</v>
      </c>
      <c r="S30" s="161">
        <v>0</v>
      </c>
      <c r="T30" s="161">
        <v>0</v>
      </c>
      <c r="U30" s="161">
        <v>0</v>
      </c>
      <c r="V30" s="161">
        <v>0</v>
      </c>
      <c r="W30" s="161">
        <v>0</v>
      </c>
      <c r="X30" s="108" t="b">
        <f t="shared" si="0"/>
        <v>1</v>
      </c>
      <c r="Y30" s="110">
        <f t="shared" si="1"/>
        <v>0.8</v>
      </c>
      <c r="Z30" s="111" t="b">
        <f t="shared" si="2"/>
        <v>1</v>
      </c>
      <c r="AA30" s="111" t="b">
        <f t="shared" si="3"/>
        <v>1</v>
      </c>
    </row>
    <row r="31" spans="1:27" ht="39.6" x14ac:dyDescent="0.3">
      <c r="A31" s="161">
        <v>29</v>
      </c>
      <c r="B31" s="161" t="s">
        <v>206</v>
      </c>
      <c r="C31" s="162" t="s">
        <v>263</v>
      </c>
      <c r="D31" s="162" t="s">
        <v>291</v>
      </c>
      <c r="E31" s="161" t="s">
        <v>318</v>
      </c>
      <c r="F31" s="161" t="s">
        <v>354</v>
      </c>
      <c r="G31" s="161" t="s">
        <v>162</v>
      </c>
      <c r="H31" s="163">
        <v>1</v>
      </c>
      <c r="I31" s="163">
        <v>0</v>
      </c>
      <c r="J31" s="163">
        <v>1</v>
      </c>
      <c r="K31" s="164" t="s">
        <v>398</v>
      </c>
      <c r="L31" s="163">
        <v>73250</v>
      </c>
      <c r="M31" s="171">
        <f t="shared" si="4"/>
        <v>58600</v>
      </c>
      <c r="N31" s="163">
        <f t="shared" si="5"/>
        <v>14650</v>
      </c>
      <c r="O31" s="165">
        <v>0.8</v>
      </c>
      <c r="P31" s="163">
        <v>58600</v>
      </c>
      <c r="Q31" s="161">
        <v>0</v>
      </c>
      <c r="R31" s="161">
        <v>0</v>
      </c>
      <c r="S31" s="161">
        <v>0</v>
      </c>
      <c r="T31" s="161">
        <v>0</v>
      </c>
      <c r="U31" s="161">
        <v>0</v>
      </c>
      <c r="V31" s="161">
        <v>0</v>
      </c>
      <c r="W31" s="161">
        <v>0</v>
      </c>
      <c r="X31" s="108" t="b">
        <f t="shared" si="0"/>
        <v>1</v>
      </c>
      <c r="Y31" s="110">
        <f t="shared" si="1"/>
        <v>0.8</v>
      </c>
      <c r="Z31" s="111" t="b">
        <f t="shared" si="2"/>
        <v>1</v>
      </c>
      <c r="AA31" s="111" t="b">
        <f t="shared" si="3"/>
        <v>1</v>
      </c>
    </row>
    <row r="32" spans="1:27" ht="26.4" x14ac:dyDescent="0.3">
      <c r="A32" s="161">
        <v>30</v>
      </c>
      <c r="B32" s="161" t="s">
        <v>207</v>
      </c>
      <c r="C32" s="162" t="s">
        <v>264</v>
      </c>
      <c r="D32" s="162" t="s">
        <v>292</v>
      </c>
      <c r="E32" s="161" t="s">
        <v>316</v>
      </c>
      <c r="F32" s="161" t="s">
        <v>355</v>
      </c>
      <c r="G32" s="161" t="s">
        <v>162</v>
      </c>
      <c r="H32" s="163">
        <v>1</v>
      </c>
      <c r="I32" s="163">
        <v>0</v>
      </c>
      <c r="J32" s="163">
        <v>1</v>
      </c>
      <c r="K32" s="164" t="s">
        <v>177</v>
      </c>
      <c r="L32" s="163">
        <v>41000</v>
      </c>
      <c r="M32" s="171">
        <f t="shared" si="4"/>
        <v>32800</v>
      </c>
      <c r="N32" s="163">
        <f t="shared" si="5"/>
        <v>8200</v>
      </c>
      <c r="O32" s="165">
        <v>0.8</v>
      </c>
      <c r="P32" s="163">
        <v>32800</v>
      </c>
      <c r="Q32" s="161">
        <v>0</v>
      </c>
      <c r="R32" s="161">
        <v>0</v>
      </c>
      <c r="S32" s="161">
        <v>0</v>
      </c>
      <c r="T32" s="161">
        <v>0</v>
      </c>
      <c r="U32" s="161">
        <v>0</v>
      </c>
      <c r="V32" s="161">
        <v>0</v>
      </c>
      <c r="W32" s="161">
        <v>0</v>
      </c>
      <c r="X32" s="108" t="b">
        <f t="shared" si="0"/>
        <v>1</v>
      </c>
      <c r="Y32" s="110">
        <f t="shared" si="1"/>
        <v>0.8</v>
      </c>
      <c r="Z32" s="111" t="b">
        <f t="shared" si="2"/>
        <v>1</v>
      </c>
      <c r="AA32" s="111" t="b">
        <f t="shared" si="3"/>
        <v>1</v>
      </c>
    </row>
    <row r="33" spans="1:27" ht="26.4" x14ac:dyDescent="0.3">
      <c r="A33" s="161">
        <v>31</v>
      </c>
      <c r="B33" s="161" t="s">
        <v>208</v>
      </c>
      <c r="C33" s="162" t="s">
        <v>259</v>
      </c>
      <c r="D33" s="162" t="s">
        <v>287</v>
      </c>
      <c r="E33" s="161" t="s">
        <v>312</v>
      </c>
      <c r="F33" s="161" t="s">
        <v>356</v>
      </c>
      <c r="G33" s="161" t="s">
        <v>162</v>
      </c>
      <c r="H33" s="163">
        <v>1</v>
      </c>
      <c r="I33" s="163">
        <v>0</v>
      </c>
      <c r="J33" s="163">
        <v>1</v>
      </c>
      <c r="K33" s="164" t="s">
        <v>167</v>
      </c>
      <c r="L33" s="163">
        <v>38034</v>
      </c>
      <c r="M33" s="171">
        <f t="shared" si="4"/>
        <v>30427</v>
      </c>
      <c r="N33" s="163">
        <f t="shared" si="5"/>
        <v>7607</v>
      </c>
      <c r="O33" s="165">
        <v>0.8</v>
      </c>
      <c r="P33" s="163">
        <v>30427</v>
      </c>
      <c r="Q33" s="161">
        <v>0</v>
      </c>
      <c r="R33" s="161">
        <v>0</v>
      </c>
      <c r="S33" s="161">
        <v>0</v>
      </c>
      <c r="T33" s="161">
        <v>0</v>
      </c>
      <c r="U33" s="161">
        <v>0</v>
      </c>
      <c r="V33" s="161">
        <v>0</v>
      </c>
      <c r="W33" s="161">
        <v>0</v>
      </c>
      <c r="X33" s="108" t="b">
        <f t="shared" si="0"/>
        <v>1</v>
      </c>
      <c r="Y33" s="110">
        <f t="shared" si="1"/>
        <v>0.8</v>
      </c>
      <c r="Z33" s="111" t="b">
        <f t="shared" si="2"/>
        <v>1</v>
      </c>
      <c r="AA33" s="111" t="b">
        <f t="shared" si="3"/>
        <v>1</v>
      </c>
    </row>
    <row r="34" spans="1:27" ht="39.6" x14ac:dyDescent="0.3">
      <c r="A34" s="161">
        <v>32</v>
      </c>
      <c r="B34" s="161" t="s">
        <v>209</v>
      </c>
      <c r="C34" s="162" t="s">
        <v>263</v>
      </c>
      <c r="D34" s="162" t="s">
        <v>291</v>
      </c>
      <c r="E34" s="161" t="s">
        <v>318</v>
      </c>
      <c r="F34" s="161" t="s">
        <v>357</v>
      </c>
      <c r="G34" s="161" t="s">
        <v>162</v>
      </c>
      <c r="H34" s="163">
        <v>1</v>
      </c>
      <c r="I34" s="163">
        <v>0</v>
      </c>
      <c r="J34" s="163">
        <v>1</v>
      </c>
      <c r="K34" s="164" t="s">
        <v>398</v>
      </c>
      <c r="L34" s="163">
        <v>73250</v>
      </c>
      <c r="M34" s="171">
        <f t="shared" si="4"/>
        <v>58600</v>
      </c>
      <c r="N34" s="163">
        <f t="shared" si="5"/>
        <v>14650</v>
      </c>
      <c r="O34" s="165">
        <v>0.8</v>
      </c>
      <c r="P34" s="163">
        <v>58600</v>
      </c>
      <c r="Q34" s="161">
        <v>0</v>
      </c>
      <c r="R34" s="161">
        <v>0</v>
      </c>
      <c r="S34" s="161">
        <v>0</v>
      </c>
      <c r="T34" s="161">
        <v>0</v>
      </c>
      <c r="U34" s="161">
        <v>0</v>
      </c>
      <c r="V34" s="161">
        <v>0</v>
      </c>
      <c r="W34" s="161">
        <v>0</v>
      </c>
      <c r="X34" s="108" t="b">
        <f t="shared" si="0"/>
        <v>1</v>
      </c>
      <c r="Y34" s="110">
        <f t="shared" si="1"/>
        <v>0.8</v>
      </c>
      <c r="Z34" s="111" t="b">
        <f t="shared" si="2"/>
        <v>1</v>
      </c>
      <c r="AA34" s="111" t="b">
        <f t="shared" si="3"/>
        <v>1</v>
      </c>
    </row>
    <row r="35" spans="1:27" ht="39.6" x14ac:dyDescent="0.3">
      <c r="A35" s="161">
        <v>33</v>
      </c>
      <c r="B35" s="161" t="s">
        <v>210</v>
      </c>
      <c r="C35" s="162" t="s">
        <v>265</v>
      </c>
      <c r="D35" s="162" t="s">
        <v>293</v>
      </c>
      <c r="E35" s="161" t="s">
        <v>319</v>
      </c>
      <c r="F35" s="161" t="s">
        <v>423</v>
      </c>
      <c r="G35" s="161" t="s">
        <v>162</v>
      </c>
      <c r="H35" s="163">
        <v>1</v>
      </c>
      <c r="I35" s="163">
        <v>0</v>
      </c>
      <c r="J35" s="163">
        <v>1</v>
      </c>
      <c r="K35" s="164" t="s">
        <v>174</v>
      </c>
      <c r="L35" s="163">
        <v>27958</v>
      </c>
      <c r="M35" s="171">
        <f t="shared" si="4"/>
        <v>22366</v>
      </c>
      <c r="N35" s="163">
        <f t="shared" si="5"/>
        <v>5592</v>
      </c>
      <c r="O35" s="165">
        <v>0.8</v>
      </c>
      <c r="P35" s="163">
        <v>22366</v>
      </c>
      <c r="Q35" s="161">
        <v>0</v>
      </c>
      <c r="R35" s="161">
        <v>0</v>
      </c>
      <c r="S35" s="161">
        <v>0</v>
      </c>
      <c r="T35" s="161">
        <v>0</v>
      </c>
      <c r="U35" s="161">
        <v>0</v>
      </c>
      <c r="V35" s="161">
        <v>0</v>
      </c>
      <c r="W35" s="161">
        <v>0</v>
      </c>
      <c r="X35" s="108" t="b">
        <f t="shared" si="0"/>
        <v>1</v>
      </c>
      <c r="Y35" s="110">
        <f t="shared" si="1"/>
        <v>0.8</v>
      </c>
      <c r="Z35" s="111" t="b">
        <f t="shared" si="2"/>
        <v>1</v>
      </c>
      <c r="AA35" s="111" t="b">
        <f t="shared" si="3"/>
        <v>1</v>
      </c>
    </row>
    <row r="36" spans="1:27" ht="33" customHeight="1" x14ac:dyDescent="0.3">
      <c r="A36" s="161">
        <v>34</v>
      </c>
      <c r="B36" s="161" t="s">
        <v>211</v>
      </c>
      <c r="C36" s="162" t="s">
        <v>266</v>
      </c>
      <c r="D36" s="162" t="s">
        <v>294</v>
      </c>
      <c r="E36" s="161" t="s">
        <v>315</v>
      </c>
      <c r="F36" s="161" t="s">
        <v>358</v>
      </c>
      <c r="G36" s="161" t="s">
        <v>162</v>
      </c>
      <c r="H36" s="163">
        <v>1</v>
      </c>
      <c r="I36" s="163">
        <v>0</v>
      </c>
      <c r="J36" s="163">
        <v>1</v>
      </c>
      <c r="K36" s="164" t="s">
        <v>399</v>
      </c>
      <c r="L36" s="163">
        <v>279311</v>
      </c>
      <c r="M36" s="171">
        <v>200000</v>
      </c>
      <c r="N36" s="163">
        <f t="shared" si="5"/>
        <v>79311</v>
      </c>
      <c r="O36" s="166">
        <v>0.8</v>
      </c>
      <c r="P36" s="163">
        <v>200000</v>
      </c>
      <c r="Q36" s="161">
        <v>0</v>
      </c>
      <c r="R36" s="161">
        <v>0</v>
      </c>
      <c r="S36" s="161">
        <v>0</v>
      </c>
      <c r="T36" s="161">
        <v>0</v>
      </c>
      <c r="U36" s="161">
        <v>0</v>
      </c>
      <c r="V36" s="161">
        <v>0</v>
      </c>
      <c r="W36" s="161">
        <v>0</v>
      </c>
      <c r="X36" s="108" t="b">
        <f t="shared" si="0"/>
        <v>1</v>
      </c>
      <c r="Y36" s="110">
        <f t="shared" si="1"/>
        <v>0.71599999999999997</v>
      </c>
      <c r="Z36" s="111" t="b">
        <f t="shared" si="2"/>
        <v>0</v>
      </c>
      <c r="AA36" s="111" t="b">
        <f t="shared" si="3"/>
        <v>1</v>
      </c>
    </row>
    <row r="37" spans="1:27" ht="29.25" customHeight="1" x14ac:dyDescent="0.3">
      <c r="A37" s="161">
        <v>35</v>
      </c>
      <c r="B37" s="161" t="s">
        <v>212</v>
      </c>
      <c r="C37" s="162" t="s">
        <v>267</v>
      </c>
      <c r="D37" s="162" t="s">
        <v>295</v>
      </c>
      <c r="E37" s="161" t="s">
        <v>320</v>
      </c>
      <c r="F37" s="161" t="s">
        <v>359</v>
      </c>
      <c r="G37" s="161" t="s">
        <v>162</v>
      </c>
      <c r="H37" s="163">
        <v>1</v>
      </c>
      <c r="I37" s="163">
        <v>0</v>
      </c>
      <c r="J37" s="163">
        <v>1</v>
      </c>
      <c r="K37" s="164" t="s">
        <v>408</v>
      </c>
      <c r="L37" s="163">
        <v>113623</v>
      </c>
      <c r="M37" s="171">
        <f t="shared" si="4"/>
        <v>90898</v>
      </c>
      <c r="N37" s="163">
        <f t="shared" si="5"/>
        <v>22725</v>
      </c>
      <c r="O37" s="165">
        <v>0.8</v>
      </c>
      <c r="P37" s="163">
        <v>90898</v>
      </c>
      <c r="Q37" s="161">
        <v>0</v>
      </c>
      <c r="R37" s="161">
        <v>0</v>
      </c>
      <c r="S37" s="161">
        <v>0</v>
      </c>
      <c r="T37" s="161">
        <v>0</v>
      </c>
      <c r="U37" s="161">
        <v>0</v>
      </c>
      <c r="V37" s="161">
        <v>0</v>
      </c>
      <c r="W37" s="161">
        <v>0</v>
      </c>
      <c r="X37" s="108" t="b">
        <f t="shared" si="0"/>
        <v>1</v>
      </c>
      <c r="Y37" s="110">
        <f t="shared" si="1"/>
        <v>0.8</v>
      </c>
      <c r="Z37" s="111" t="b">
        <f t="shared" si="2"/>
        <v>1</v>
      </c>
      <c r="AA37" s="111" t="b">
        <f t="shared" si="3"/>
        <v>1</v>
      </c>
    </row>
    <row r="38" spans="1:27" ht="39.75" customHeight="1" x14ac:dyDescent="0.3">
      <c r="A38" s="161">
        <v>36</v>
      </c>
      <c r="B38" s="161" t="s">
        <v>213</v>
      </c>
      <c r="C38" s="162" t="s">
        <v>268</v>
      </c>
      <c r="D38" s="162" t="s">
        <v>296</v>
      </c>
      <c r="E38" s="161" t="s">
        <v>315</v>
      </c>
      <c r="F38" s="161" t="s">
        <v>360</v>
      </c>
      <c r="G38" s="161" t="s">
        <v>162</v>
      </c>
      <c r="H38" s="163">
        <v>4</v>
      </c>
      <c r="I38" s="163">
        <v>2</v>
      </c>
      <c r="J38" s="163">
        <v>2</v>
      </c>
      <c r="K38" s="164" t="s">
        <v>400</v>
      </c>
      <c r="L38" s="163">
        <v>250000</v>
      </c>
      <c r="M38" s="171">
        <f t="shared" si="4"/>
        <v>200000</v>
      </c>
      <c r="N38" s="163">
        <f t="shared" si="5"/>
        <v>50000</v>
      </c>
      <c r="O38" s="165">
        <v>0.8</v>
      </c>
      <c r="P38" s="163">
        <v>200000</v>
      </c>
      <c r="Q38" s="161">
        <v>0</v>
      </c>
      <c r="R38" s="161">
        <v>0</v>
      </c>
      <c r="S38" s="161">
        <v>0</v>
      </c>
      <c r="T38" s="161">
        <v>0</v>
      </c>
      <c r="U38" s="161">
        <v>0</v>
      </c>
      <c r="V38" s="161">
        <v>0</v>
      </c>
      <c r="W38" s="161">
        <v>0</v>
      </c>
      <c r="X38" s="108" t="b">
        <f t="shared" si="0"/>
        <v>1</v>
      </c>
      <c r="Y38" s="110">
        <f t="shared" si="1"/>
        <v>0.8</v>
      </c>
      <c r="Z38" s="111" t="b">
        <f t="shared" si="2"/>
        <v>1</v>
      </c>
      <c r="AA38" s="111" t="b">
        <f t="shared" si="3"/>
        <v>1</v>
      </c>
    </row>
    <row r="39" spans="1:27" ht="39.6" x14ac:dyDescent="0.3">
      <c r="A39" s="161">
        <v>37</v>
      </c>
      <c r="B39" s="161" t="s">
        <v>214</v>
      </c>
      <c r="C39" s="162" t="s">
        <v>269</v>
      </c>
      <c r="D39" s="162" t="s">
        <v>297</v>
      </c>
      <c r="E39" s="161" t="s">
        <v>320</v>
      </c>
      <c r="F39" s="161" t="s">
        <v>361</v>
      </c>
      <c r="G39" s="161" t="s">
        <v>163</v>
      </c>
      <c r="H39" s="163">
        <v>1</v>
      </c>
      <c r="I39" s="163">
        <v>1</v>
      </c>
      <c r="J39" s="163">
        <v>0</v>
      </c>
      <c r="K39" s="164" t="s">
        <v>169</v>
      </c>
      <c r="L39" s="163">
        <v>104000</v>
      </c>
      <c r="M39" s="171">
        <f t="shared" si="4"/>
        <v>83200</v>
      </c>
      <c r="N39" s="163">
        <f t="shared" si="5"/>
        <v>20800</v>
      </c>
      <c r="O39" s="165">
        <v>0.8</v>
      </c>
      <c r="P39" s="163">
        <v>83200</v>
      </c>
      <c r="Q39" s="161">
        <v>0</v>
      </c>
      <c r="R39" s="161">
        <v>0</v>
      </c>
      <c r="S39" s="161">
        <v>0</v>
      </c>
      <c r="T39" s="161">
        <v>0</v>
      </c>
      <c r="U39" s="161">
        <v>0</v>
      </c>
      <c r="V39" s="161">
        <v>0</v>
      </c>
      <c r="W39" s="161">
        <v>0</v>
      </c>
      <c r="X39" s="108" t="b">
        <f t="shared" si="0"/>
        <v>1</v>
      </c>
      <c r="Y39" s="110">
        <f t="shared" si="1"/>
        <v>0.8</v>
      </c>
      <c r="Z39" s="111" t="b">
        <f t="shared" si="2"/>
        <v>1</v>
      </c>
      <c r="AA39" s="111" t="b">
        <f t="shared" si="3"/>
        <v>1</v>
      </c>
    </row>
    <row r="40" spans="1:27" ht="42" customHeight="1" x14ac:dyDescent="0.3">
      <c r="A40" s="161">
        <v>38</v>
      </c>
      <c r="B40" s="161" t="s">
        <v>215</v>
      </c>
      <c r="C40" s="162" t="s">
        <v>267</v>
      </c>
      <c r="D40" s="162" t="s">
        <v>295</v>
      </c>
      <c r="E40" s="161" t="s">
        <v>320</v>
      </c>
      <c r="F40" s="161" t="s">
        <v>362</v>
      </c>
      <c r="G40" s="161" t="s">
        <v>162</v>
      </c>
      <c r="H40" s="163">
        <v>2</v>
      </c>
      <c r="I40" s="163">
        <v>0</v>
      </c>
      <c r="J40" s="163">
        <v>2</v>
      </c>
      <c r="K40" s="164" t="s">
        <v>408</v>
      </c>
      <c r="L40" s="163">
        <v>191005</v>
      </c>
      <c r="M40" s="171">
        <f t="shared" si="4"/>
        <v>152804</v>
      </c>
      <c r="N40" s="163">
        <f t="shared" si="5"/>
        <v>38201</v>
      </c>
      <c r="O40" s="165">
        <v>0.8</v>
      </c>
      <c r="P40" s="163">
        <v>152804</v>
      </c>
      <c r="Q40" s="161">
        <v>0</v>
      </c>
      <c r="R40" s="161">
        <v>0</v>
      </c>
      <c r="S40" s="161">
        <v>0</v>
      </c>
      <c r="T40" s="161">
        <v>0</v>
      </c>
      <c r="U40" s="161">
        <v>0</v>
      </c>
      <c r="V40" s="161">
        <v>0</v>
      </c>
      <c r="W40" s="161">
        <v>0</v>
      </c>
      <c r="X40" s="108" t="b">
        <f t="shared" si="0"/>
        <v>1</v>
      </c>
      <c r="Y40" s="110">
        <f t="shared" si="1"/>
        <v>0.8</v>
      </c>
      <c r="Z40" s="111" t="b">
        <f t="shared" si="2"/>
        <v>1</v>
      </c>
      <c r="AA40" s="111" t="b">
        <f t="shared" si="3"/>
        <v>1</v>
      </c>
    </row>
    <row r="41" spans="1:27" ht="33" customHeight="1" x14ac:dyDescent="0.3">
      <c r="A41" s="161">
        <v>39</v>
      </c>
      <c r="B41" s="161" t="s">
        <v>216</v>
      </c>
      <c r="C41" s="162" t="s">
        <v>265</v>
      </c>
      <c r="D41" s="162" t="s">
        <v>293</v>
      </c>
      <c r="E41" s="161" t="s">
        <v>319</v>
      </c>
      <c r="F41" s="161" t="s">
        <v>363</v>
      </c>
      <c r="G41" s="161" t="s">
        <v>163</v>
      </c>
      <c r="H41" s="163">
        <v>1</v>
      </c>
      <c r="I41" s="163">
        <v>1</v>
      </c>
      <c r="J41" s="163">
        <v>0</v>
      </c>
      <c r="K41" s="164" t="s">
        <v>174</v>
      </c>
      <c r="L41" s="163">
        <v>29208</v>
      </c>
      <c r="M41" s="171">
        <f t="shared" si="4"/>
        <v>23366</v>
      </c>
      <c r="N41" s="163">
        <f t="shared" si="5"/>
        <v>5842</v>
      </c>
      <c r="O41" s="165">
        <v>0.8</v>
      </c>
      <c r="P41" s="163">
        <v>23366</v>
      </c>
      <c r="Q41" s="161">
        <v>0</v>
      </c>
      <c r="R41" s="161">
        <v>0</v>
      </c>
      <c r="S41" s="161">
        <v>0</v>
      </c>
      <c r="T41" s="161">
        <v>0</v>
      </c>
      <c r="U41" s="161">
        <v>0</v>
      </c>
      <c r="V41" s="161">
        <v>0</v>
      </c>
      <c r="W41" s="161">
        <v>0</v>
      </c>
      <c r="X41" s="108" t="b">
        <f t="shared" si="0"/>
        <v>1</v>
      </c>
      <c r="Y41" s="110">
        <f t="shared" si="1"/>
        <v>0.8</v>
      </c>
      <c r="Z41" s="111" t="b">
        <f t="shared" si="2"/>
        <v>1</v>
      </c>
      <c r="AA41" s="111" t="b">
        <f t="shared" si="3"/>
        <v>1</v>
      </c>
    </row>
    <row r="42" spans="1:27" ht="29.25" customHeight="1" x14ac:dyDescent="0.3">
      <c r="A42" s="161">
        <v>40</v>
      </c>
      <c r="B42" s="161" t="s">
        <v>217</v>
      </c>
      <c r="C42" s="162" t="s">
        <v>265</v>
      </c>
      <c r="D42" s="162" t="s">
        <v>293</v>
      </c>
      <c r="E42" s="161" t="s">
        <v>319</v>
      </c>
      <c r="F42" s="161" t="s">
        <v>364</v>
      </c>
      <c r="G42" s="161" t="s">
        <v>163</v>
      </c>
      <c r="H42" s="163">
        <v>1</v>
      </c>
      <c r="I42" s="163">
        <v>1</v>
      </c>
      <c r="J42" s="163">
        <v>0</v>
      </c>
      <c r="K42" s="164" t="s">
        <v>174</v>
      </c>
      <c r="L42" s="163">
        <v>27958</v>
      </c>
      <c r="M42" s="171">
        <f t="shared" si="4"/>
        <v>22366</v>
      </c>
      <c r="N42" s="163">
        <f t="shared" si="5"/>
        <v>5592</v>
      </c>
      <c r="O42" s="165">
        <v>0.8</v>
      </c>
      <c r="P42" s="163">
        <v>22366</v>
      </c>
      <c r="Q42" s="161">
        <v>0</v>
      </c>
      <c r="R42" s="161">
        <v>0</v>
      </c>
      <c r="S42" s="161">
        <v>0</v>
      </c>
      <c r="T42" s="161">
        <v>0</v>
      </c>
      <c r="U42" s="161">
        <v>0</v>
      </c>
      <c r="V42" s="161">
        <v>0</v>
      </c>
      <c r="W42" s="161">
        <v>0</v>
      </c>
      <c r="X42" s="108" t="b">
        <f t="shared" si="0"/>
        <v>1</v>
      </c>
      <c r="Y42" s="110">
        <f t="shared" si="1"/>
        <v>0.8</v>
      </c>
      <c r="Z42" s="111" t="b">
        <f t="shared" si="2"/>
        <v>1</v>
      </c>
      <c r="AA42" s="111" t="b">
        <f t="shared" si="3"/>
        <v>1</v>
      </c>
    </row>
    <row r="43" spans="1:27" ht="39.6" x14ac:dyDescent="0.3">
      <c r="A43" s="161">
        <v>41</v>
      </c>
      <c r="B43" s="161" t="s">
        <v>218</v>
      </c>
      <c r="C43" s="162" t="s">
        <v>265</v>
      </c>
      <c r="D43" s="162" t="s">
        <v>293</v>
      </c>
      <c r="E43" s="161" t="s">
        <v>319</v>
      </c>
      <c r="F43" s="161" t="s">
        <v>424</v>
      </c>
      <c r="G43" s="161" t="s">
        <v>162</v>
      </c>
      <c r="H43" s="163">
        <v>1</v>
      </c>
      <c r="I43" s="163">
        <v>0</v>
      </c>
      <c r="J43" s="163">
        <v>1</v>
      </c>
      <c r="K43" s="164" t="s">
        <v>174</v>
      </c>
      <c r="L43" s="163">
        <v>27958</v>
      </c>
      <c r="M43" s="171">
        <f t="shared" si="4"/>
        <v>22366</v>
      </c>
      <c r="N43" s="163">
        <f t="shared" si="5"/>
        <v>5592</v>
      </c>
      <c r="O43" s="165">
        <v>0.8</v>
      </c>
      <c r="P43" s="163">
        <v>22366</v>
      </c>
      <c r="Q43" s="161">
        <v>0</v>
      </c>
      <c r="R43" s="161">
        <v>0</v>
      </c>
      <c r="S43" s="161">
        <v>0</v>
      </c>
      <c r="T43" s="161">
        <v>0</v>
      </c>
      <c r="U43" s="161">
        <v>0</v>
      </c>
      <c r="V43" s="161">
        <v>0</v>
      </c>
      <c r="W43" s="161">
        <v>0</v>
      </c>
      <c r="X43" s="108" t="b">
        <f t="shared" si="0"/>
        <v>1</v>
      </c>
      <c r="Y43" s="110">
        <f t="shared" si="1"/>
        <v>0.8</v>
      </c>
      <c r="Z43" s="111" t="b">
        <f t="shared" si="2"/>
        <v>1</v>
      </c>
      <c r="AA43" s="111" t="b">
        <f t="shared" si="3"/>
        <v>1</v>
      </c>
    </row>
    <row r="44" spans="1:27" ht="39.6" x14ac:dyDescent="0.3">
      <c r="A44" s="161">
        <v>42</v>
      </c>
      <c r="B44" s="161" t="s">
        <v>219</v>
      </c>
      <c r="C44" s="162" t="s">
        <v>265</v>
      </c>
      <c r="D44" s="162" t="s">
        <v>293</v>
      </c>
      <c r="E44" s="161" t="s">
        <v>319</v>
      </c>
      <c r="F44" s="161" t="s">
        <v>425</v>
      </c>
      <c r="G44" s="161" t="s">
        <v>162</v>
      </c>
      <c r="H44" s="163">
        <v>1</v>
      </c>
      <c r="I44" s="163">
        <v>0</v>
      </c>
      <c r="J44" s="163">
        <v>1</v>
      </c>
      <c r="K44" s="164" t="s">
        <v>173</v>
      </c>
      <c r="L44" s="163">
        <v>22307</v>
      </c>
      <c r="M44" s="171">
        <f t="shared" si="4"/>
        <v>17845</v>
      </c>
      <c r="N44" s="163">
        <f t="shared" si="5"/>
        <v>4462</v>
      </c>
      <c r="O44" s="165">
        <v>0.8</v>
      </c>
      <c r="P44" s="163">
        <v>17845</v>
      </c>
      <c r="Q44" s="161">
        <v>0</v>
      </c>
      <c r="R44" s="161">
        <v>0</v>
      </c>
      <c r="S44" s="161">
        <v>0</v>
      </c>
      <c r="T44" s="161">
        <v>0</v>
      </c>
      <c r="U44" s="161">
        <v>0</v>
      </c>
      <c r="V44" s="161">
        <v>0</v>
      </c>
      <c r="W44" s="161">
        <v>0</v>
      </c>
      <c r="X44" s="108" t="b">
        <f t="shared" si="0"/>
        <v>1</v>
      </c>
      <c r="Y44" s="110">
        <f t="shared" si="1"/>
        <v>0.8</v>
      </c>
      <c r="Z44" s="111" t="b">
        <f t="shared" si="2"/>
        <v>1</v>
      </c>
      <c r="AA44" s="111" t="b">
        <f t="shared" si="3"/>
        <v>1</v>
      </c>
    </row>
    <row r="45" spans="1:27" ht="39.6" x14ac:dyDescent="0.3">
      <c r="A45" s="161">
        <v>43</v>
      </c>
      <c r="B45" s="161" t="s">
        <v>220</v>
      </c>
      <c r="C45" s="162" t="s">
        <v>265</v>
      </c>
      <c r="D45" s="162" t="s">
        <v>293</v>
      </c>
      <c r="E45" s="161" t="s">
        <v>319</v>
      </c>
      <c r="F45" s="161" t="s">
        <v>426</v>
      </c>
      <c r="G45" s="161" t="s">
        <v>162</v>
      </c>
      <c r="H45" s="163">
        <v>1</v>
      </c>
      <c r="I45" s="163">
        <v>0</v>
      </c>
      <c r="J45" s="163">
        <v>1</v>
      </c>
      <c r="K45" s="164" t="s">
        <v>174</v>
      </c>
      <c r="L45" s="163">
        <v>27958</v>
      </c>
      <c r="M45" s="171">
        <f t="shared" si="4"/>
        <v>22366</v>
      </c>
      <c r="N45" s="163">
        <f t="shared" si="5"/>
        <v>5592</v>
      </c>
      <c r="O45" s="165">
        <v>0.8</v>
      </c>
      <c r="P45" s="163">
        <v>22366</v>
      </c>
      <c r="Q45" s="161">
        <v>0</v>
      </c>
      <c r="R45" s="161">
        <v>0</v>
      </c>
      <c r="S45" s="161">
        <v>0</v>
      </c>
      <c r="T45" s="161">
        <v>0</v>
      </c>
      <c r="U45" s="161">
        <v>0</v>
      </c>
      <c r="V45" s="161">
        <v>0</v>
      </c>
      <c r="W45" s="161">
        <v>0</v>
      </c>
      <c r="X45" s="108" t="b">
        <f t="shared" si="0"/>
        <v>1</v>
      </c>
      <c r="Y45" s="110">
        <f t="shared" si="1"/>
        <v>0.8</v>
      </c>
      <c r="Z45" s="111" t="b">
        <f t="shared" si="2"/>
        <v>1</v>
      </c>
      <c r="AA45" s="111" t="b">
        <f t="shared" si="3"/>
        <v>1</v>
      </c>
    </row>
    <row r="46" spans="1:27" ht="27.75" customHeight="1" x14ac:dyDescent="0.3">
      <c r="A46" s="161">
        <v>44</v>
      </c>
      <c r="B46" s="161" t="s">
        <v>221</v>
      </c>
      <c r="C46" s="162" t="s">
        <v>269</v>
      </c>
      <c r="D46" s="162" t="s">
        <v>297</v>
      </c>
      <c r="E46" s="161" t="s">
        <v>320</v>
      </c>
      <c r="F46" s="161" t="s">
        <v>365</v>
      </c>
      <c r="G46" s="161" t="s">
        <v>162</v>
      </c>
      <c r="H46" s="163">
        <v>1</v>
      </c>
      <c r="I46" s="163">
        <v>0</v>
      </c>
      <c r="J46" s="163">
        <v>1</v>
      </c>
      <c r="K46" s="164" t="s">
        <v>422</v>
      </c>
      <c r="L46" s="163">
        <v>480000</v>
      </c>
      <c r="M46" s="171">
        <v>200000</v>
      </c>
      <c r="N46" s="163">
        <f t="shared" si="5"/>
        <v>280000</v>
      </c>
      <c r="O46" s="166">
        <v>0.8</v>
      </c>
      <c r="P46" s="163">
        <v>200000</v>
      </c>
      <c r="Q46" s="161">
        <v>0</v>
      </c>
      <c r="R46" s="161">
        <v>0</v>
      </c>
      <c r="S46" s="161">
        <v>0</v>
      </c>
      <c r="T46" s="161">
        <v>0</v>
      </c>
      <c r="U46" s="161">
        <v>0</v>
      </c>
      <c r="V46" s="161">
        <v>0</v>
      </c>
      <c r="W46" s="161">
        <v>0</v>
      </c>
      <c r="X46" s="108" t="b">
        <f t="shared" si="0"/>
        <v>1</v>
      </c>
      <c r="Y46" s="110">
        <f t="shared" si="1"/>
        <v>0.41670000000000001</v>
      </c>
      <c r="Z46" s="111" t="b">
        <f t="shared" si="2"/>
        <v>0</v>
      </c>
      <c r="AA46" s="111" t="b">
        <f t="shared" si="3"/>
        <v>1</v>
      </c>
    </row>
    <row r="47" spans="1:27" ht="39.6" x14ac:dyDescent="0.3">
      <c r="A47" s="161">
        <v>45</v>
      </c>
      <c r="B47" s="161" t="s">
        <v>222</v>
      </c>
      <c r="C47" s="162" t="s">
        <v>269</v>
      </c>
      <c r="D47" s="162" t="s">
        <v>297</v>
      </c>
      <c r="E47" s="161" t="s">
        <v>320</v>
      </c>
      <c r="F47" s="161" t="s">
        <v>366</v>
      </c>
      <c r="G47" s="161" t="s">
        <v>162</v>
      </c>
      <c r="H47" s="163">
        <v>1</v>
      </c>
      <c r="I47" s="163">
        <v>0</v>
      </c>
      <c r="J47" s="163">
        <v>1</v>
      </c>
      <c r="K47" s="164" t="s">
        <v>401</v>
      </c>
      <c r="L47" s="163">
        <v>49000</v>
      </c>
      <c r="M47" s="171">
        <f t="shared" si="4"/>
        <v>39200</v>
      </c>
      <c r="N47" s="163">
        <f t="shared" si="5"/>
        <v>9800</v>
      </c>
      <c r="O47" s="165">
        <v>0.8</v>
      </c>
      <c r="P47" s="163">
        <v>39200</v>
      </c>
      <c r="Q47" s="161">
        <v>0</v>
      </c>
      <c r="R47" s="161">
        <v>0</v>
      </c>
      <c r="S47" s="161">
        <v>0</v>
      </c>
      <c r="T47" s="161">
        <v>0</v>
      </c>
      <c r="U47" s="161">
        <v>0</v>
      </c>
      <c r="V47" s="161">
        <v>0</v>
      </c>
      <c r="W47" s="161">
        <v>0</v>
      </c>
      <c r="X47" s="108" t="b">
        <f t="shared" si="0"/>
        <v>1</v>
      </c>
      <c r="Y47" s="110">
        <f t="shared" si="1"/>
        <v>0.8</v>
      </c>
      <c r="Z47" s="111" t="b">
        <f t="shared" si="2"/>
        <v>1</v>
      </c>
      <c r="AA47" s="111" t="b">
        <f t="shared" si="3"/>
        <v>1</v>
      </c>
    </row>
    <row r="48" spans="1:27" ht="27.75" customHeight="1" x14ac:dyDescent="0.3">
      <c r="A48" s="161">
        <v>46</v>
      </c>
      <c r="B48" s="161" t="s">
        <v>223</v>
      </c>
      <c r="C48" s="162" t="s">
        <v>269</v>
      </c>
      <c r="D48" s="162" t="s">
        <v>297</v>
      </c>
      <c r="E48" s="161" t="s">
        <v>320</v>
      </c>
      <c r="F48" s="161" t="s">
        <v>367</v>
      </c>
      <c r="G48" s="161" t="s">
        <v>162</v>
      </c>
      <c r="H48" s="163">
        <v>1</v>
      </c>
      <c r="I48" s="163">
        <v>0</v>
      </c>
      <c r="J48" s="163">
        <v>1</v>
      </c>
      <c r="K48" s="164" t="s">
        <v>169</v>
      </c>
      <c r="L48" s="163">
        <v>89000</v>
      </c>
      <c r="M48" s="171">
        <f t="shared" si="4"/>
        <v>71200</v>
      </c>
      <c r="N48" s="163">
        <f t="shared" si="5"/>
        <v>17800</v>
      </c>
      <c r="O48" s="165">
        <v>0.8</v>
      </c>
      <c r="P48" s="163">
        <v>71200</v>
      </c>
      <c r="Q48" s="161">
        <v>0</v>
      </c>
      <c r="R48" s="161">
        <v>0</v>
      </c>
      <c r="S48" s="161">
        <v>0</v>
      </c>
      <c r="T48" s="161">
        <v>0</v>
      </c>
      <c r="U48" s="161">
        <v>0</v>
      </c>
      <c r="V48" s="161">
        <v>0</v>
      </c>
      <c r="W48" s="161">
        <v>0</v>
      </c>
      <c r="X48" s="108" t="b">
        <f t="shared" si="0"/>
        <v>1</v>
      </c>
      <c r="Y48" s="110">
        <f t="shared" si="1"/>
        <v>0.8</v>
      </c>
      <c r="Z48" s="111" t="b">
        <f t="shared" si="2"/>
        <v>1</v>
      </c>
      <c r="AA48" s="111" t="b">
        <f t="shared" si="3"/>
        <v>1</v>
      </c>
    </row>
    <row r="49" spans="1:27" ht="42.75" customHeight="1" x14ac:dyDescent="0.3">
      <c r="A49" s="161">
        <v>47</v>
      </c>
      <c r="B49" s="161" t="s">
        <v>224</v>
      </c>
      <c r="C49" s="162" t="s">
        <v>269</v>
      </c>
      <c r="D49" s="162" t="s">
        <v>297</v>
      </c>
      <c r="E49" s="161" t="s">
        <v>320</v>
      </c>
      <c r="F49" s="161" t="s">
        <v>368</v>
      </c>
      <c r="G49" s="161" t="s">
        <v>162</v>
      </c>
      <c r="H49" s="163">
        <v>1</v>
      </c>
      <c r="I49" s="163">
        <v>0</v>
      </c>
      <c r="J49" s="163">
        <v>1</v>
      </c>
      <c r="K49" s="164" t="s">
        <v>169</v>
      </c>
      <c r="L49" s="163">
        <v>44000</v>
      </c>
      <c r="M49" s="171">
        <f t="shared" si="4"/>
        <v>35200</v>
      </c>
      <c r="N49" s="163">
        <f t="shared" si="5"/>
        <v>8800</v>
      </c>
      <c r="O49" s="165">
        <v>0.8</v>
      </c>
      <c r="P49" s="163">
        <v>35200</v>
      </c>
      <c r="Q49" s="161">
        <v>0</v>
      </c>
      <c r="R49" s="161">
        <v>0</v>
      </c>
      <c r="S49" s="161">
        <v>0</v>
      </c>
      <c r="T49" s="161">
        <v>0</v>
      </c>
      <c r="U49" s="161">
        <v>0</v>
      </c>
      <c r="V49" s="161">
        <v>0</v>
      </c>
      <c r="W49" s="161">
        <v>0</v>
      </c>
      <c r="X49" s="108" t="b">
        <f t="shared" si="0"/>
        <v>1</v>
      </c>
      <c r="Y49" s="110">
        <f t="shared" si="1"/>
        <v>0.8</v>
      </c>
      <c r="Z49" s="111" t="b">
        <f t="shared" si="2"/>
        <v>1</v>
      </c>
      <c r="AA49" s="111" t="b">
        <f t="shared" si="3"/>
        <v>1</v>
      </c>
    </row>
    <row r="50" spans="1:27" ht="40.5" customHeight="1" x14ac:dyDescent="0.3">
      <c r="A50" s="161">
        <v>48</v>
      </c>
      <c r="B50" s="161" t="s">
        <v>225</v>
      </c>
      <c r="C50" s="162" t="s">
        <v>270</v>
      </c>
      <c r="D50" s="162" t="s">
        <v>298</v>
      </c>
      <c r="E50" s="161" t="s">
        <v>321</v>
      </c>
      <c r="F50" s="161" t="s">
        <v>369</v>
      </c>
      <c r="G50" s="161" t="s">
        <v>162</v>
      </c>
      <c r="H50" s="163">
        <v>1</v>
      </c>
      <c r="I50" s="163">
        <v>0</v>
      </c>
      <c r="J50" s="163">
        <v>1</v>
      </c>
      <c r="K50" s="164" t="s">
        <v>402</v>
      </c>
      <c r="L50" s="163">
        <v>68409</v>
      </c>
      <c r="M50" s="171">
        <f t="shared" si="4"/>
        <v>54727</v>
      </c>
      <c r="N50" s="163">
        <f t="shared" si="5"/>
        <v>13682</v>
      </c>
      <c r="O50" s="165">
        <v>0.8</v>
      </c>
      <c r="P50" s="163">
        <v>54727</v>
      </c>
      <c r="Q50" s="161">
        <v>0</v>
      </c>
      <c r="R50" s="161">
        <v>0</v>
      </c>
      <c r="S50" s="161">
        <v>0</v>
      </c>
      <c r="T50" s="161">
        <v>0</v>
      </c>
      <c r="U50" s="161">
        <v>0</v>
      </c>
      <c r="V50" s="161">
        <v>0</v>
      </c>
      <c r="W50" s="161">
        <v>0</v>
      </c>
      <c r="X50" s="108" t="b">
        <f t="shared" si="0"/>
        <v>1</v>
      </c>
      <c r="Y50" s="110">
        <f t="shared" si="1"/>
        <v>0.8</v>
      </c>
      <c r="Z50" s="111" t="b">
        <f t="shared" si="2"/>
        <v>1</v>
      </c>
      <c r="AA50" s="111" t="b">
        <f t="shared" si="3"/>
        <v>1</v>
      </c>
    </row>
    <row r="51" spans="1:27" ht="39" customHeight="1" x14ac:dyDescent="0.3">
      <c r="A51" s="161">
        <v>49</v>
      </c>
      <c r="B51" s="161" t="s">
        <v>226</v>
      </c>
      <c r="C51" s="162" t="s">
        <v>270</v>
      </c>
      <c r="D51" s="162" t="s">
        <v>298</v>
      </c>
      <c r="E51" s="161" t="s">
        <v>321</v>
      </c>
      <c r="F51" s="161" t="s">
        <v>370</v>
      </c>
      <c r="G51" s="161" t="s">
        <v>162</v>
      </c>
      <c r="H51" s="163">
        <v>1</v>
      </c>
      <c r="I51" s="163">
        <v>0</v>
      </c>
      <c r="J51" s="163">
        <v>1</v>
      </c>
      <c r="K51" s="164" t="s">
        <v>402</v>
      </c>
      <c r="L51" s="163">
        <v>64446</v>
      </c>
      <c r="M51" s="171">
        <f t="shared" si="4"/>
        <v>51556</v>
      </c>
      <c r="N51" s="163">
        <f t="shared" si="5"/>
        <v>12890</v>
      </c>
      <c r="O51" s="165">
        <v>0.8</v>
      </c>
      <c r="P51" s="163">
        <v>51556</v>
      </c>
      <c r="Q51" s="161">
        <v>0</v>
      </c>
      <c r="R51" s="161">
        <v>0</v>
      </c>
      <c r="S51" s="161">
        <v>0</v>
      </c>
      <c r="T51" s="161">
        <v>0</v>
      </c>
      <c r="U51" s="161">
        <v>0</v>
      </c>
      <c r="V51" s="161">
        <v>0</v>
      </c>
      <c r="W51" s="161">
        <v>0</v>
      </c>
      <c r="X51" s="108" t="b">
        <f t="shared" si="0"/>
        <v>1</v>
      </c>
      <c r="Y51" s="110">
        <f t="shared" si="1"/>
        <v>0.8</v>
      </c>
      <c r="Z51" s="111" t="b">
        <f t="shared" si="2"/>
        <v>1</v>
      </c>
      <c r="AA51" s="111" t="b">
        <f t="shared" si="3"/>
        <v>1</v>
      </c>
    </row>
    <row r="52" spans="1:27" ht="39.6" x14ac:dyDescent="0.3">
      <c r="A52" s="161">
        <v>50</v>
      </c>
      <c r="B52" s="161" t="s">
        <v>227</v>
      </c>
      <c r="C52" s="162" t="s">
        <v>269</v>
      </c>
      <c r="D52" s="162" t="s">
        <v>297</v>
      </c>
      <c r="E52" s="161" t="s">
        <v>320</v>
      </c>
      <c r="F52" s="161" t="s">
        <v>366</v>
      </c>
      <c r="G52" s="161" t="s">
        <v>162</v>
      </c>
      <c r="H52" s="163">
        <v>1</v>
      </c>
      <c r="I52" s="163">
        <v>0</v>
      </c>
      <c r="J52" s="163">
        <v>1</v>
      </c>
      <c r="K52" s="164" t="s">
        <v>169</v>
      </c>
      <c r="L52" s="163">
        <v>44000</v>
      </c>
      <c r="M52" s="171">
        <f t="shared" si="4"/>
        <v>35200</v>
      </c>
      <c r="N52" s="163">
        <f t="shared" si="5"/>
        <v>8800</v>
      </c>
      <c r="O52" s="165">
        <v>0.8</v>
      </c>
      <c r="P52" s="163">
        <v>35200</v>
      </c>
      <c r="Q52" s="161">
        <v>0</v>
      </c>
      <c r="R52" s="161">
        <v>0</v>
      </c>
      <c r="S52" s="161">
        <v>0</v>
      </c>
      <c r="T52" s="161">
        <v>0</v>
      </c>
      <c r="U52" s="161">
        <v>0</v>
      </c>
      <c r="V52" s="161">
        <v>0</v>
      </c>
      <c r="W52" s="161">
        <v>0</v>
      </c>
      <c r="X52" s="108" t="b">
        <f t="shared" si="0"/>
        <v>1</v>
      </c>
      <c r="Y52" s="110">
        <f t="shared" si="1"/>
        <v>0.8</v>
      </c>
      <c r="Z52" s="111" t="b">
        <f t="shared" si="2"/>
        <v>1</v>
      </c>
      <c r="AA52" s="111" t="b">
        <f t="shared" si="3"/>
        <v>1</v>
      </c>
    </row>
    <row r="53" spans="1:27" ht="66" x14ac:dyDescent="0.3">
      <c r="A53" s="161">
        <v>51</v>
      </c>
      <c r="B53" s="161" t="s">
        <v>228</v>
      </c>
      <c r="C53" s="162" t="s">
        <v>271</v>
      </c>
      <c r="D53" s="162" t="s">
        <v>299</v>
      </c>
      <c r="E53" s="161" t="s">
        <v>322</v>
      </c>
      <c r="F53" s="161" t="s">
        <v>371</v>
      </c>
      <c r="G53" s="161" t="s">
        <v>163</v>
      </c>
      <c r="H53" s="163">
        <v>1</v>
      </c>
      <c r="I53" s="163">
        <v>1</v>
      </c>
      <c r="J53" s="163">
        <v>0</v>
      </c>
      <c r="K53" s="164" t="s">
        <v>403</v>
      </c>
      <c r="L53" s="163">
        <v>65418</v>
      </c>
      <c r="M53" s="171">
        <f t="shared" si="4"/>
        <v>52334</v>
      </c>
      <c r="N53" s="163">
        <f t="shared" si="5"/>
        <v>13084</v>
      </c>
      <c r="O53" s="165">
        <v>0.8</v>
      </c>
      <c r="P53" s="163">
        <v>52334</v>
      </c>
      <c r="Q53" s="161">
        <v>0</v>
      </c>
      <c r="R53" s="161">
        <v>0</v>
      </c>
      <c r="S53" s="161">
        <v>0</v>
      </c>
      <c r="T53" s="161">
        <v>0</v>
      </c>
      <c r="U53" s="161">
        <v>0</v>
      </c>
      <c r="V53" s="161">
        <v>0</v>
      </c>
      <c r="W53" s="161">
        <v>0</v>
      </c>
      <c r="X53" s="108" t="b">
        <f t="shared" si="0"/>
        <v>1</v>
      </c>
      <c r="Y53" s="110">
        <f t="shared" si="1"/>
        <v>0.8</v>
      </c>
      <c r="Z53" s="111" t="b">
        <f t="shared" si="2"/>
        <v>1</v>
      </c>
      <c r="AA53" s="111" t="b">
        <f t="shared" si="3"/>
        <v>1</v>
      </c>
    </row>
    <row r="54" spans="1:27" ht="52.8" x14ac:dyDescent="0.3">
      <c r="A54" s="161">
        <v>52</v>
      </c>
      <c r="B54" s="161" t="s">
        <v>229</v>
      </c>
      <c r="C54" s="162" t="s">
        <v>271</v>
      </c>
      <c r="D54" s="162" t="s">
        <v>299</v>
      </c>
      <c r="E54" s="161" t="s">
        <v>322</v>
      </c>
      <c r="F54" s="161" t="s">
        <v>372</v>
      </c>
      <c r="G54" s="161" t="s">
        <v>162</v>
      </c>
      <c r="H54" s="163">
        <v>1</v>
      </c>
      <c r="I54" s="163">
        <v>0</v>
      </c>
      <c r="J54" s="163">
        <v>1</v>
      </c>
      <c r="K54" s="164" t="s">
        <v>170</v>
      </c>
      <c r="L54" s="163">
        <v>186500</v>
      </c>
      <c r="M54" s="171">
        <f t="shared" si="4"/>
        <v>149200</v>
      </c>
      <c r="N54" s="163">
        <f t="shared" si="5"/>
        <v>37300</v>
      </c>
      <c r="O54" s="165">
        <v>0.8</v>
      </c>
      <c r="P54" s="163">
        <v>149200</v>
      </c>
      <c r="Q54" s="161">
        <v>0</v>
      </c>
      <c r="R54" s="161">
        <v>0</v>
      </c>
      <c r="S54" s="161">
        <v>0</v>
      </c>
      <c r="T54" s="161">
        <v>0</v>
      </c>
      <c r="U54" s="161">
        <v>0</v>
      </c>
      <c r="V54" s="161">
        <v>0</v>
      </c>
      <c r="W54" s="161">
        <v>0</v>
      </c>
      <c r="X54" s="108" t="b">
        <f t="shared" si="0"/>
        <v>1</v>
      </c>
      <c r="Y54" s="110">
        <f t="shared" si="1"/>
        <v>0.8</v>
      </c>
      <c r="Z54" s="111" t="b">
        <f t="shared" si="2"/>
        <v>1</v>
      </c>
      <c r="AA54" s="111" t="b">
        <f t="shared" si="3"/>
        <v>1</v>
      </c>
    </row>
    <row r="55" spans="1:27" ht="39.6" x14ac:dyDescent="0.3">
      <c r="A55" s="161">
        <v>53</v>
      </c>
      <c r="B55" s="161" t="s">
        <v>230</v>
      </c>
      <c r="C55" s="162" t="s">
        <v>272</v>
      </c>
      <c r="D55" s="162" t="s">
        <v>300</v>
      </c>
      <c r="E55" s="161" t="s">
        <v>323</v>
      </c>
      <c r="F55" s="161" t="s">
        <v>373</v>
      </c>
      <c r="G55" s="161" t="s">
        <v>162</v>
      </c>
      <c r="H55" s="163">
        <v>1</v>
      </c>
      <c r="I55" s="163">
        <v>0</v>
      </c>
      <c r="J55" s="163">
        <v>1</v>
      </c>
      <c r="K55" s="164" t="s">
        <v>404</v>
      </c>
      <c r="L55" s="163">
        <v>81500</v>
      </c>
      <c r="M55" s="171">
        <f t="shared" si="4"/>
        <v>65200</v>
      </c>
      <c r="N55" s="163">
        <f t="shared" si="5"/>
        <v>16300</v>
      </c>
      <c r="O55" s="165">
        <v>0.8</v>
      </c>
      <c r="P55" s="163">
        <v>65200</v>
      </c>
      <c r="Q55" s="161">
        <v>0</v>
      </c>
      <c r="R55" s="161">
        <v>0</v>
      </c>
      <c r="S55" s="161">
        <v>0</v>
      </c>
      <c r="T55" s="161">
        <v>0</v>
      </c>
      <c r="U55" s="161">
        <v>0</v>
      </c>
      <c r="V55" s="161">
        <v>0</v>
      </c>
      <c r="W55" s="161">
        <v>0</v>
      </c>
      <c r="X55" s="108" t="b">
        <f t="shared" si="0"/>
        <v>1</v>
      </c>
      <c r="Y55" s="110">
        <f t="shared" si="1"/>
        <v>0.8</v>
      </c>
      <c r="Z55" s="111" t="b">
        <f t="shared" si="2"/>
        <v>1</v>
      </c>
      <c r="AA55" s="111" t="b">
        <f t="shared" si="3"/>
        <v>1</v>
      </c>
    </row>
    <row r="56" spans="1:27" ht="26.4" x14ac:dyDescent="0.3">
      <c r="A56" s="161">
        <v>54</v>
      </c>
      <c r="B56" s="161" t="s">
        <v>231</v>
      </c>
      <c r="C56" s="162" t="s">
        <v>106</v>
      </c>
      <c r="D56" s="162">
        <v>2262011</v>
      </c>
      <c r="E56" s="161" t="s">
        <v>106</v>
      </c>
      <c r="F56" s="161" t="s">
        <v>374</v>
      </c>
      <c r="G56" s="161" t="s">
        <v>163</v>
      </c>
      <c r="H56" s="163">
        <v>1</v>
      </c>
      <c r="I56" s="163">
        <v>1</v>
      </c>
      <c r="J56" s="163">
        <v>0</v>
      </c>
      <c r="K56" s="164" t="s">
        <v>405</v>
      </c>
      <c r="L56" s="163">
        <v>64204</v>
      </c>
      <c r="M56" s="171">
        <f t="shared" si="4"/>
        <v>51363</v>
      </c>
      <c r="N56" s="163">
        <f t="shared" si="5"/>
        <v>12841</v>
      </c>
      <c r="O56" s="165">
        <v>0.8</v>
      </c>
      <c r="P56" s="163">
        <v>51363</v>
      </c>
      <c r="Q56" s="161">
        <v>0</v>
      </c>
      <c r="R56" s="161">
        <v>0</v>
      </c>
      <c r="S56" s="161">
        <v>0</v>
      </c>
      <c r="T56" s="161">
        <v>0</v>
      </c>
      <c r="U56" s="161">
        <v>0</v>
      </c>
      <c r="V56" s="161">
        <v>0</v>
      </c>
      <c r="W56" s="161">
        <v>0</v>
      </c>
      <c r="X56" s="108" t="b">
        <f t="shared" si="0"/>
        <v>1</v>
      </c>
      <c r="Y56" s="110">
        <f t="shared" si="1"/>
        <v>0.8</v>
      </c>
      <c r="Z56" s="111" t="b">
        <f t="shared" si="2"/>
        <v>1</v>
      </c>
      <c r="AA56" s="111" t="b">
        <f t="shared" si="3"/>
        <v>1</v>
      </c>
    </row>
    <row r="57" spans="1:27" ht="26.4" x14ac:dyDescent="0.3">
      <c r="A57" s="161">
        <v>55</v>
      </c>
      <c r="B57" s="161" t="s">
        <v>232</v>
      </c>
      <c r="C57" s="162" t="s">
        <v>273</v>
      </c>
      <c r="D57" s="162" t="s">
        <v>301</v>
      </c>
      <c r="E57" s="161" t="s">
        <v>314</v>
      </c>
      <c r="F57" s="161" t="s">
        <v>375</v>
      </c>
      <c r="G57" s="161" t="s">
        <v>162</v>
      </c>
      <c r="H57" s="163">
        <v>1</v>
      </c>
      <c r="I57" s="163">
        <v>0</v>
      </c>
      <c r="J57" s="163">
        <v>1</v>
      </c>
      <c r="K57" s="164" t="s">
        <v>421</v>
      </c>
      <c r="L57" s="163">
        <v>81200</v>
      </c>
      <c r="M57" s="171">
        <f t="shared" si="4"/>
        <v>64960</v>
      </c>
      <c r="N57" s="163">
        <f t="shared" si="5"/>
        <v>16240</v>
      </c>
      <c r="O57" s="165">
        <v>0.8</v>
      </c>
      <c r="P57" s="163">
        <v>64960</v>
      </c>
      <c r="Q57" s="161">
        <v>0</v>
      </c>
      <c r="R57" s="161">
        <v>0</v>
      </c>
      <c r="S57" s="161">
        <v>0</v>
      </c>
      <c r="T57" s="161">
        <v>0</v>
      </c>
      <c r="U57" s="161">
        <v>0</v>
      </c>
      <c r="V57" s="161">
        <v>0</v>
      </c>
      <c r="W57" s="161">
        <v>0</v>
      </c>
      <c r="X57" s="108" t="b">
        <f t="shared" si="0"/>
        <v>1</v>
      </c>
      <c r="Y57" s="110">
        <f t="shared" si="1"/>
        <v>0.8</v>
      </c>
      <c r="Z57" s="111" t="b">
        <f t="shared" si="2"/>
        <v>1</v>
      </c>
      <c r="AA57" s="111" t="b">
        <f t="shared" si="3"/>
        <v>1</v>
      </c>
    </row>
    <row r="58" spans="1:27" ht="26.4" x14ac:dyDescent="0.3">
      <c r="A58" s="161">
        <v>56</v>
      </c>
      <c r="B58" s="161" t="s">
        <v>233</v>
      </c>
      <c r="C58" s="162" t="s">
        <v>273</v>
      </c>
      <c r="D58" s="162" t="s">
        <v>301</v>
      </c>
      <c r="E58" s="161" t="s">
        <v>314</v>
      </c>
      <c r="F58" s="161" t="s">
        <v>376</v>
      </c>
      <c r="G58" s="161" t="s">
        <v>162</v>
      </c>
      <c r="H58" s="163">
        <v>1</v>
      </c>
      <c r="I58" s="163">
        <v>0</v>
      </c>
      <c r="J58" s="163">
        <v>1</v>
      </c>
      <c r="K58" s="164" t="s">
        <v>421</v>
      </c>
      <c r="L58" s="163">
        <v>146496</v>
      </c>
      <c r="M58" s="171">
        <f t="shared" si="4"/>
        <v>117196</v>
      </c>
      <c r="N58" s="163">
        <f t="shared" si="5"/>
        <v>29300</v>
      </c>
      <c r="O58" s="165">
        <v>0.8</v>
      </c>
      <c r="P58" s="163">
        <v>117196</v>
      </c>
      <c r="Q58" s="161">
        <v>0</v>
      </c>
      <c r="R58" s="161">
        <v>0</v>
      </c>
      <c r="S58" s="161">
        <v>0</v>
      </c>
      <c r="T58" s="161">
        <v>0</v>
      </c>
      <c r="U58" s="161">
        <v>0</v>
      </c>
      <c r="V58" s="161">
        <v>0</v>
      </c>
      <c r="W58" s="161">
        <v>0</v>
      </c>
      <c r="X58" s="108" t="b">
        <f t="shared" si="0"/>
        <v>1</v>
      </c>
      <c r="Y58" s="110">
        <f t="shared" si="1"/>
        <v>0.8</v>
      </c>
      <c r="Z58" s="111" t="b">
        <f t="shared" si="2"/>
        <v>1</v>
      </c>
      <c r="AA58" s="111" t="b">
        <f t="shared" si="3"/>
        <v>1</v>
      </c>
    </row>
    <row r="59" spans="1:27" ht="39.6" x14ac:dyDescent="0.3">
      <c r="A59" s="161">
        <v>57</v>
      </c>
      <c r="B59" s="161" t="s">
        <v>234</v>
      </c>
      <c r="C59" s="162" t="s">
        <v>274</v>
      </c>
      <c r="D59" s="162" t="s">
        <v>302</v>
      </c>
      <c r="E59" s="161" t="s">
        <v>315</v>
      </c>
      <c r="F59" s="161" t="s">
        <v>377</v>
      </c>
      <c r="G59" s="161" t="s">
        <v>162</v>
      </c>
      <c r="H59" s="163">
        <v>2</v>
      </c>
      <c r="I59" s="163">
        <v>0</v>
      </c>
      <c r="J59" s="163">
        <v>2</v>
      </c>
      <c r="K59" s="164" t="s">
        <v>406</v>
      </c>
      <c r="L59" s="163">
        <v>64000</v>
      </c>
      <c r="M59" s="171">
        <f t="shared" si="4"/>
        <v>51200</v>
      </c>
      <c r="N59" s="163">
        <f t="shared" si="5"/>
        <v>12800</v>
      </c>
      <c r="O59" s="165">
        <v>0.8</v>
      </c>
      <c r="P59" s="163">
        <v>51200</v>
      </c>
      <c r="Q59" s="161">
        <v>0</v>
      </c>
      <c r="R59" s="161">
        <v>0</v>
      </c>
      <c r="S59" s="161">
        <v>0</v>
      </c>
      <c r="T59" s="161">
        <v>0</v>
      </c>
      <c r="U59" s="161">
        <v>0</v>
      </c>
      <c r="V59" s="161">
        <v>0</v>
      </c>
      <c r="W59" s="161">
        <v>0</v>
      </c>
      <c r="X59" s="108" t="b">
        <f t="shared" si="0"/>
        <v>1</v>
      </c>
      <c r="Y59" s="110">
        <f t="shared" si="1"/>
        <v>0.8</v>
      </c>
      <c r="Z59" s="111" t="b">
        <f t="shared" si="2"/>
        <v>1</v>
      </c>
      <c r="AA59" s="111" t="b">
        <f t="shared" si="3"/>
        <v>1</v>
      </c>
    </row>
    <row r="60" spans="1:27" ht="39.6" x14ac:dyDescent="0.3">
      <c r="A60" s="161">
        <v>58</v>
      </c>
      <c r="B60" s="161" t="s">
        <v>235</v>
      </c>
      <c r="C60" s="162" t="s">
        <v>274</v>
      </c>
      <c r="D60" s="162" t="s">
        <v>302</v>
      </c>
      <c r="E60" s="161" t="s">
        <v>315</v>
      </c>
      <c r="F60" s="161" t="s">
        <v>378</v>
      </c>
      <c r="G60" s="161" t="s">
        <v>162</v>
      </c>
      <c r="H60" s="163">
        <v>1</v>
      </c>
      <c r="I60" s="163">
        <v>0</v>
      </c>
      <c r="J60" s="163">
        <v>1</v>
      </c>
      <c r="K60" s="164" t="s">
        <v>406</v>
      </c>
      <c r="L60" s="163">
        <v>72000</v>
      </c>
      <c r="M60" s="171">
        <f t="shared" si="4"/>
        <v>57600</v>
      </c>
      <c r="N60" s="163">
        <f t="shared" si="5"/>
        <v>14400</v>
      </c>
      <c r="O60" s="165">
        <v>0.8</v>
      </c>
      <c r="P60" s="163">
        <v>57600</v>
      </c>
      <c r="Q60" s="161">
        <v>0</v>
      </c>
      <c r="R60" s="161">
        <v>0</v>
      </c>
      <c r="S60" s="161">
        <v>0</v>
      </c>
      <c r="T60" s="161">
        <v>0</v>
      </c>
      <c r="U60" s="161">
        <v>0</v>
      </c>
      <c r="V60" s="161">
        <v>0</v>
      </c>
      <c r="W60" s="161">
        <v>0</v>
      </c>
      <c r="X60" s="108" t="b">
        <f t="shared" si="0"/>
        <v>1</v>
      </c>
      <c r="Y60" s="110">
        <f t="shared" si="1"/>
        <v>0.8</v>
      </c>
      <c r="Z60" s="111" t="b">
        <f t="shared" si="2"/>
        <v>1</v>
      </c>
      <c r="AA60" s="111" t="b">
        <f t="shared" si="3"/>
        <v>1</v>
      </c>
    </row>
    <row r="61" spans="1:27" ht="26.4" x14ac:dyDescent="0.3">
      <c r="A61" s="161">
        <v>59</v>
      </c>
      <c r="B61" s="161" t="s">
        <v>236</v>
      </c>
      <c r="C61" s="162" t="s">
        <v>266</v>
      </c>
      <c r="D61" s="162" t="s">
        <v>294</v>
      </c>
      <c r="E61" s="161" t="s">
        <v>315</v>
      </c>
      <c r="F61" s="161" t="s">
        <v>379</v>
      </c>
      <c r="G61" s="161" t="s">
        <v>162</v>
      </c>
      <c r="H61" s="163">
        <v>1</v>
      </c>
      <c r="I61" s="163">
        <v>0</v>
      </c>
      <c r="J61" s="163">
        <v>1</v>
      </c>
      <c r="K61" s="164" t="s">
        <v>399</v>
      </c>
      <c r="L61" s="163">
        <v>277434</v>
      </c>
      <c r="M61" s="171">
        <v>200000</v>
      </c>
      <c r="N61" s="163">
        <f t="shared" si="5"/>
        <v>77434</v>
      </c>
      <c r="O61" s="166">
        <v>0.8</v>
      </c>
      <c r="P61" s="163">
        <v>200000</v>
      </c>
      <c r="Q61" s="161">
        <v>0</v>
      </c>
      <c r="R61" s="161">
        <v>0</v>
      </c>
      <c r="S61" s="161">
        <v>0</v>
      </c>
      <c r="T61" s="161">
        <v>0</v>
      </c>
      <c r="U61" s="161">
        <v>0</v>
      </c>
      <c r="V61" s="161">
        <v>0</v>
      </c>
      <c r="W61" s="161">
        <v>0</v>
      </c>
      <c r="X61" s="108" t="b">
        <f t="shared" si="0"/>
        <v>1</v>
      </c>
      <c r="Y61" s="110">
        <f t="shared" si="1"/>
        <v>0.72089999999999999</v>
      </c>
      <c r="Z61" s="111" t="b">
        <f t="shared" si="2"/>
        <v>0</v>
      </c>
      <c r="AA61" s="111" t="b">
        <f t="shared" si="3"/>
        <v>1</v>
      </c>
    </row>
    <row r="62" spans="1:27" ht="39.6" x14ac:dyDescent="0.3">
      <c r="A62" s="161">
        <v>60</v>
      </c>
      <c r="B62" s="161" t="s">
        <v>237</v>
      </c>
      <c r="C62" s="162" t="s">
        <v>275</v>
      </c>
      <c r="D62" s="162" t="s">
        <v>303</v>
      </c>
      <c r="E62" s="161" t="s">
        <v>313</v>
      </c>
      <c r="F62" s="161" t="s">
        <v>380</v>
      </c>
      <c r="G62" s="161" t="s">
        <v>163</v>
      </c>
      <c r="H62" s="163">
        <v>1</v>
      </c>
      <c r="I62" s="163">
        <v>1</v>
      </c>
      <c r="J62" s="163">
        <v>0</v>
      </c>
      <c r="K62" s="164" t="s">
        <v>407</v>
      </c>
      <c r="L62" s="163">
        <v>61679</v>
      </c>
      <c r="M62" s="171">
        <f t="shared" si="4"/>
        <v>49343</v>
      </c>
      <c r="N62" s="163">
        <f t="shared" si="5"/>
        <v>12336</v>
      </c>
      <c r="O62" s="165">
        <v>0.8</v>
      </c>
      <c r="P62" s="163">
        <v>49343</v>
      </c>
      <c r="Q62" s="161">
        <v>0</v>
      </c>
      <c r="R62" s="161">
        <v>0</v>
      </c>
      <c r="S62" s="161">
        <v>0</v>
      </c>
      <c r="T62" s="161">
        <v>0</v>
      </c>
      <c r="U62" s="161">
        <v>0</v>
      </c>
      <c r="V62" s="161">
        <v>0</v>
      </c>
      <c r="W62" s="161">
        <v>0</v>
      </c>
      <c r="X62" s="108" t="b">
        <f t="shared" si="0"/>
        <v>1</v>
      </c>
      <c r="Y62" s="110">
        <f t="shared" si="1"/>
        <v>0.8</v>
      </c>
      <c r="Z62" s="111" t="b">
        <f t="shared" si="2"/>
        <v>1</v>
      </c>
      <c r="AA62" s="111" t="b">
        <f t="shared" si="3"/>
        <v>1</v>
      </c>
    </row>
    <row r="63" spans="1:27" ht="26.4" x14ac:dyDescent="0.3">
      <c r="A63" s="161">
        <v>61</v>
      </c>
      <c r="B63" s="161" t="s">
        <v>238</v>
      </c>
      <c r="C63" s="162" t="s">
        <v>106</v>
      </c>
      <c r="D63" s="162">
        <v>2262011</v>
      </c>
      <c r="E63" s="161" t="s">
        <v>106</v>
      </c>
      <c r="F63" s="161" t="s">
        <v>381</v>
      </c>
      <c r="G63" s="161" t="s">
        <v>162</v>
      </c>
      <c r="H63" s="163">
        <v>1</v>
      </c>
      <c r="I63" s="163">
        <v>0</v>
      </c>
      <c r="J63" s="163">
        <v>1</v>
      </c>
      <c r="K63" s="164" t="s">
        <v>405</v>
      </c>
      <c r="L63" s="163">
        <v>64204</v>
      </c>
      <c r="M63" s="171">
        <f t="shared" si="4"/>
        <v>51363</v>
      </c>
      <c r="N63" s="163">
        <f t="shared" si="5"/>
        <v>12841</v>
      </c>
      <c r="O63" s="165">
        <v>0.8</v>
      </c>
      <c r="P63" s="163">
        <v>51363</v>
      </c>
      <c r="Q63" s="161">
        <v>0</v>
      </c>
      <c r="R63" s="161">
        <v>0</v>
      </c>
      <c r="S63" s="161">
        <v>0</v>
      </c>
      <c r="T63" s="161">
        <v>0</v>
      </c>
      <c r="U63" s="161">
        <v>0</v>
      </c>
      <c r="V63" s="161">
        <v>0</v>
      </c>
      <c r="W63" s="161">
        <v>0</v>
      </c>
      <c r="X63" s="108" t="b">
        <f t="shared" si="0"/>
        <v>1</v>
      </c>
      <c r="Y63" s="110">
        <f t="shared" si="1"/>
        <v>0.8</v>
      </c>
      <c r="Z63" s="111" t="b">
        <f t="shared" si="2"/>
        <v>1</v>
      </c>
      <c r="AA63" s="111" t="b">
        <f t="shared" si="3"/>
        <v>1</v>
      </c>
    </row>
    <row r="64" spans="1:27" ht="39.6" x14ac:dyDescent="0.3">
      <c r="A64" s="161">
        <v>62</v>
      </c>
      <c r="B64" s="161" t="s">
        <v>239</v>
      </c>
      <c r="C64" s="162" t="s">
        <v>276</v>
      </c>
      <c r="D64" s="162" t="s">
        <v>304</v>
      </c>
      <c r="E64" s="161" t="s">
        <v>313</v>
      </c>
      <c r="F64" s="161" t="s">
        <v>382</v>
      </c>
      <c r="G64" s="161" t="s">
        <v>163</v>
      </c>
      <c r="H64" s="163">
        <v>1</v>
      </c>
      <c r="I64" s="163">
        <v>0</v>
      </c>
      <c r="J64" s="163">
        <v>1</v>
      </c>
      <c r="K64" s="164" t="s">
        <v>408</v>
      </c>
      <c r="L64" s="163">
        <v>75600</v>
      </c>
      <c r="M64" s="171">
        <f t="shared" si="4"/>
        <v>60480</v>
      </c>
      <c r="N64" s="163">
        <f t="shared" si="5"/>
        <v>15120</v>
      </c>
      <c r="O64" s="165">
        <v>0.8</v>
      </c>
      <c r="P64" s="163">
        <v>60480</v>
      </c>
      <c r="Q64" s="161">
        <v>0</v>
      </c>
      <c r="R64" s="161">
        <v>0</v>
      </c>
      <c r="S64" s="161">
        <v>0</v>
      </c>
      <c r="T64" s="161">
        <v>0</v>
      </c>
      <c r="U64" s="161">
        <v>0</v>
      </c>
      <c r="V64" s="161">
        <v>0</v>
      </c>
      <c r="W64" s="161">
        <v>0</v>
      </c>
      <c r="X64" s="108" t="b">
        <f t="shared" si="0"/>
        <v>1</v>
      </c>
      <c r="Y64" s="110">
        <f t="shared" si="1"/>
        <v>0.8</v>
      </c>
      <c r="Z64" s="111" t="b">
        <f t="shared" si="2"/>
        <v>1</v>
      </c>
      <c r="AA64" s="111" t="b">
        <f t="shared" si="3"/>
        <v>1</v>
      </c>
    </row>
    <row r="65" spans="1:27" ht="39.6" x14ac:dyDescent="0.3">
      <c r="A65" s="161">
        <v>63</v>
      </c>
      <c r="B65" s="161" t="s">
        <v>240</v>
      </c>
      <c r="C65" s="162" t="s">
        <v>276</v>
      </c>
      <c r="D65" s="162" t="s">
        <v>304</v>
      </c>
      <c r="E65" s="161" t="s">
        <v>313</v>
      </c>
      <c r="F65" s="161" t="s">
        <v>383</v>
      </c>
      <c r="G65" s="161" t="s">
        <v>163</v>
      </c>
      <c r="H65" s="163">
        <v>1</v>
      </c>
      <c r="I65" s="163">
        <v>1</v>
      </c>
      <c r="J65" s="163">
        <v>0</v>
      </c>
      <c r="K65" s="164" t="s">
        <v>408</v>
      </c>
      <c r="L65" s="163">
        <v>144600</v>
      </c>
      <c r="M65" s="171">
        <f t="shared" si="4"/>
        <v>115680</v>
      </c>
      <c r="N65" s="163">
        <f t="shared" si="5"/>
        <v>28920</v>
      </c>
      <c r="O65" s="165">
        <v>0.8</v>
      </c>
      <c r="P65" s="163">
        <v>115680</v>
      </c>
      <c r="Q65" s="161">
        <v>0</v>
      </c>
      <c r="R65" s="161">
        <v>0</v>
      </c>
      <c r="S65" s="161">
        <v>0</v>
      </c>
      <c r="T65" s="161">
        <v>0</v>
      </c>
      <c r="U65" s="161">
        <v>0</v>
      </c>
      <c r="V65" s="161">
        <v>0</v>
      </c>
      <c r="W65" s="161">
        <v>0</v>
      </c>
      <c r="X65" s="108" t="b">
        <f t="shared" si="0"/>
        <v>1</v>
      </c>
      <c r="Y65" s="110">
        <f t="shared" si="1"/>
        <v>0.8</v>
      </c>
      <c r="Z65" s="111" t="b">
        <f t="shared" si="2"/>
        <v>1</v>
      </c>
      <c r="AA65" s="111" t="b">
        <f t="shared" si="3"/>
        <v>1</v>
      </c>
    </row>
    <row r="66" spans="1:27" ht="26.4" x14ac:dyDescent="0.3">
      <c r="A66" s="161">
        <v>64</v>
      </c>
      <c r="B66" s="161" t="s">
        <v>241</v>
      </c>
      <c r="C66" s="162" t="s">
        <v>276</v>
      </c>
      <c r="D66" s="162" t="s">
        <v>304</v>
      </c>
      <c r="E66" s="161" t="s">
        <v>313</v>
      </c>
      <c r="F66" s="161" t="s">
        <v>384</v>
      </c>
      <c r="G66" s="161" t="s">
        <v>163</v>
      </c>
      <c r="H66" s="163">
        <v>1</v>
      </c>
      <c r="I66" s="163">
        <v>1</v>
      </c>
      <c r="J66" s="163">
        <v>0</v>
      </c>
      <c r="K66" s="164" t="s">
        <v>408</v>
      </c>
      <c r="L66" s="163">
        <v>169600</v>
      </c>
      <c r="M66" s="171">
        <f t="shared" si="4"/>
        <v>135680</v>
      </c>
      <c r="N66" s="163">
        <f t="shared" si="5"/>
        <v>33920</v>
      </c>
      <c r="O66" s="165">
        <v>0.8</v>
      </c>
      <c r="P66" s="163">
        <v>135680</v>
      </c>
      <c r="Q66" s="161">
        <v>0</v>
      </c>
      <c r="R66" s="161">
        <v>0</v>
      </c>
      <c r="S66" s="161">
        <v>0</v>
      </c>
      <c r="T66" s="161">
        <v>0</v>
      </c>
      <c r="U66" s="161">
        <v>0</v>
      </c>
      <c r="V66" s="161">
        <v>0</v>
      </c>
      <c r="W66" s="161">
        <v>0</v>
      </c>
      <c r="X66" s="108" t="b">
        <f t="shared" si="0"/>
        <v>1</v>
      </c>
      <c r="Y66" s="110">
        <f t="shared" si="1"/>
        <v>0.8</v>
      </c>
      <c r="Z66" s="111" t="b">
        <f t="shared" si="2"/>
        <v>1</v>
      </c>
      <c r="AA66" s="111" t="b">
        <f t="shared" si="3"/>
        <v>1</v>
      </c>
    </row>
    <row r="67" spans="1:27" ht="52.8" x14ac:dyDescent="0.3">
      <c r="A67" s="161">
        <v>65</v>
      </c>
      <c r="B67" s="161" t="s">
        <v>242</v>
      </c>
      <c r="C67" s="162" t="s">
        <v>277</v>
      </c>
      <c r="D67" s="162" t="s">
        <v>305</v>
      </c>
      <c r="E67" s="161" t="s">
        <v>321</v>
      </c>
      <c r="F67" s="161" t="s">
        <v>385</v>
      </c>
      <c r="G67" s="161" t="s">
        <v>162</v>
      </c>
      <c r="H67" s="163">
        <v>2</v>
      </c>
      <c r="I67" s="163">
        <v>0</v>
      </c>
      <c r="J67" s="163">
        <v>2</v>
      </c>
      <c r="K67" s="164" t="s">
        <v>409</v>
      </c>
      <c r="L67" s="163">
        <v>44512</v>
      </c>
      <c r="M67" s="171">
        <f t="shared" si="4"/>
        <v>35609</v>
      </c>
      <c r="N67" s="163">
        <f t="shared" si="5"/>
        <v>8903</v>
      </c>
      <c r="O67" s="165">
        <v>0.8</v>
      </c>
      <c r="P67" s="163">
        <v>35609</v>
      </c>
      <c r="Q67" s="161">
        <v>0</v>
      </c>
      <c r="R67" s="161">
        <v>0</v>
      </c>
      <c r="S67" s="161">
        <v>0</v>
      </c>
      <c r="T67" s="161">
        <v>0</v>
      </c>
      <c r="U67" s="161">
        <v>0</v>
      </c>
      <c r="V67" s="161">
        <v>0</v>
      </c>
      <c r="W67" s="161">
        <v>0</v>
      </c>
      <c r="X67" s="108" t="b">
        <f t="shared" si="0"/>
        <v>1</v>
      </c>
      <c r="Y67" s="110">
        <f t="shared" si="1"/>
        <v>0.8</v>
      </c>
      <c r="Z67" s="111" t="b">
        <f t="shared" si="2"/>
        <v>1</v>
      </c>
      <c r="AA67" s="111" t="b">
        <f t="shared" si="3"/>
        <v>1</v>
      </c>
    </row>
    <row r="68" spans="1:27" ht="26.4" x14ac:dyDescent="0.3">
      <c r="A68" s="161">
        <v>66</v>
      </c>
      <c r="B68" s="161" t="s">
        <v>243</v>
      </c>
      <c r="C68" s="162" t="s">
        <v>277</v>
      </c>
      <c r="D68" s="162" t="s">
        <v>305</v>
      </c>
      <c r="E68" s="161" t="s">
        <v>321</v>
      </c>
      <c r="F68" s="161" t="s">
        <v>386</v>
      </c>
      <c r="G68" s="161" t="s">
        <v>162</v>
      </c>
      <c r="H68" s="163">
        <v>1</v>
      </c>
      <c r="I68" s="163">
        <v>0</v>
      </c>
      <c r="J68" s="163">
        <v>1</v>
      </c>
      <c r="K68" s="164" t="s">
        <v>409</v>
      </c>
      <c r="L68" s="163">
        <v>20735</v>
      </c>
      <c r="M68" s="171">
        <f t="shared" ref="M68:M79" si="6">ROUNDDOWN(L68*O68,0)</f>
        <v>16588</v>
      </c>
      <c r="N68" s="163">
        <f t="shared" ref="N68:N80" si="7">L68-M68</f>
        <v>4147</v>
      </c>
      <c r="O68" s="165">
        <v>0.8</v>
      </c>
      <c r="P68" s="163">
        <v>16588</v>
      </c>
      <c r="Q68" s="161">
        <v>0</v>
      </c>
      <c r="R68" s="161">
        <v>0</v>
      </c>
      <c r="S68" s="161">
        <v>0</v>
      </c>
      <c r="T68" s="161">
        <v>0</v>
      </c>
      <c r="U68" s="161">
        <v>0</v>
      </c>
      <c r="V68" s="161">
        <v>0</v>
      </c>
      <c r="W68" s="161">
        <v>0</v>
      </c>
      <c r="X68" s="108" t="b">
        <f t="shared" si="0"/>
        <v>1</v>
      </c>
      <c r="Y68" s="110">
        <f t="shared" si="1"/>
        <v>0.8</v>
      </c>
      <c r="Z68" s="111" t="b">
        <f t="shared" si="2"/>
        <v>1</v>
      </c>
      <c r="AA68" s="111" t="b">
        <f t="shared" si="3"/>
        <v>1</v>
      </c>
    </row>
    <row r="69" spans="1:27" ht="26.4" x14ac:dyDescent="0.3">
      <c r="A69" s="161">
        <v>67</v>
      </c>
      <c r="B69" s="161" t="s">
        <v>244</v>
      </c>
      <c r="C69" s="162" t="s">
        <v>278</v>
      </c>
      <c r="D69" s="162" t="s">
        <v>306</v>
      </c>
      <c r="E69" s="161" t="s">
        <v>324</v>
      </c>
      <c r="F69" s="161" t="s">
        <v>387</v>
      </c>
      <c r="G69" s="161" t="s">
        <v>163</v>
      </c>
      <c r="H69" s="163">
        <v>1</v>
      </c>
      <c r="I69" s="163">
        <v>1</v>
      </c>
      <c r="J69" s="163">
        <v>0</v>
      </c>
      <c r="K69" s="164" t="s">
        <v>169</v>
      </c>
      <c r="L69" s="163">
        <v>169568</v>
      </c>
      <c r="M69" s="171">
        <f t="shared" si="6"/>
        <v>135654</v>
      </c>
      <c r="N69" s="163">
        <f t="shared" si="7"/>
        <v>33914</v>
      </c>
      <c r="O69" s="165">
        <v>0.8</v>
      </c>
      <c r="P69" s="163">
        <v>135654</v>
      </c>
      <c r="Q69" s="161">
        <v>0</v>
      </c>
      <c r="R69" s="161">
        <v>0</v>
      </c>
      <c r="S69" s="161">
        <v>0</v>
      </c>
      <c r="T69" s="161">
        <v>0</v>
      </c>
      <c r="U69" s="161">
        <v>0</v>
      </c>
      <c r="V69" s="161">
        <v>0</v>
      </c>
      <c r="W69" s="161">
        <v>0</v>
      </c>
      <c r="X69" s="108" t="b">
        <f t="shared" si="0"/>
        <v>1</v>
      </c>
      <c r="Y69" s="110">
        <f t="shared" si="1"/>
        <v>0.8</v>
      </c>
      <c r="Z69" s="111" t="b">
        <f t="shared" si="2"/>
        <v>1</v>
      </c>
      <c r="AA69" s="111" t="b">
        <f t="shared" si="3"/>
        <v>1</v>
      </c>
    </row>
    <row r="70" spans="1:27" ht="52.8" x14ac:dyDescent="0.3">
      <c r="A70" s="161">
        <v>68</v>
      </c>
      <c r="B70" s="161" t="s">
        <v>245</v>
      </c>
      <c r="C70" s="162" t="s">
        <v>279</v>
      </c>
      <c r="D70" s="162" t="s">
        <v>307</v>
      </c>
      <c r="E70" s="161" t="s">
        <v>324</v>
      </c>
      <c r="F70" s="161" t="s">
        <v>388</v>
      </c>
      <c r="G70" s="161" t="s">
        <v>162</v>
      </c>
      <c r="H70" s="163">
        <v>1</v>
      </c>
      <c r="I70" s="163">
        <v>0</v>
      </c>
      <c r="J70" s="163">
        <v>1</v>
      </c>
      <c r="K70" s="164" t="s">
        <v>410</v>
      </c>
      <c r="L70" s="163">
        <v>300434</v>
      </c>
      <c r="M70" s="171">
        <v>200000</v>
      </c>
      <c r="N70" s="163">
        <f t="shared" si="7"/>
        <v>100434</v>
      </c>
      <c r="O70" s="166">
        <v>0.8</v>
      </c>
      <c r="P70" s="163">
        <v>200000</v>
      </c>
      <c r="Q70" s="161">
        <v>0</v>
      </c>
      <c r="R70" s="161">
        <v>0</v>
      </c>
      <c r="S70" s="161">
        <v>0</v>
      </c>
      <c r="T70" s="161">
        <v>0</v>
      </c>
      <c r="U70" s="161">
        <v>0</v>
      </c>
      <c r="V70" s="161">
        <v>0</v>
      </c>
      <c r="W70" s="161">
        <v>0</v>
      </c>
      <c r="X70" s="108" t="b">
        <f t="shared" si="0"/>
        <v>1</v>
      </c>
      <c r="Y70" s="110">
        <f t="shared" si="1"/>
        <v>0.66569999999999996</v>
      </c>
      <c r="Z70" s="111" t="b">
        <f t="shared" si="2"/>
        <v>0</v>
      </c>
      <c r="AA70" s="111" t="b">
        <f t="shared" si="3"/>
        <v>1</v>
      </c>
    </row>
    <row r="71" spans="1:27" ht="39.6" x14ac:dyDescent="0.3">
      <c r="A71" s="161">
        <v>69</v>
      </c>
      <c r="B71" s="161" t="s">
        <v>246</v>
      </c>
      <c r="C71" s="162" t="s">
        <v>279</v>
      </c>
      <c r="D71" s="162" t="s">
        <v>307</v>
      </c>
      <c r="E71" s="161" t="s">
        <v>324</v>
      </c>
      <c r="F71" s="161" t="s">
        <v>389</v>
      </c>
      <c r="G71" s="161" t="s">
        <v>162</v>
      </c>
      <c r="H71" s="163">
        <v>1</v>
      </c>
      <c r="I71" s="163">
        <v>0</v>
      </c>
      <c r="J71" s="163">
        <v>1</v>
      </c>
      <c r="K71" s="164" t="s">
        <v>410</v>
      </c>
      <c r="L71" s="163">
        <v>197687</v>
      </c>
      <c r="M71" s="171">
        <f t="shared" si="6"/>
        <v>158149</v>
      </c>
      <c r="N71" s="163">
        <f t="shared" si="7"/>
        <v>39538</v>
      </c>
      <c r="O71" s="165">
        <v>0.8</v>
      </c>
      <c r="P71" s="163">
        <v>158149</v>
      </c>
      <c r="Q71" s="161">
        <v>0</v>
      </c>
      <c r="R71" s="161">
        <v>0</v>
      </c>
      <c r="S71" s="161">
        <v>0</v>
      </c>
      <c r="T71" s="161">
        <v>0</v>
      </c>
      <c r="U71" s="161">
        <v>0</v>
      </c>
      <c r="V71" s="161">
        <v>0</v>
      </c>
      <c r="W71" s="161">
        <v>0</v>
      </c>
      <c r="X71" s="108" t="b">
        <f t="shared" si="0"/>
        <v>1</v>
      </c>
      <c r="Y71" s="110">
        <f t="shared" si="1"/>
        <v>0.8</v>
      </c>
      <c r="Z71" s="111" t="b">
        <f t="shared" si="2"/>
        <v>1</v>
      </c>
      <c r="AA71" s="111" t="b">
        <f t="shared" si="3"/>
        <v>1</v>
      </c>
    </row>
    <row r="72" spans="1:27" ht="26.4" x14ac:dyDescent="0.3">
      <c r="A72" s="161">
        <v>70</v>
      </c>
      <c r="B72" s="161" t="s">
        <v>247</v>
      </c>
      <c r="C72" s="162" t="s">
        <v>280</v>
      </c>
      <c r="D72" s="162" t="s">
        <v>308</v>
      </c>
      <c r="E72" s="161" t="s">
        <v>325</v>
      </c>
      <c r="F72" s="161" t="s">
        <v>390</v>
      </c>
      <c r="G72" s="161" t="s">
        <v>162</v>
      </c>
      <c r="H72" s="163">
        <v>1</v>
      </c>
      <c r="I72" s="163">
        <v>0</v>
      </c>
      <c r="J72" s="163">
        <v>1</v>
      </c>
      <c r="K72" s="164" t="s">
        <v>411</v>
      </c>
      <c r="L72" s="163">
        <v>136000</v>
      </c>
      <c r="M72" s="171">
        <f t="shared" si="6"/>
        <v>108800</v>
      </c>
      <c r="N72" s="163">
        <f t="shared" si="7"/>
        <v>27200</v>
      </c>
      <c r="O72" s="165">
        <v>0.8</v>
      </c>
      <c r="P72" s="163">
        <v>108800</v>
      </c>
      <c r="Q72" s="161">
        <v>0</v>
      </c>
      <c r="R72" s="161">
        <v>0</v>
      </c>
      <c r="S72" s="161">
        <v>0</v>
      </c>
      <c r="T72" s="161">
        <v>0</v>
      </c>
      <c r="U72" s="161">
        <v>0</v>
      </c>
      <c r="V72" s="161">
        <v>0</v>
      </c>
      <c r="W72" s="161">
        <v>0</v>
      </c>
      <c r="X72" s="108" t="b">
        <f t="shared" si="0"/>
        <v>1</v>
      </c>
      <c r="Y72" s="110">
        <f t="shared" si="1"/>
        <v>0.8</v>
      </c>
      <c r="Z72" s="111" t="b">
        <f t="shared" si="2"/>
        <v>1</v>
      </c>
      <c r="AA72" s="111" t="b">
        <f t="shared" si="3"/>
        <v>1</v>
      </c>
    </row>
    <row r="73" spans="1:27" ht="39.6" x14ac:dyDescent="0.3">
      <c r="A73" s="161">
        <v>71</v>
      </c>
      <c r="B73" s="161" t="s">
        <v>248</v>
      </c>
      <c r="C73" s="162" t="s">
        <v>277</v>
      </c>
      <c r="D73" s="162" t="s">
        <v>305</v>
      </c>
      <c r="E73" s="161" t="s">
        <v>321</v>
      </c>
      <c r="F73" s="161" t="s">
        <v>391</v>
      </c>
      <c r="G73" s="161" t="s">
        <v>162</v>
      </c>
      <c r="H73" s="163">
        <v>2</v>
      </c>
      <c r="I73" s="163">
        <v>0</v>
      </c>
      <c r="J73" s="163">
        <v>2</v>
      </c>
      <c r="K73" s="164" t="s">
        <v>409</v>
      </c>
      <c r="L73" s="163">
        <v>39470</v>
      </c>
      <c r="M73" s="171">
        <f t="shared" si="6"/>
        <v>31576</v>
      </c>
      <c r="N73" s="163">
        <f t="shared" si="7"/>
        <v>7894</v>
      </c>
      <c r="O73" s="165">
        <v>0.8</v>
      </c>
      <c r="P73" s="163">
        <v>31576</v>
      </c>
      <c r="Q73" s="161">
        <v>0</v>
      </c>
      <c r="R73" s="161">
        <v>0</v>
      </c>
      <c r="S73" s="161">
        <v>0</v>
      </c>
      <c r="T73" s="161">
        <v>0</v>
      </c>
      <c r="U73" s="161">
        <v>0</v>
      </c>
      <c r="V73" s="161">
        <v>0</v>
      </c>
      <c r="W73" s="161">
        <v>0</v>
      </c>
      <c r="X73" s="108" t="b">
        <f t="shared" si="0"/>
        <v>1</v>
      </c>
      <c r="Y73" s="110">
        <f t="shared" si="1"/>
        <v>0.8</v>
      </c>
      <c r="Z73" s="111" t="b">
        <f t="shared" si="2"/>
        <v>1</v>
      </c>
      <c r="AA73" s="111" t="b">
        <f t="shared" si="3"/>
        <v>1</v>
      </c>
    </row>
    <row r="74" spans="1:27" ht="26.4" x14ac:dyDescent="0.3">
      <c r="A74" s="161">
        <v>72</v>
      </c>
      <c r="B74" s="161" t="s">
        <v>249</v>
      </c>
      <c r="C74" s="162" t="s">
        <v>281</v>
      </c>
      <c r="D74" s="162" t="s">
        <v>309</v>
      </c>
      <c r="E74" s="161" t="s">
        <v>326</v>
      </c>
      <c r="F74" s="161" t="s">
        <v>392</v>
      </c>
      <c r="G74" s="161" t="s">
        <v>163</v>
      </c>
      <c r="H74" s="163">
        <v>1</v>
      </c>
      <c r="I74" s="163">
        <v>1</v>
      </c>
      <c r="J74" s="163">
        <v>0</v>
      </c>
      <c r="K74" s="164" t="s">
        <v>170</v>
      </c>
      <c r="L74" s="163">
        <v>399268</v>
      </c>
      <c r="M74" s="171">
        <v>200000</v>
      </c>
      <c r="N74" s="163">
        <f t="shared" si="7"/>
        <v>199268</v>
      </c>
      <c r="O74" s="166">
        <v>0.8</v>
      </c>
      <c r="P74" s="163">
        <v>200000</v>
      </c>
      <c r="Q74" s="161">
        <v>0</v>
      </c>
      <c r="R74" s="161">
        <v>0</v>
      </c>
      <c r="S74" s="161">
        <v>0</v>
      </c>
      <c r="T74" s="161">
        <v>0</v>
      </c>
      <c r="U74" s="161">
        <v>0</v>
      </c>
      <c r="V74" s="161">
        <v>0</v>
      </c>
      <c r="W74" s="161">
        <v>0</v>
      </c>
      <c r="X74" s="108" t="b">
        <f t="shared" si="0"/>
        <v>1</v>
      </c>
      <c r="Y74" s="110">
        <f t="shared" si="1"/>
        <v>0.50090000000000001</v>
      </c>
      <c r="Z74" s="111" t="b">
        <f t="shared" si="2"/>
        <v>0</v>
      </c>
      <c r="AA74" s="111" t="b">
        <f t="shared" si="3"/>
        <v>1</v>
      </c>
    </row>
    <row r="75" spans="1:27" ht="39.6" x14ac:dyDescent="0.3">
      <c r="A75" s="161">
        <v>73</v>
      </c>
      <c r="B75" s="161" t="s">
        <v>250</v>
      </c>
      <c r="C75" s="162" t="s">
        <v>282</v>
      </c>
      <c r="D75" s="162" t="s">
        <v>310</v>
      </c>
      <c r="E75" s="161" t="s">
        <v>323</v>
      </c>
      <c r="F75" s="161" t="s">
        <v>393</v>
      </c>
      <c r="G75" s="161" t="s">
        <v>162</v>
      </c>
      <c r="H75" s="163">
        <v>1</v>
      </c>
      <c r="I75" s="163">
        <v>0</v>
      </c>
      <c r="J75" s="163">
        <v>1</v>
      </c>
      <c r="K75" s="164" t="s">
        <v>412</v>
      </c>
      <c r="L75" s="163">
        <v>80600</v>
      </c>
      <c r="M75" s="171">
        <f t="shared" si="6"/>
        <v>64480</v>
      </c>
      <c r="N75" s="163">
        <f t="shared" si="7"/>
        <v>16120</v>
      </c>
      <c r="O75" s="165">
        <v>0.8</v>
      </c>
      <c r="P75" s="163">
        <v>64480</v>
      </c>
      <c r="Q75" s="161">
        <v>0</v>
      </c>
      <c r="R75" s="161">
        <v>0</v>
      </c>
      <c r="S75" s="161">
        <v>0</v>
      </c>
      <c r="T75" s="161">
        <v>0</v>
      </c>
      <c r="U75" s="161">
        <v>0</v>
      </c>
      <c r="V75" s="161">
        <v>0</v>
      </c>
      <c r="W75" s="161">
        <v>0</v>
      </c>
      <c r="X75" s="108" t="b">
        <f t="shared" si="0"/>
        <v>1</v>
      </c>
      <c r="Y75" s="110">
        <f t="shared" si="1"/>
        <v>0.8</v>
      </c>
      <c r="Z75" s="111" t="b">
        <f t="shared" si="2"/>
        <v>1</v>
      </c>
      <c r="AA75" s="111" t="b">
        <f t="shared" si="3"/>
        <v>1</v>
      </c>
    </row>
    <row r="76" spans="1:27" ht="39.6" x14ac:dyDescent="0.3">
      <c r="A76" s="161">
        <v>74</v>
      </c>
      <c r="B76" s="161" t="s">
        <v>251</v>
      </c>
      <c r="C76" s="162" t="s">
        <v>282</v>
      </c>
      <c r="D76" s="162" t="s">
        <v>310</v>
      </c>
      <c r="E76" s="161" t="s">
        <v>323</v>
      </c>
      <c r="F76" s="161" t="s">
        <v>393</v>
      </c>
      <c r="G76" s="161" t="s">
        <v>162</v>
      </c>
      <c r="H76" s="163">
        <v>1</v>
      </c>
      <c r="I76" s="163">
        <v>0</v>
      </c>
      <c r="J76" s="163">
        <v>1</v>
      </c>
      <c r="K76" s="164" t="s">
        <v>412</v>
      </c>
      <c r="L76" s="163">
        <v>60200</v>
      </c>
      <c r="M76" s="171">
        <f t="shared" si="6"/>
        <v>48160</v>
      </c>
      <c r="N76" s="163">
        <f t="shared" si="7"/>
        <v>12040</v>
      </c>
      <c r="O76" s="165">
        <v>0.8</v>
      </c>
      <c r="P76" s="163">
        <v>48160</v>
      </c>
      <c r="Q76" s="161">
        <v>0</v>
      </c>
      <c r="R76" s="161">
        <v>0</v>
      </c>
      <c r="S76" s="161">
        <v>0</v>
      </c>
      <c r="T76" s="161">
        <v>0</v>
      </c>
      <c r="U76" s="161">
        <v>0</v>
      </c>
      <c r="V76" s="161">
        <v>0</v>
      </c>
      <c r="W76" s="161">
        <v>0</v>
      </c>
      <c r="X76" s="108" t="b">
        <f t="shared" si="0"/>
        <v>1</v>
      </c>
      <c r="Y76" s="110">
        <f t="shared" si="1"/>
        <v>0.8</v>
      </c>
      <c r="Z76" s="111" t="b">
        <f t="shared" si="2"/>
        <v>1</v>
      </c>
      <c r="AA76" s="111" t="b">
        <f t="shared" si="3"/>
        <v>1</v>
      </c>
    </row>
    <row r="77" spans="1:27" ht="39.6" x14ac:dyDescent="0.3">
      <c r="A77" s="161">
        <v>75</v>
      </c>
      <c r="B77" s="161" t="s">
        <v>252</v>
      </c>
      <c r="C77" s="162" t="s">
        <v>282</v>
      </c>
      <c r="D77" s="162" t="s">
        <v>310</v>
      </c>
      <c r="E77" s="161" t="s">
        <v>323</v>
      </c>
      <c r="F77" s="161" t="s">
        <v>393</v>
      </c>
      <c r="G77" s="161" t="s">
        <v>162</v>
      </c>
      <c r="H77" s="163">
        <v>1</v>
      </c>
      <c r="I77" s="163">
        <v>0</v>
      </c>
      <c r="J77" s="163">
        <v>1</v>
      </c>
      <c r="K77" s="164" t="s">
        <v>412</v>
      </c>
      <c r="L77" s="163">
        <v>90800</v>
      </c>
      <c r="M77" s="171">
        <f t="shared" si="6"/>
        <v>72640</v>
      </c>
      <c r="N77" s="163">
        <f t="shared" si="7"/>
        <v>18160</v>
      </c>
      <c r="O77" s="165">
        <v>0.8</v>
      </c>
      <c r="P77" s="163">
        <v>72640</v>
      </c>
      <c r="Q77" s="161">
        <v>0</v>
      </c>
      <c r="R77" s="161">
        <v>0</v>
      </c>
      <c r="S77" s="161">
        <v>0</v>
      </c>
      <c r="T77" s="161">
        <v>0</v>
      </c>
      <c r="U77" s="161">
        <v>0</v>
      </c>
      <c r="V77" s="161">
        <v>0</v>
      </c>
      <c r="W77" s="161">
        <v>0</v>
      </c>
      <c r="X77" s="108" t="b">
        <f t="shared" si="0"/>
        <v>1</v>
      </c>
      <c r="Y77" s="110">
        <f t="shared" si="1"/>
        <v>0.8</v>
      </c>
      <c r="Z77" s="111" t="b">
        <f t="shared" si="2"/>
        <v>1</v>
      </c>
      <c r="AA77" s="111" t="b">
        <f t="shared" si="3"/>
        <v>1</v>
      </c>
    </row>
    <row r="78" spans="1:27" ht="26.4" x14ac:dyDescent="0.3">
      <c r="A78" s="161">
        <v>76</v>
      </c>
      <c r="B78" s="161" t="s">
        <v>253</v>
      </c>
      <c r="C78" s="162" t="s">
        <v>282</v>
      </c>
      <c r="D78" s="162" t="s">
        <v>310</v>
      </c>
      <c r="E78" s="161" t="s">
        <v>323</v>
      </c>
      <c r="F78" s="161" t="s">
        <v>394</v>
      </c>
      <c r="G78" s="161" t="s">
        <v>162</v>
      </c>
      <c r="H78" s="163">
        <v>1</v>
      </c>
      <c r="I78" s="163">
        <v>0</v>
      </c>
      <c r="J78" s="163">
        <v>1</v>
      </c>
      <c r="K78" s="164" t="s">
        <v>412</v>
      </c>
      <c r="L78" s="163">
        <v>60200</v>
      </c>
      <c r="M78" s="171">
        <f t="shared" si="6"/>
        <v>48160</v>
      </c>
      <c r="N78" s="163">
        <f t="shared" si="7"/>
        <v>12040</v>
      </c>
      <c r="O78" s="165">
        <v>0.8</v>
      </c>
      <c r="P78" s="163">
        <v>48160</v>
      </c>
      <c r="Q78" s="161">
        <v>0</v>
      </c>
      <c r="R78" s="161">
        <v>0</v>
      </c>
      <c r="S78" s="161">
        <v>0</v>
      </c>
      <c r="T78" s="161">
        <v>0</v>
      </c>
      <c r="U78" s="161">
        <v>0</v>
      </c>
      <c r="V78" s="161">
        <v>0</v>
      </c>
      <c r="W78" s="161">
        <v>0</v>
      </c>
      <c r="X78" s="108" t="b">
        <f t="shared" si="0"/>
        <v>1</v>
      </c>
      <c r="Y78" s="110">
        <f t="shared" si="1"/>
        <v>0.8</v>
      </c>
      <c r="Z78" s="111" t="b">
        <f t="shared" si="2"/>
        <v>1</v>
      </c>
      <c r="AA78" s="111" t="b">
        <f t="shared" si="3"/>
        <v>1</v>
      </c>
    </row>
    <row r="79" spans="1:27" ht="26.4" x14ac:dyDescent="0.3">
      <c r="A79" s="161">
        <v>77</v>
      </c>
      <c r="B79" s="161" t="s">
        <v>254</v>
      </c>
      <c r="C79" s="162" t="s">
        <v>282</v>
      </c>
      <c r="D79" s="162" t="s">
        <v>310</v>
      </c>
      <c r="E79" s="161" t="s">
        <v>323</v>
      </c>
      <c r="F79" s="161" t="s">
        <v>394</v>
      </c>
      <c r="G79" s="161" t="s">
        <v>162</v>
      </c>
      <c r="H79" s="163">
        <v>1</v>
      </c>
      <c r="I79" s="163">
        <v>0</v>
      </c>
      <c r="J79" s="163">
        <v>1</v>
      </c>
      <c r="K79" s="164" t="s">
        <v>412</v>
      </c>
      <c r="L79" s="163">
        <v>65300</v>
      </c>
      <c r="M79" s="171">
        <f t="shared" si="6"/>
        <v>52240</v>
      </c>
      <c r="N79" s="163">
        <f t="shared" si="7"/>
        <v>13060</v>
      </c>
      <c r="O79" s="165">
        <v>0.8</v>
      </c>
      <c r="P79" s="163">
        <v>52240</v>
      </c>
      <c r="Q79" s="161">
        <v>0</v>
      </c>
      <c r="R79" s="161">
        <v>0</v>
      </c>
      <c r="S79" s="161">
        <v>0</v>
      </c>
      <c r="T79" s="161">
        <v>0</v>
      </c>
      <c r="U79" s="161">
        <v>0</v>
      </c>
      <c r="V79" s="161">
        <v>0</v>
      </c>
      <c r="W79" s="161">
        <v>0</v>
      </c>
      <c r="X79" s="108" t="b">
        <f t="shared" si="0"/>
        <v>1</v>
      </c>
      <c r="Y79" s="110">
        <f t="shared" si="1"/>
        <v>0.8</v>
      </c>
      <c r="Z79" s="111" t="b">
        <f t="shared" si="2"/>
        <v>1</v>
      </c>
      <c r="AA79" s="111" t="b">
        <f t="shared" si="3"/>
        <v>1</v>
      </c>
    </row>
    <row r="80" spans="1:27" ht="66" x14ac:dyDescent="0.3">
      <c r="A80" s="161">
        <v>78</v>
      </c>
      <c r="B80" s="161" t="s">
        <v>104</v>
      </c>
      <c r="C80" s="162" t="s">
        <v>106</v>
      </c>
      <c r="D80" s="162">
        <v>2262011</v>
      </c>
      <c r="E80" s="161" t="s">
        <v>106</v>
      </c>
      <c r="F80" s="161" t="s">
        <v>395</v>
      </c>
      <c r="G80" s="161" t="s">
        <v>163</v>
      </c>
      <c r="H80" s="163">
        <v>2</v>
      </c>
      <c r="I80" s="163">
        <v>1</v>
      </c>
      <c r="J80" s="163">
        <v>1</v>
      </c>
      <c r="K80" s="164" t="s">
        <v>177</v>
      </c>
      <c r="L80" s="163">
        <v>663771</v>
      </c>
      <c r="M80" s="171">
        <v>400000</v>
      </c>
      <c r="N80" s="163">
        <f t="shared" si="7"/>
        <v>263771</v>
      </c>
      <c r="O80" s="166">
        <v>0.8</v>
      </c>
      <c r="P80" s="163">
        <v>400000</v>
      </c>
      <c r="Q80" s="161">
        <v>0</v>
      </c>
      <c r="R80" s="161">
        <v>0</v>
      </c>
      <c r="S80" s="161">
        <v>0</v>
      </c>
      <c r="T80" s="161">
        <v>0</v>
      </c>
      <c r="U80" s="161">
        <v>0</v>
      </c>
      <c r="V80" s="161">
        <v>0</v>
      </c>
      <c r="W80" s="161">
        <v>0</v>
      </c>
      <c r="X80" s="108" t="b">
        <f t="shared" si="0"/>
        <v>1</v>
      </c>
      <c r="Y80" s="110">
        <f t="shared" si="1"/>
        <v>0.60260000000000002</v>
      </c>
      <c r="Z80" s="111" t="b">
        <f t="shared" si="2"/>
        <v>0</v>
      </c>
      <c r="AA80" s="111" t="b">
        <f t="shared" si="3"/>
        <v>1</v>
      </c>
    </row>
    <row r="81" spans="1:27" ht="20.100000000000001" customHeight="1" x14ac:dyDescent="0.3">
      <c r="A81" s="154" t="s">
        <v>34</v>
      </c>
      <c r="B81" s="155"/>
      <c r="C81" s="155"/>
      <c r="D81" s="155"/>
      <c r="E81" s="155"/>
      <c r="F81" s="155"/>
      <c r="G81" s="156"/>
      <c r="H81" s="112">
        <f>SUM(H3:H80)</f>
        <v>90</v>
      </c>
      <c r="I81" s="112">
        <f>SUM(I3:I80)</f>
        <v>16</v>
      </c>
      <c r="J81" s="112">
        <f>SUM(J3:J80)</f>
        <v>74</v>
      </c>
      <c r="K81" s="61" t="s">
        <v>13</v>
      </c>
      <c r="L81" s="113">
        <f>SUM(L3:L80)</f>
        <v>8989207</v>
      </c>
      <c r="M81" s="122">
        <f>SUM(M3:M80)</f>
        <v>6671178</v>
      </c>
      <c r="N81" s="122">
        <f>SUM(N3:N80)</f>
        <v>2318029</v>
      </c>
      <c r="O81" s="114" t="s">
        <v>13</v>
      </c>
      <c r="P81" s="115">
        <f t="shared" ref="P81:W81" si="8">SUM(P3:P80)</f>
        <v>6671178</v>
      </c>
      <c r="Q81" s="115">
        <f t="shared" si="8"/>
        <v>0</v>
      </c>
      <c r="R81" s="115">
        <f t="shared" si="8"/>
        <v>0</v>
      </c>
      <c r="S81" s="115">
        <f t="shared" si="8"/>
        <v>0</v>
      </c>
      <c r="T81" s="115">
        <f t="shared" si="8"/>
        <v>0</v>
      </c>
      <c r="U81" s="115">
        <f t="shared" si="8"/>
        <v>0</v>
      </c>
      <c r="V81" s="115">
        <f t="shared" si="8"/>
        <v>0</v>
      </c>
      <c r="W81" s="115">
        <f t="shared" si="8"/>
        <v>0</v>
      </c>
      <c r="X81" s="108" t="b">
        <f t="shared" si="0"/>
        <v>1</v>
      </c>
      <c r="Y81" s="110">
        <f t="shared" si="1"/>
        <v>0.74209999999999998</v>
      </c>
      <c r="Z81" s="111" t="s">
        <v>13</v>
      </c>
      <c r="AA81" s="111" t="b">
        <f t="shared" si="3"/>
        <v>1</v>
      </c>
    </row>
    <row r="82" spans="1:27" x14ac:dyDescent="0.3">
      <c r="A82" s="123"/>
      <c r="L82" s="124"/>
    </row>
    <row r="83" spans="1:27" ht="18" customHeight="1" x14ac:dyDescent="0.3">
      <c r="A83" s="175" t="s">
        <v>36</v>
      </c>
      <c r="B83" s="175"/>
      <c r="C83" s="175"/>
    </row>
    <row r="84" spans="1:27" ht="17.399999999999999" customHeight="1" x14ac:dyDescent="0.3">
      <c r="A84" s="34" t="s">
        <v>35</v>
      </c>
      <c r="B84" s="34"/>
      <c r="C84" s="34"/>
      <c r="D84" s="34"/>
      <c r="E84" s="34"/>
      <c r="F84" s="34"/>
    </row>
  </sheetData>
  <mergeCells count="17">
    <mergeCell ref="O1:O2"/>
    <mergeCell ref="I1:J1"/>
    <mergeCell ref="M1:M2"/>
    <mergeCell ref="N1:N2"/>
    <mergeCell ref="A83:C83"/>
    <mergeCell ref="P1:W1"/>
    <mergeCell ref="A81:G81"/>
    <mergeCell ref="G1:G2"/>
    <mergeCell ref="H1:H2"/>
    <mergeCell ref="K1:K2"/>
    <mergeCell ref="L1:L2"/>
    <mergeCell ref="A1:A2"/>
    <mergeCell ref="B1:B2"/>
    <mergeCell ref="E1:E2"/>
    <mergeCell ref="F1:F2"/>
    <mergeCell ref="C1:C2"/>
    <mergeCell ref="D1:D2"/>
  </mergeCells>
  <conditionalFormatting sqref="X3:AA81">
    <cfRule type="cellIs" dxfId="19" priority="15" operator="equal">
      <formula>FALSE</formula>
    </cfRule>
  </conditionalFormatting>
  <conditionalFormatting sqref="X3:Z81">
    <cfRule type="containsText" dxfId="18" priority="13" operator="containsText" text="fałsz">
      <formula>NOT(ISERROR(SEARCH("fałsz",X3)))</formula>
    </cfRule>
  </conditionalFormatting>
  <dataValidations count="1">
    <dataValidation type="list" allowBlank="1" showInputMessage="1" showErrorMessage="1" sqref="G3:G80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4" fitToHeight="0" orientation="landscape" r:id="rId1"/>
  <headerFooter>
    <oddHeader>&amp;LWojewództwo pomorskie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"/>
  <sheetViews>
    <sheetView showGridLines="0" view="pageBreakPreview" zoomScale="85" zoomScaleNormal="78" zoomScaleSheetLayoutView="85" workbookViewId="0">
      <selection sqref="A1:A2"/>
    </sheetView>
  </sheetViews>
  <sheetFormatPr defaultColWidth="9.33203125" defaultRowHeight="14.4" x14ac:dyDescent="0.3"/>
  <cols>
    <col min="1" max="6" width="15.6640625" style="10" customWidth="1"/>
    <col min="7" max="9" width="17.88671875" style="10" customWidth="1"/>
    <col min="10" max="11" width="15.6640625" style="10" customWidth="1"/>
    <col min="12" max="12" width="15.6640625" style="32" customWidth="1"/>
    <col min="13" max="14" width="15.6640625" style="10" customWidth="1"/>
    <col min="15" max="15" width="15.6640625" style="1" customWidth="1"/>
    <col min="16" max="29" width="15.6640625" style="10" customWidth="1"/>
    <col min="30" max="16384" width="9.33203125" style="10"/>
  </cols>
  <sheetData>
    <row r="1" spans="1:27" ht="20.100000000000001" customHeight="1" x14ac:dyDescent="0.3">
      <c r="A1" s="145" t="s">
        <v>4</v>
      </c>
      <c r="B1" s="145" t="s">
        <v>5</v>
      </c>
      <c r="C1" s="148" t="s">
        <v>6</v>
      </c>
      <c r="D1" s="157" t="s">
        <v>30</v>
      </c>
      <c r="E1" s="148" t="s">
        <v>7</v>
      </c>
      <c r="F1" s="145" t="s">
        <v>24</v>
      </c>
      <c r="G1" s="144" t="s">
        <v>43</v>
      </c>
      <c r="H1" s="146" t="s">
        <v>40</v>
      </c>
      <c r="I1" s="147"/>
      <c r="J1" s="145" t="s">
        <v>23</v>
      </c>
      <c r="K1" s="144" t="s">
        <v>8</v>
      </c>
      <c r="L1" s="145" t="s">
        <v>9</v>
      </c>
      <c r="M1" s="148" t="s">
        <v>12</v>
      </c>
      <c r="N1" s="145" t="s">
        <v>10</v>
      </c>
      <c r="O1" s="151" t="s">
        <v>11</v>
      </c>
      <c r="P1" s="152"/>
      <c r="Q1" s="152"/>
      <c r="R1" s="152"/>
      <c r="S1" s="152"/>
      <c r="T1" s="152"/>
      <c r="U1" s="152"/>
      <c r="V1" s="153"/>
    </row>
    <row r="2" spans="1:27" ht="20.100000000000001" customHeight="1" x14ac:dyDescent="0.3">
      <c r="A2" s="145"/>
      <c r="B2" s="145"/>
      <c r="C2" s="149"/>
      <c r="D2" s="158"/>
      <c r="E2" s="149"/>
      <c r="F2" s="145"/>
      <c r="G2" s="144"/>
      <c r="H2" s="99" t="s">
        <v>41</v>
      </c>
      <c r="I2" s="99" t="s">
        <v>42</v>
      </c>
      <c r="J2" s="145"/>
      <c r="K2" s="144"/>
      <c r="L2" s="145"/>
      <c r="M2" s="149"/>
      <c r="N2" s="145"/>
      <c r="O2" s="31">
        <v>2021</v>
      </c>
      <c r="P2" s="31">
        <v>2022</v>
      </c>
      <c r="Q2" s="31">
        <v>2023</v>
      </c>
      <c r="R2" s="31">
        <v>2024</v>
      </c>
      <c r="S2" s="31">
        <v>2025</v>
      </c>
      <c r="T2" s="31">
        <v>2026</v>
      </c>
      <c r="U2" s="31">
        <v>2027</v>
      </c>
      <c r="V2" s="31">
        <v>2028</v>
      </c>
      <c r="W2" s="1" t="s">
        <v>26</v>
      </c>
      <c r="X2" s="1" t="s">
        <v>27</v>
      </c>
      <c r="Y2" s="1" t="s">
        <v>28</v>
      </c>
      <c r="Z2" s="36" t="s">
        <v>29</v>
      </c>
    </row>
    <row r="3" spans="1:27" s="39" customFormat="1" ht="30" customHeight="1" x14ac:dyDescent="0.3">
      <c r="A3" s="55"/>
      <c r="B3" s="55"/>
      <c r="C3" s="56"/>
      <c r="D3" s="56"/>
      <c r="E3" s="55"/>
      <c r="F3" s="55"/>
      <c r="G3" s="57"/>
      <c r="H3" s="57"/>
      <c r="I3" s="57"/>
      <c r="J3" s="58"/>
      <c r="K3" s="52"/>
      <c r="L3" s="53"/>
      <c r="M3" s="54"/>
      <c r="N3" s="59"/>
      <c r="O3" s="60"/>
      <c r="P3" s="60"/>
      <c r="Q3" s="60"/>
      <c r="R3" s="60"/>
      <c r="S3" s="60"/>
      <c r="T3" s="60"/>
      <c r="U3" s="60"/>
      <c r="V3" s="60"/>
      <c r="W3" s="1" t="b">
        <f>L3=SUM(O3:V3)</f>
        <v>1</v>
      </c>
      <c r="X3" s="37" t="e">
        <f>ROUND(L3/K3,4)</f>
        <v>#DIV/0!</v>
      </c>
      <c r="Y3" s="38" t="e">
        <f>X3=N3</f>
        <v>#DIV/0!</v>
      </c>
      <c r="Z3" s="38" t="b">
        <f>K3=L3+M3</f>
        <v>1</v>
      </c>
      <c r="AA3" s="40"/>
    </row>
    <row r="4" spans="1:27" s="39" customFormat="1" ht="30" customHeight="1" x14ac:dyDescent="0.3">
      <c r="A4" s="65"/>
      <c r="B4" s="65"/>
      <c r="C4" s="66"/>
      <c r="D4" s="66"/>
      <c r="E4" s="65"/>
      <c r="F4" s="65"/>
      <c r="G4" s="67"/>
      <c r="H4" s="67"/>
      <c r="I4" s="67"/>
      <c r="J4" s="68"/>
      <c r="K4" s="69"/>
      <c r="L4" s="70"/>
      <c r="M4" s="69"/>
      <c r="N4" s="71"/>
      <c r="O4" s="72"/>
      <c r="P4" s="72"/>
      <c r="Q4" s="72"/>
      <c r="R4" s="72"/>
      <c r="S4" s="72"/>
      <c r="T4" s="72"/>
      <c r="U4" s="72"/>
      <c r="V4" s="72"/>
      <c r="W4" s="1" t="b">
        <f>L4=SUM(O4:V4)</f>
        <v>1</v>
      </c>
      <c r="X4" s="37" t="e">
        <f>ROUND(L4/K4,4)</f>
        <v>#DIV/0!</v>
      </c>
      <c r="Y4" s="38" t="e">
        <f>X4=N4</f>
        <v>#DIV/0!</v>
      </c>
      <c r="Z4" s="38" t="b">
        <f>K4=L4+M4</f>
        <v>1</v>
      </c>
      <c r="AA4" s="40"/>
    </row>
    <row r="5" spans="1:27" s="39" customFormat="1" ht="30" customHeight="1" x14ac:dyDescent="0.3">
      <c r="A5" s="65"/>
      <c r="B5" s="65"/>
      <c r="C5" s="66"/>
      <c r="D5" s="66"/>
      <c r="E5" s="65"/>
      <c r="F5" s="65"/>
      <c r="G5" s="67"/>
      <c r="H5" s="67"/>
      <c r="I5" s="67"/>
      <c r="J5" s="68"/>
      <c r="K5" s="69"/>
      <c r="L5" s="69"/>
      <c r="M5" s="69"/>
      <c r="N5" s="71"/>
      <c r="O5" s="72"/>
      <c r="P5" s="72"/>
      <c r="Q5" s="72"/>
      <c r="R5" s="72"/>
      <c r="S5" s="72"/>
      <c r="T5" s="72"/>
      <c r="U5" s="72"/>
      <c r="V5" s="72"/>
      <c r="W5" s="1" t="b">
        <f>L5=SUM(O5:V5)</f>
        <v>1</v>
      </c>
      <c r="X5" s="37" t="e">
        <f>ROUND(L5/K5,4)</f>
        <v>#DIV/0!</v>
      </c>
      <c r="Y5" s="38" t="e">
        <f>X5=N5</f>
        <v>#DIV/0!</v>
      </c>
      <c r="Z5" s="38" t="b">
        <f>K5=L5+M5</f>
        <v>1</v>
      </c>
      <c r="AA5" s="40"/>
    </row>
    <row r="6" spans="1:27" ht="20.100000000000001" customHeight="1" x14ac:dyDescent="0.3">
      <c r="A6" s="154" t="s">
        <v>34</v>
      </c>
      <c r="B6" s="155"/>
      <c r="C6" s="155"/>
      <c r="D6" s="155"/>
      <c r="E6" s="155"/>
      <c r="F6" s="156"/>
      <c r="G6" s="105">
        <f>SUM(G3:G5)</f>
        <v>0</v>
      </c>
      <c r="H6" s="105">
        <f>SUM(H3:H5)</f>
        <v>0</v>
      </c>
      <c r="I6" s="105">
        <f>SUM(I3:I5)</f>
        <v>0</v>
      </c>
      <c r="J6" s="61" t="s">
        <v>13</v>
      </c>
      <c r="K6" s="62">
        <f>SUM(K3:K5)</f>
        <v>0</v>
      </c>
      <c r="L6" s="63">
        <f>SUM(L3:L5)</f>
        <v>0</v>
      </c>
      <c r="M6" s="63">
        <f>SUM(M3:M5)</f>
        <v>0</v>
      </c>
      <c r="N6" s="73">
        <f>SUM(N3:N5)</f>
        <v>0</v>
      </c>
      <c r="O6" s="73">
        <f t="shared" ref="O6:V6" si="0">SUM(O3:O5)</f>
        <v>0</v>
      </c>
      <c r="P6" s="73">
        <f t="shared" si="0"/>
        <v>0</v>
      </c>
      <c r="Q6" s="73">
        <f t="shared" si="0"/>
        <v>0</v>
      </c>
      <c r="R6" s="73">
        <f t="shared" si="0"/>
        <v>0</v>
      </c>
      <c r="S6" s="73">
        <f t="shared" si="0"/>
        <v>0</v>
      </c>
      <c r="T6" s="73">
        <f t="shared" si="0"/>
        <v>0</v>
      </c>
      <c r="U6" s="73">
        <f t="shared" si="0"/>
        <v>0</v>
      </c>
      <c r="V6" s="73">
        <f t="shared" si="0"/>
        <v>0</v>
      </c>
      <c r="W6" s="1" t="b">
        <f>L6=SUM(O6:V6)</f>
        <v>1</v>
      </c>
      <c r="X6" s="37" t="e">
        <f>ROUND(L6/K6,4)</f>
        <v>#DIV/0!</v>
      </c>
      <c r="Y6" s="38" t="s">
        <v>13</v>
      </c>
      <c r="Z6" s="38" t="b">
        <f>K6=L6+M6</f>
        <v>1</v>
      </c>
      <c r="AA6" s="30"/>
    </row>
    <row r="7" spans="1:27" x14ac:dyDescent="0.3">
      <c r="A7" s="33"/>
    </row>
    <row r="8" spans="1:27" x14ac:dyDescent="0.3">
      <c r="A8" s="28" t="s">
        <v>36</v>
      </c>
    </row>
    <row r="9" spans="1:27" x14ac:dyDescent="0.2">
      <c r="A9" s="29" t="s">
        <v>35</v>
      </c>
    </row>
    <row r="10" spans="1:27" x14ac:dyDescent="0.3">
      <c r="A10" s="34"/>
    </row>
  </sheetData>
  <mergeCells count="15">
    <mergeCell ref="O1:V1"/>
    <mergeCell ref="A6:F6"/>
    <mergeCell ref="J1:J2"/>
    <mergeCell ref="A1:A2"/>
    <mergeCell ref="B1:B2"/>
    <mergeCell ref="E1:E2"/>
    <mergeCell ref="F1:F2"/>
    <mergeCell ref="G1:G2"/>
    <mergeCell ref="C1:C2"/>
    <mergeCell ref="D1:D2"/>
    <mergeCell ref="H1:I1"/>
    <mergeCell ref="K1:K2"/>
    <mergeCell ref="L1:L2"/>
    <mergeCell ref="M1:M2"/>
    <mergeCell ref="N1:N2"/>
  </mergeCells>
  <conditionalFormatting sqref="W3:W5 Z3:Z5">
    <cfRule type="cellIs" dxfId="17" priority="19" operator="equal">
      <formula>FALSE</formula>
    </cfRule>
  </conditionalFormatting>
  <conditionalFormatting sqref="AA3:AA5">
    <cfRule type="cellIs" dxfId="16" priority="24" operator="equal">
      <formula>FALSE</formula>
    </cfRule>
  </conditionalFormatting>
  <conditionalFormatting sqref="AA3:AA5">
    <cfRule type="cellIs" dxfId="15" priority="23" operator="equal">
      <formula>FALSE</formula>
    </cfRule>
  </conditionalFormatting>
  <conditionalFormatting sqref="X3:Y5">
    <cfRule type="cellIs" dxfId="14" priority="22" operator="equal">
      <formula>FALSE</formula>
    </cfRule>
  </conditionalFormatting>
  <conditionalFormatting sqref="W3:Y5">
    <cfRule type="containsText" dxfId="13" priority="20" operator="containsText" text="fałsz">
      <formula>NOT(ISERROR(SEARCH("fałsz",W3)))</formula>
    </cfRule>
  </conditionalFormatting>
  <conditionalFormatting sqref="AA6">
    <cfRule type="cellIs" dxfId="12" priority="17" operator="equal">
      <formula>FALSE</formula>
    </cfRule>
  </conditionalFormatting>
  <conditionalFormatting sqref="AA6">
    <cfRule type="cellIs" dxfId="11" priority="16" operator="equal">
      <formula>FALSE</formula>
    </cfRule>
  </conditionalFormatting>
  <conditionalFormatting sqref="X6:Y6">
    <cfRule type="cellIs" dxfId="10" priority="5" operator="equal">
      <formula>FALSE</formula>
    </cfRule>
  </conditionalFormatting>
  <conditionalFormatting sqref="W6:Y6">
    <cfRule type="containsText" dxfId="9" priority="3" operator="containsText" text="fałsz">
      <formula>NOT(ISERROR(SEARCH("fałsz",W6)))</formula>
    </cfRule>
  </conditionalFormatting>
  <conditionalFormatting sqref="W6">
    <cfRule type="cellIs" dxfId="8" priority="4" operator="equal">
      <formula>FALSE</formula>
    </cfRule>
  </conditionalFormatting>
  <conditionalFormatting sqref="Z6">
    <cfRule type="cellIs" dxfId="7" priority="2" operator="equal">
      <formula>FALSE</formula>
    </cfRule>
  </conditionalFormatting>
  <conditionalFormatting sqref="Z6">
    <cfRule type="cellIs" dxfId="6" priority="1" operator="equal">
      <formula>FALSE</formula>
    </cfRule>
  </conditionalFormatting>
  <dataValidations disablePrompts="1" count="1">
    <dataValidation type="list" allowBlank="1" showInputMessage="1" showErrorMessage="1" sqref="F3:F5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headerFooter>
    <oddHeader>&amp;LWojewództwo pomorskie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"/>
  <sheetViews>
    <sheetView showGridLines="0" view="pageBreakPreview" zoomScale="85" zoomScaleNormal="78" zoomScaleSheetLayoutView="85" workbookViewId="0">
      <selection sqref="A1:A2"/>
    </sheetView>
  </sheetViews>
  <sheetFormatPr defaultColWidth="9.33203125" defaultRowHeight="14.4" x14ac:dyDescent="0.3"/>
  <cols>
    <col min="1" max="7" width="15.6640625" style="10" customWidth="1"/>
    <col min="8" max="10" width="17.88671875" style="10" customWidth="1"/>
    <col min="11" max="11" width="15.6640625" style="10" customWidth="1"/>
    <col min="12" max="12" width="15.6640625" style="32" customWidth="1"/>
    <col min="13" max="14" width="15.6640625" style="10" customWidth="1"/>
    <col min="15" max="15" width="15.6640625" style="1" customWidth="1"/>
    <col min="16" max="27" width="15.6640625" style="10" customWidth="1"/>
    <col min="28" max="16384" width="9.33203125" style="10"/>
  </cols>
  <sheetData>
    <row r="1" spans="1:27" ht="20.100000000000001" customHeight="1" x14ac:dyDescent="0.3">
      <c r="A1" s="145" t="s">
        <v>4</v>
      </c>
      <c r="B1" s="145" t="s">
        <v>5</v>
      </c>
      <c r="C1" s="148" t="s">
        <v>6</v>
      </c>
      <c r="D1" s="148" t="s">
        <v>30</v>
      </c>
      <c r="E1" s="148" t="s">
        <v>14</v>
      </c>
      <c r="F1" s="145" t="s">
        <v>7</v>
      </c>
      <c r="G1" s="145" t="s">
        <v>24</v>
      </c>
      <c r="H1" s="144" t="s">
        <v>43</v>
      </c>
      <c r="I1" s="146" t="s">
        <v>40</v>
      </c>
      <c r="J1" s="147"/>
      <c r="K1" s="145" t="s">
        <v>25</v>
      </c>
      <c r="L1" s="144" t="s">
        <v>8</v>
      </c>
      <c r="M1" s="145" t="s">
        <v>9</v>
      </c>
      <c r="N1" s="148" t="s">
        <v>12</v>
      </c>
      <c r="O1" s="145" t="s">
        <v>10</v>
      </c>
      <c r="P1" s="151" t="s">
        <v>11</v>
      </c>
      <c r="Q1" s="152"/>
      <c r="R1" s="152"/>
      <c r="S1" s="152"/>
      <c r="T1" s="152"/>
      <c r="U1" s="152"/>
      <c r="V1" s="152"/>
      <c r="W1" s="153"/>
    </row>
    <row r="2" spans="1:27" ht="20.100000000000001" customHeight="1" x14ac:dyDescent="0.3">
      <c r="A2" s="145"/>
      <c r="B2" s="145"/>
      <c r="C2" s="149"/>
      <c r="D2" s="149"/>
      <c r="E2" s="149"/>
      <c r="F2" s="145"/>
      <c r="G2" s="145"/>
      <c r="H2" s="144"/>
      <c r="I2" s="99" t="s">
        <v>41</v>
      </c>
      <c r="J2" s="99" t="s">
        <v>42</v>
      </c>
      <c r="K2" s="145"/>
      <c r="L2" s="144"/>
      <c r="M2" s="145"/>
      <c r="N2" s="149"/>
      <c r="O2" s="145"/>
      <c r="P2" s="31">
        <v>2021</v>
      </c>
      <c r="Q2" s="31">
        <v>2022</v>
      </c>
      <c r="R2" s="31">
        <v>2023</v>
      </c>
      <c r="S2" s="31">
        <v>2024</v>
      </c>
      <c r="T2" s="31">
        <v>2025</v>
      </c>
      <c r="U2" s="31">
        <v>2026</v>
      </c>
      <c r="V2" s="31">
        <v>2027</v>
      </c>
      <c r="W2" s="31">
        <v>2028</v>
      </c>
      <c r="X2" s="1" t="s">
        <v>26</v>
      </c>
      <c r="Y2" s="1" t="s">
        <v>27</v>
      </c>
      <c r="Z2" s="1" t="s">
        <v>28</v>
      </c>
      <c r="AA2" s="36" t="s">
        <v>29</v>
      </c>
    </row>
    <row r="3" spans="1:27" ht="30" customHeight="1" x14ac:dyDescent="0.3">
      <c r="A3" s="43"/>
      <c r="B3" s="45"/>
      <c r="C3" s="46"/>
      <c r="D3" s="46"/>
      <c r="E3" s="45"/>
      <c r="F3" s="45"/>
      <c r="G3" s="45"/>
      <c r="H3" s="47"/>
      <c r="I3" s="47"/>
      <c r="J3" s="47"/>
      <c r="K3" s="48"/>
      <c r="L3" s="42"/>
      <c r="M3" s="41"/>
      <c r="N3" s="49"/>
      <c r="O3" s="50"/>
      <c r="P3" s="43"/>
      <c r="Q3" s="43"/>
      <c r="R3" s="43"/>
      <c r="S3" s="43"/>
      <c r="T3" s="43"/>
      <c r="U3" s="43"/>
      <c r="V3" s="43"/>
      <c r="W3" s="43"/>
      <c r="X3" s="1" t="b">
        <f>M3=SUM(P3:W3)</f>
        <v>1</v>
      </c>
      <c r="Y3" s="37" t="e">
        <f>ROUND(M3/L3,4)</f>
        <v>#DIV/0!</v>
      </c>
      <c r="Z3" s="38" t="e">
        <f>Y3=O3</f>
        <v>#DIV/0!</v>
      </c>
      <c r="AA3" s="38" t="b">
        <f>L3=M3+N3</f>
        <v>1</v>
      </c>
    </row>
    <row r="4" spans="1:27" ht="30" customHeight="1" x14ac:dyDescent="0.3">
      <c r="A4" s="51"/>
      <c r="B4" s="45"/>
      <c r="C4" s="46"/>
      <c r="D4" s="46"/>
      <c r="E4" s="45"/>
      <c r="F4" s="45"/>
      <c r="G4" s="45"/>
      <c r="H4" s="47"/>
      <c r="I4" s="47"/>
      <c r="J4" s="47"/>
      <c r="K4" s="48"/>
      <c r="L4" s="42"/>
      <c r="M4" s="42"/>
      <c r="N4" s="42"/>
      <c r="O4" s="50"/>
      <c r="P4" s="44"/>
      <c r="Q4" s="44"/>
      <c r="R4" s="44"/>
      <c r="S4" s="44"/>
      <c r="T4" s="44"/>
      <c r="U4" s="44"/>
      <c r="V4" s="44"/>
      <c r="W4" s="44"/>
      <c r="X4" s="1" t="b">
        <f>M4=SUM(P4:W4)</f>
        <v>1</v>
      </c>
      <c r="Y4" s="37" t="e">
        <f>ROUND(M4/L4,4)</f>
        <v>#DIV/0!</v>
      </c>
      <c r="Z4" s="38" t="e">
        <f>Y4=O4</f>
        <v>#DIV/0!</v>
      </c>
      <c r="AA4" s="38" t="b">
        <f>L4=M4+N4</f>
        <v>1</v>
      </c>
    </row>
    <row r="5" spans="1:27" ht="30" customHeight="1" x14ac:dyDescent="0.3">
      <c r="A5" s="51"/>
      <c r="B5" s="45"/>
      <c r="C5" s="46"/>
      <c r="D5" s="46"/>
      <c r="E5" s="45"/>
      <c r="F5" s="45"/>
      <c r="G5" s="45"/>
      <c r="H5" s="47"/>
      <c r="I5" s="47"/>
      <c r="J5" s="47"/>
      <c r="K5" s="48"/>
      <c r="L5" s="42"/>
      <c r="M5" s="42"/>
      <c r="N5" s="42"/>
      <c r="O5" s="50"/>
      <c r="P5" s="44"/>
      <c r="Q5" s="44"/>
      <c r="R5" s="44"/>
      <c r="S5" s="44"/>
      <c r="T5" s="44"/>
      <c r="U5" s="44"/>
      <c r="V5" s="44"/>
      <c r="W5" s="44"/>
      <c r="X5" s="1" t="b">
        <f>M5=SUM(P5:W5)</f>
        <v>1</v>
      </c>
      <c r="Y5" s="37" t="e">
        <f>ROUND(M5/L5,4)</f>
        <v>#DIV/0!</v>
      </c>
      <c r="Z5" s="38" t="e">
        <f>Y5=O5</f>
        <v>#DIV/0!</v>
      </c>
      <c r="AA5" s="38" t="b">
        <f>L5=M5+N5</f>
        <v>1</v>
      </c>
    </row>
    <row r="6" spans="1:27" ht="20.100000000000001" customHeight="1" x14ac:dyDescent="0.3">
      <c r="A6" s="159" t="s">
        <v>34</v>
      </c>
      <c r="B6" s="159"/>
      <c r="C6" s="159"/>
      <c r="D6" s="159"/>
      <c r="E6" s="159"/>
      <c r="F6" s="159"/>
      <c r="G6" s="159"/>
      <c r="H6" s="104">
        <f>SUM(H3:H5)</f>
        <v>0</v>
      </c>
      <c r="I6" s="104">
        <f t="shared" ref="I6:J6" si="0">SUM(I3:I5)</f>
        <v>0</v>
      </c>
      <c r="J6" s="104">
        <f t="shared" si="0"/>
        <v>0</v>
      </c>
      <c r="K6" s="61" t="s">
        <v>13</v>
      </c>
      <c r="L6" s="62">
        <f t="shared" ref="L6:N6" si="1">SUM(L3:L5)</f>
        <v>0</v>
      </c>
      <c r="M6" s="63">
        <f t="shared" si="1"/>
        <v>0</v>
      </c>
      <c r="N6" s="63">
        <f t="shared" si="1"/>
        <v>0</v>
      </c>
      <c r="O6" s="64" t="s">
        <v>13</v>
      </c>
      <c r="P6" s="73">
        <f t="shared" ref="P6:W6" si="2">SUM(P3:P5)</f>
        <v>0</v>
      </c>
      <c r="Q6" s="73">
        <f t="shared" si="2"/>
        <v>0</v>
      </c>
      <c r="R6" s="73">
        <f t="shared" si="2"/>
        <v>0</v>
      </c>
      <c r="S6" s="73">
        <f t="shared" si="2"/>
        <v>0</v>
      </c>
      <c r="T6" s="73">
        <f t="shared" si="2"/>
        <v>0</v>
      </c>
      <c r="U6" s="73">
        <f t="shared" si="2"/>
        <v>0</v>
      </c>
      <c r="V6" s="73">
        <f t="shared" si="2"/>
        <v>0</v>
      </c>
      <c r="W6" s="73">
        <f t="shared" si="2"/>
        <v>0</v>
      </c>
      <c r="X6" s="1" t="b">
        <f>M6=SUM(P6:W6)</f>
        <v>1</v>
      </c>
      <c r="Y6" s="37" t="e">
        <f>ROUND(M6/L6,4)</f>
        <v>#DIV/0!</v>
      </c>
      <c r="Z6" s="38" t="s">
        <v>13</v>
      </c>
      <c r="AA6" s="38" t="b">
        <f>L6=M6+N6</f>
        <v>1</v>
      </c>
    </row>
    <row r="7" spans="1:27" x14ac:dyDescent="0.3">
      <c r="A7" s="33"/>
      <c r="AA7" s="30"/>
    </row>
    <row r="8" spans="1:27" x14ac:dyDescent="0.3">
      <c r="A8" s="28" t="s">
        <v>36</v>
      </c>
    </row>
    <row r="9" spans="1:27" x14ac:dyDescent="0.2">
      <c r="A9" s="29" t="s">
        <v>35</v>
      </c>
    </row>
    <row r="10" spans="1:27" x14ac:dyDescent="0.3">
      <c r="A10" s="34"/>
    </row>
  </sheetData>
  <mergeCells count="16">
    <mergeCell ref="P1:W1"/>
    <mergeCell ref="A6:G6"/>
    <mergeCell ref="H1:H2"/>
    <mergeCell ref="K1:K2"/>
    <mergeCell ref="L1:L2"/>
    <mergeCell ref="M1:M2"/>
    <mergeCell ref="A1:A2"/>
    <mergeCell ref="B1:B2"/>
    <mergeCell ref="E1:E2"/>
    <mergeCell ref="F1:F2"/>
    <mergeCell ref="G1:G2"/>
    <mergeCell ref="C1:C2"/>
    <mergeCell ref="D1:D2"/>
    <mergeCell ref="I1:J1"/>
    <mergeCell ref="N1:N2"/>
    <mergeCell ref="O1:O2"/>
  </mergeCells>
  <conditionalFormatting sqref="AA7">
    <cfRule type="cellIs" dxfId="5" priority="20" operator="equal">
      <formula>FALSE</formula>
    </cfRule>
  </conditionalFormatting>
  <conditionalFormatting sqref="X3:Z6">
    <cfRule type="containsText" dxfId="4" priority="13" operator="containsText" text="fałsz">
      <formula>NOT(ISERROR(SEARCH("fałsz",X3)))</formula>
    </cfRule>
  </conditionalFormatting>
  <conditionalFormatting sqref="Y3:Z6">
    <cfRule type="cellIs" dxfId="3" priority="15" operator="equal">
      <formula>FALSE</formula>
    </cfRule>
  </conditionalFormatting>
  <conditionalFormatting sqref="X3:X6">
    <cfRule type="cellIs" dxfId="2" priority="14" operator="equal">
      <formula>FALSE</formula>
    </cfRule>
  </conditionalFormatting>
  <conditionalFormatting sqref="AA3:AA6">
    <cfRule type="cellIs" dxfId="1" priority="12" operator="equal">
      <formula>FALSE</formula>
    </cfRule>
  </conditionalFormatting>
  <conditionalFormatting sqref="AA3:AA6">
    <cfRule type="cellIs" dxfId="0" priority="11" operator="equal">
      <formula>FALSE</formula>
    </cfRule>
  </conditionalFormatting>
  <dataValidations disablePrompts="1" count="1">
    <dataValidation type="list" allowBlank="1" showInputMessage="1" showErrorMessage="1" sqref="F3:F5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>&amp;LWojewództwo pomorskie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2019-10-31T12:39:12Z</cp:lastPrinted>
  <dcterms:created xsi:type="dcterms:W3CDTF">2019-02-25T10:53:14Z</dcterms:created>
  <dcterms:modified xsi:type="dcterms:W3CDTF">2021-07-09T18:22:00Z</dcterms:modified>
</cp:coreProperties>
</file>