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asz.roskosz\AppData\Local\Temp\ezdpuw\20230414115857374\"/>
    </mc:Choice>
  </mc:AlternateContent>
  <xr:revisionPtr revIDLastSave="0" documentId="13_ncr:1_{5BDD666D-06D3-444C-A736-6DFFC494808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Dane - 28 lutego 2023 r" sheetId="1" r:id="rId1"/>
  </sheets>
  <calcPr calcId="191029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1" l="1"/>
  <c r="D60" i="1"/>
  <c r="E60" i="1"/>
  <c r="N60" i="1" l="1"/>
  <c r="O60" i="1"/>
  <c r="P60" i="1"/>
  <c r="AN46" i="1" l="1"/>
  <c r="AN47" i="1"/>
  <c r="AN48" i="1"/>
  <c r="AA46" i="1"/>
  <c r="AA47" i="1"/>
  <c r="AA48" i="1"/>
  <c r="AA61" i="1"/>
  <c r="AA62" i="1"/>
  <c r="B54" i="1" l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G60" i="1" l="1"/>
  <c r="H60" i="1"/>
  <c r="I60" i="1"/>
  <c r="K60" i="1"/>
  <c r="L60" i="1"/>
  <c r="M60" i="1"/>
  <c r="R60" i="1"/>
  <c r="S60" i="1"/>
  <c r="T60" i="1"/>
  <c r="U60" i="1"/>
  <c r="V60" i="1"/>
  <c r="W60" i="1"/>
  <c r="X60" i="1"/>
  <c r="Y60" i="1"/>
  <c r="Z60" i="1"/>
  <c r="AB60" i="1"/>
  <c r="AC60" i="1"/>
  <c r="AD60" i="1"/>
  <c r="AE60" i="1"/>
  <c r="AG60" i="1"/>
  <c r="AH60" i="1"/>
  <c r="AI60" i="1"/>
  <c r="AJ60" i="1"/>
  <c r="AK60" i="1"/>
  <c r="AL60" i="1"/>
  <c r="AM60" i="1"/>
  <c r="AO60" i="1"/>
  <c r="AP60" i="1"/>
  <c r="AQ60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Y64" i="1" l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B28" i="1" l="1"/>
  <c r="J28" i="1" s="1"/>
  <c r="B40" i="1"/>
  <c r="J40" i="1" s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B45" i="1" l="1"/>
  <c r="B49" i="1"/>
  <c r="J49" i="1" s="1"/>
  <c r="B58" i="1"/>
  <c r="J58" i="1" s="1"/>
  <c r="AN45" i="1" l="1"/>
  <c r="AA45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B60" i="1"/>
  <c r="J60" i="1" l="1"/>
  <c r="AA60" i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<sst xmlns="http://schemas.openxmlformats.org/spreadsheetml/2006/main" count="121" uniqueCount="88">
  <si>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</si>
  <si>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</si>
  <si>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</si>
  <si>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</si>
  <si>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</si>
  <si>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</si>
  <si>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</si>
  <si>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</si>
  <si>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</si>
  <si>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</si>
  <si>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</si>
  <si>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</si>
  <si>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</si>
  <si>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</si>
  <si>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</si>
  <si>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</si>
  <si>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</si>
  <si>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</si>
  <si>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</si>
  <si>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</si>
  <si>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</si>
  <si>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</si>
  <si>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</si>
  <si>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</si>
  <si>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</si>
  <si>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</si>
  <si>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</si>
  <si>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</si>
  <si>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</si>
  <si>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</si>
  <si>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</si>
  <si>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</si>
  <si>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</si>
  <si>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</si>
  <si>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</si>
  <si>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</si>
  <si>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</si>
  <si>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</si>
  <si>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</si>
  <si>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</si>
  <si>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</si>
  <si>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</si>
  <si>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</si>
  <si>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</si>
  <si>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</si>
  <si>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</si>
  <si>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</si>
  <si>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</si>
  <si>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</si>
  <si>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</si>
  <si>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</si>
  <si>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</si>
  <si>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</si>
  <si>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</si>
  <si>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</si>
  <si>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</si>
  <si>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</si>
  <si>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</si>
  <si>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</si>
  <si>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</si>
  <si>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</si>
  <si>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</si>
  <si>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</si>
  <si>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</si>
  <si>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</si>
  <si>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</si>
  <si>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</si>
  <si>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</si>
  <si>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</si>
  <si>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</si>
  <si>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</si>
  <si>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</si>
  <si>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</si>
  <si>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</si>
  <si>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</si>
  <si>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</si>
  <si>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</si>
  <si>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</si>
  <si>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</si>
  <si>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</si>
  <si>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</si>
  <si>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</si>
  <si>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</si>
  <si>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</si>
  <si>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</si>
  <si>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0,00%</t>
  </si>
  <si>
    <t>dane na dzień  28.02.2023</t>
  </si>
  <si>
    <t xml:space="preserve">Limit finansowy zgodny z arkuszem kalkulacyjnym z dnia 05.03.2023, kurs 1 EUR= 4,7160 PLN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</si>
</sst>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8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218"/>
  <sheetViews>
    <sheetView showGridLines="0" tabSelected="1" zoomScale="60" zoomScaleNormal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2" sqref="C22"/>
    </sheetView>
  </sheetViews>
  <sheetFormatPr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855468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140625" style="11" customWidth="1"/>
    <col min="19" max="19" width="26" style="29" customWidth="1"/>
    <col min="20" max="20" width="27.140625" style="29" bestFit="1" customWidth="1"/>
    <col min="21" max="21" width="19" style="29" customWidth="1"/>
    <col min="22" max="22" width="24.85546875" style="29" customWidth="1"/>
    <col min="23" max="23" width="25" style="29" bestFit="1" customWidth="1"/>
    <col min="24" max="24" width="19.855468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140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7" width="30.28515625" style="30" bestFit="1" customWidth="1"/>
    <col min="38" max="39" width="27.140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140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62"/>
      <c r="L1" s="162"/>
      <c r="M1" s="162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87</v>
      </c>
      <c r="B3" s="66">
        <v>4.7160000000000002</v>
      </c>
      <c r="C3" s="164"/>
      <c r="D3" s="164"/>
      <c r="E3" s="9"/>
      <c r="F3" s="165"/>
      <c r="G3" s="165"/>
      <c r="H3" s="165"/>
      <c r="I3" s="165"/>
      <c r="J3" s="165"/>
      <c r="K3" s="19"/>
      <c r="L3" s="19"/>
      <c r="M3" s="20"/>
      <c r="N3" s="21"/>
      <c r="O3" s="22" t="s">
        <v>86</v>
      </c>
      <c r="P3" s="171"/>
      <c r="Q3" s="171"/>
      <c r="R3" s="166"/>
      <c r="S3" s="166"/>
      <c r="T3" s="166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72" t="s">
        <v>77</v>
      </c>
      <c r="B4" s="173" t="s">
        <v>0</v>
      </c>
      <c r="C4" s="160" t="s">
        <v>64</v>
      </c>
      <c r="D4" s="160"/>
      <c r="E4" s="160"/>
      <c r="F4" s="174"/>
      <c r="G4" s="175" t="s">
        <v>63</v>
      </c>
      <c r="H4" s="176"/>
      <c r="I4" s="176"/>
      <c r="J4" s="177"/>
      <c r="K4" s="167" t="s">
        <v>65</v>
      </c>
      <c r="L4" s="167"/>
      <c r="M4" s="167"/>
      <c r="N4" s="167" t="s">
        <v>1</v>
      </c>
      <c r="O4" s="167"/>
      <c r="P4" s="167"/>
      <c r="Q4" s="168"/>
      <c r="R4" s="169"/>
      <c r="S4" s="169"/>
      <c r="T4" s="169"/>
      <c r="U4" s="167" t="s">
        <v>2</v>
      </c>
      <c r="V4" s="167"/>
      <c r="W4" s="167"/>
      <c r="X4" s="167" t="s">
        <v>78</v>
      </c>
      <c r="Y4" s="167"/>
      <c r="Z4" s="167"/>
      <c r="AA4" s="168"/>
      <c r="AB4" s="160" t="s">
        <v>3</v>
      </c>
      <c r="AC4" s="170"/>
      <c r="AD4" s="170"/>
      <c r="AE4" s="170"/>
      <c r="AF4" s="161"/>
      <c r="AG4" s="170"/>
      <c r="AH4" s="170"/>
      <c r="AI4" s="160" t="s">
        <v>83</v>
      </c>
      <c r="AJ4" s="160"/>
      <c r="AK4" s="160"/>
      <c r="AL4" s="160"/>
      <c r="AM4" s="160"/>
      <c r="AN4" s="161"/>
      <c r="AO4" s="160" t="s">
        <v>84</v>
      </c>
      <c r="AP4" s="160"/>
      <c r="AQ4" s="160"/>
      <c r="AR4" s="161"/>
    </row>
    <row r="5" spans="1:44" s="23" customFormat="1" ht="60.75" thickBot="1" x14ac:dyDescent="0.3">
      <c r="A5" s="172"/>
      <c r="B5" s="173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1041678433.4061177</v>
      </c>
      <c r="C6" s="142">
        <v>6677</v>
      </c>
      <c r="D6" s="78">
        <v>1817076791.23</v>
      </c>
      <c r="E6" s="78">
        <v>1305613246.5</v>
      </c>
      <c r="F6" s="130">
        <f>D6/B6</f>
        <v>1.744374015010042</v>
      </c>
      <c r="G6" s="141">
        <v>5568</v>
      </c>
      <c r="H6" s="132">
        <v>1096142413.1800001</v>
      </c>
      <c r="I6" s="132">
        <v>764912464.22000003</v>
      </c>
      <c r="J6" s="130">
        <f>H6/B6</f>
        <v>1.0522848299698344</v>
      </c>
      <c r="K6" s="131">
        <v>842</v>
      </c>
      <c r="L6" s="132">
        <v>419422831.62</v>
      </c>
      <c r="M6" s="132">
        <v>310338744.72000003</v>
      </c>
      <c r="N6" s="141">
        <v>5462</v>
      </c>
      <c r="O6" s="132">
        <v>1204439889.23</v>
      </c>
      <c r="P6" s="132">
        <v>850948997.61000001</v>
      </c>
      <c r="Q6" s="130">
        <f>O6/B6</f>
        <v>1.1562492325886782</v>
      </c>
      <c r="R6" s="131">
        <v>111</v>
      </c>
      <c r="S6" s="132">
        <v>211601870.59</v>
      </c>
      <c r="T6" s="132">
        <v>157796050.97</v>
      </c>
      <c r="U6" s="131">
        <v>144</v>
      </c>
      <c r="V6" s="132">
        <v>5006988.32</v>
      </c>
      <c r="W6" s="132">
        <v>3755241.22</v>
      </c>
      <c r="X6" s="141">
        <v>5351</v>
      </c>
      <c r="Y6" s="132">
        <v>987831030.32000005</v>
      </c>
      <c r="Z6" s="78">
        <v>689397705.41999996</v>
      </c>
      <c r="AA6" s="130">
        <v>0.94872369565085235</v>
      </c>
      <c r="AB6" s="142">
        <v>5159</v>
      </c>
      <c r="AC6" s="142">
        <v>5362</v>
      </c>
      <c r="AD6" s="78">
        <v>770415497.30999994</v>
      </c>
      <c r="AE6" s="78">
        <v>528982978.93000001</v>
      </c>
      <c r="AF6" s="116">
        <f>AD6/B6</f>
        <v>0.73959052295137528</v>
      </c>
      <c r="AG6" s="77">
        <v>27</v>
      </c>
      <c r="AH6" s="78">
        <v>3931770.3</v>
      </c>
      <c r="AI6" s="142">
        <v>5319</v>
      </c>
      <c r="AJ6" s="78">
        <v>826523775.17999995</v>
      </c>
      <c r="AK6" s="78">
        <v>568744604.96999991</v>
      </c>
      <c r="AL6" s="78">
        <v>420705525.24999994</v>
      </c>
      <c r="AM6" s="78">
        <v>315529142.70000005</v>
      </c>
      <c r="AN6" s="116">
        <f>AJ6/B6</f>
        <v>0.79345386126254214</v>
      </c>
      <c r="AO6" s="142">
        <v>5182</v>
      </c>
      <c r="AP6" s="78">
        <v>716110302.27999997</v>
      </c>
      <c r="AQ6" s="78">
        <v>485934500.81999999</v>
      </c>
      <c r="AR6" s="116">
        <f>AP6/B6</f>
        <v>0.68745812461378963</v>
      </c>
    </row>
    <row r="7" spans="1:44" x14ac:dyDescent="0.2">
      <c r="A7" s="97" t="s">
        <v>13</v>
      </c>
      <c r="B7" s="105">
        <v>9304415.9756800011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1.0698593126123099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0.87928872713605033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0.87923526542482633</v>
      </c>
      <c r="R7" s="87">
        <v>0</v>
      </c>
      <c r="S7" s="86">
        <v>0</v>
      </c>
      <c r="T7" s="88">
        <v>0</v>
      </c>
      <c r="U7" s="87">
        <v>0</v>
      </c>
      <c r="V7" s="86">
        <v>0</v>
      </c>
      <c r="W7" s="88">
        <v>0</v>
      </c>
      <c r="X7" s="87">
        <v>1</v>
      </c>
      <c r="Y7" s="72">
        <v>8180770.6500000004</v>
      </c>
      <c r="Z7" s="72">
        <v>6135577.9800000004</v>
      </c>
      <c r="AA7" s="118">
        <v>0.88021865844425673</v>
      </c>
      <c r="AB7" s="74">
        <v>1</v>
      </c>
      <c r="AC7" s="76">
        <v>3</v>
      </c>
      <c r="AD7" s="72">
        <v>7787870.1399999997</v>
      </c>
      <c r="AE7" s="72">
        <v>5840902.5899999999</v>
      </c>
      <c r="AF7" s="115">
        <f t="shared" ref="AF7:AF59" si="2">AD7/B7</f>
        <v>0.83700794981179172</v>
      </c>
      <c r="AG7" s="76">
        <v>0</v>
      </c>
      <c r="AH7" s="75">
        <v>0</v>
      </c>
      <c r="AI7" s="74">
        <v>1</v>
      </c>
      <c r="AJ7" s="72">
        <v>8194908.8399999999</v>
      </c>
      <c r="AK7" s="72">
        <v>6146181.6299999999</v>
      </c>
      <c r="AL7" s="72">
        <v>7781300</v>
      </c>
      <c r="AM7" s="72">
        <v>5835975</v>
      </c>
      <c r="AN7" s="115">
        <f t="shared" ref="AN7:AN59" si="3">AJ7/B7</f>
        <v>0.88075477938862101</v>
      </c>
      <c r="AO7" s="74">
        <v>1</v>
      </c>
      <c r="AP7" s="72">
        <v>703897.97</v>
      </c>
      <c r="AQ7" s="72">
        <v>527923.47</v>
      </c>
      <c r="AR7" s="115">
        <f t="shared" ref="AR7:AR59" si="4">AP7/B7</f>
        <v>7.5652031448277604E-2</v>
      </c>
    </row>
    <row r="8" spans="1:44" x14ac:dyDescent="0.2">
      <c r="A8" s="98" t="s">
        <v>14</v>
      </c>
      <c r="B8" s="106">
        <v>15865906.275893334</v>
      </c>
      <c r="C8" s="24">
        <v>370</v>
      </c>
      <c r="D8" s="25">
        <v>23277761.059999999</v>
      </c>
      <c r="E8" s="40">
        <v>17458320.68</v>
      </c>
      <c r="F8" s="115">
        <f t="shared" si="0"/>
        <v>1.4671560927703349</v>
      </c>
      <c r="G8" s="52">
        <v>269</v>
      </c>
      <c r="H8" s="51">
        <v>16296967.529999999</v>
      </c>
      <c r="I8" s="51">
        <v>12222725.58</v>
      </c>
      <c r="J8" s="115">
        <f t="shared" si="1"/>
        <v>1.0271690281419108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5">O8/$B8</f>
        <v>1.0622982631385178</v>
      </c>
      <c r="R8" s="52">
        <v>21</v>
      </c>
      <c r="S8" s="51">
        <v>1229073.9199999999</v>
      </c>
      <c r="T8" s="53">
        <v>921805.44</v>
      </c>
      <c r="U8" s="52">
        <v>16</v>
      </c>
      <c r="V8" s="51">
        <v>43459.32</v>
      </c>
      <c r="W8" s="53">
        <v>32594.5</v>
      </c>
      <c r="X8" s="52">
        <v>269</v>
      </c>
      <c r="Y8" s="25">
        <v>15581791.439999999</v>
      </c>
      <c r="Z8" s="25">
        <v>11686343.529999999</v>
      </c>
      <c r="AA8" s="118">
        <v>0.98215975340848793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2"/>
        <v>0.99534619361734655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3"/>
        <v>1.0138909665968172</v>
      </c>
      <c r="AO8" s="27">
        <v>269</v>
      </c>
      <c r="AP8" s="25">
        <v>15438357.359999999</v>
      </c>
      <c r="AQ8" s="25">
        <v>11578767.880000001</v>
      </c>
      <c r="AR8" s="115">
        <f t="shared" si="4"/>
        <v>0.97305234832106924</v>
      </c>
    </row>
    <row r="9" spans="1:44" s="30" customFormat="1" ht="25.5" x14ac:dyDescent="0.2">
      <c r="A9" s="98" t="s">
        <v>15</v>
      </c>
      <c r="B9" s="106">
        <v>11081436.501386667</v>
      </c>
      <c r="C9" s="45">
        <v>8</v>
      </c>
      <c r="D9" s="41">
        <v>27789237.25</v>
      </c>
      <c r="E9" s="42">
        <v>20841927.920000002</v>
      </c>
      <c r="F9" s="115">
        <f t="shared" si="0"/>
        <v>2.5077287810585402</v>
      </c>
      <c r="G9" s="57">
        <v>4</v>
      </c>
      <c r="H9" s="56">
        <v>9705855.1699999999</v>
      </c>
      <c r="I9" s="56">
        <v>7279391.3700000001</v>
      </c>
      <c r="J9" s="115">
        <f t="shared" si="1"/>
        <v>0.87586615406634916</v>
      </c>
      <c r="K9" s="57">
        <v>4</v>
      </c>
      <c r="L9" s="56">
        <v>18083382.079999998</v>
      </c>
      <c r="M9" s="58">
        <v>13562536.550000001</v>
      </c>
      <c r="N9" s="57">
        <v>2</v>
      </c>
      <c r="O9" s="56">
        <v>4194517.53</v>
      </c>
      <c r="P9" s="56">
        <v>3145888.14</v>
      </c>
      <c r="Q9" s="118">
        <f t="shared" si="5"/>
        <v>0.37851748999104246</v>
      </c>
      <c r="R9" s="57">
        <v>0</v>
      </c>
      <c r="S9" s="56">
        <v>0</v>
      </c>
      <c r="T9" s="58">
        <v>0</v>
      </c>
      <c r="U9" s="57">
        <v>0</v>
      </c>
      <c r="V9" s="56">
        <v>0</v>
      </c>
      <c r="W9" s="58">
        <v>0</v>
      </c>
      <c r="X9" s="57">
        <v>2</v>
      </c>
      <c r="Y9" s="41">
        <v>4194517.53</v>
      </c>
      <c r="Z9" s="41">
        <v>3145888.14</v>
      </c>
      <c r="AA9" s="118">
        <v>0.37896778408076059</v>
      </c>
      <c r="AB9" s="43">
        <v>2</v>
      </c>
      <c r="AC9" s="44">
        <v>2</v>
      </c>
      <c r="AD9" s="41">
        <v>1524346.69</v>
      </c>
      <c r="AE9" s="41">
        <v>1143260.01</v>
      </c>
      <c r="AF9" s="115">
        <f t="shared" si="2"/>
        <v>0.13755858185076023</v>
      </c>
      <c r="AG9" s="44">
        <v>0</v>
      </c>
      <c r="AH9" s="46">
        <v>0</v>
      </c>
      <c r="AI9" s="43">
        <v>2</v>
      </c>
      <c r="AJ9" s="56">
        <v>2857754.22</v>
      </c>
      <c r="AK9" s="56">
        <v>2143315.63</v>
      </c>
      <c r="AL9" s="41">
        <v>2834579.37</v>
      </c>
      <c r="AM9" s="41">
        <v>2125934.5</v>
      </c>
      <c r="AN9" s="115">
        <f t="shared" si="3"/>
        <v>0.25788662143598418</v>
      </c>
      <c r="AO9" s="43">
        <v>1</v>
      </c>
      <c r="AP9" s="41">
        <v>187396.72</v>
      </c>
      <c r="AQ9" s="41">
        <v>140547.53</v>
      </c>
      <c r="AR9" s="115">
        <f t="shared" si="4"/>
        <v>1.6910868909148221E-2</v>
      </c>
    </row>
    <row r="10" spans="1:44" s="30" customFormat="1" ht="25.5" x14ac:dyDescent="0.2">
      <c r="A10" s="98" t="s">
        <v>16</v>
      </c>
      <c r="B10" s="106">
        <v>174674496.82449648</v>
      </c>
      <c r="C10" s="27">
        <v>75</v>
      </c>
      <c r="D10" s="47">
        <v>211345737.41</v>
      </c>
      <c r="E10" s="47">
        <v>158509302.93000001</v>
      </c>
      <c r="F10" s="115">
        <f t="shared" si="0"/>
        <v>1.2099404392293673</v>
      </c>
      <c r="G10" s="52">
        <v>56</v>
      </c>
      <c r="H10" s="129">
        <v>177678412.05000001</v>
      </c>
      <c r="I10" s="129">
        <v>133258808.94</v>
      </c>
      <c r="J10" s="115">
        <f t="shared" si="1"/>
        <v>1.0171972169956882</v>
      </c>
      <c r="K10" s="52">
        <v>18</v>
      </c>
      <c r="L10" s="129">
        <v>30645413.359999999</v>
      </c>
      <c r="M10" s="53">
        <v>22984059.989999998</v>
      </c>
      <c r="N10" s="57">
        <v>56</v>
      </c>
      <c r="O10" s="129">
        <v>173624503.37</v>
      </c>
      <c r="P10" s="129">
        <v>130218377.40000001</v>
      </c>
      <c r="Q10" s="118">
        <f t="shared" si="5"/>
        <v>0.9939888565670153</v>
      </c>
      <c r="R10" s="52">
        <v>0</v>
      </c>
      <c r="S10" s="129">
        <v>0</v>
      </c>
      <c r="T10" s="53">
        <v>0</v>
      </c>
      <c r="U10" s="57">
        <v>19</v>
      </c>
      <c r="V10" s="129">
        <v>1370257.55</v>
      </c>
      <c r="W10" s="129">
        <v>1027693.16</v>
      </c>
      <c r="X10" s="57">
        <v>56</v>
      </c>
      <c r="Y10" s="47">
        <v>172254245.81999999</v>
      </c>
      <c r="Z10" s="47">
        <v>129190684.23999999</v>
      </c>
      <c r="AA10" s="118">
        <v>0.98670358670280311</v>
      </c>
      <c r="AB10" s="43">
        <v>48</v>
      </c>
      <c r="AC10" s="44">
        <v>73</v>
      </c>
      <c r="AD10" s="47">
        <v>145005890.69999999</v>
      </c>
      <c r="AE10" s="47">
        <v>108754417.88</v>
      </c>
      <c r="AF10" s="115">
        <f t="shared" si="2"/>
        <v>0.83014918225695011</v>
      </c>
      <c r="AG10" s="43">
        <v>1</v>
      </c>
      <c r="AH10" s="26">
        <v>0</v>
      </c>
      <c r="AI10" s="43">
        <v>56</v>
      </c>
      <c r="AJ10" s="129">
        <v>162670483.43000001</v>
      </c>
      <c r="AK10" s="129">
        <v>122002862.33</v>
      </c>
      <c r="AL10" s="47">
        <v>156728325.28</v>
      </c>
      <c r="AM10" s="47">
        <v>117546243.84</v>
      </c>
      <c r="AN10" s="115">
        <f t="shared" si="3"/>
        <v>0.93127781323133019</v>
      </c>
      <c r="AO10" s="43">
        <v>47</v>
      </c>
      <c r="AP10" s="47">
        <v>140711440.19999999</v>
      </c>
      <c r="AQ10" s="47">
        <v>105533579.95</v>
      </c>
      <c r="AR10" s="115">
        <f t="shared" si="4"/>
        <v>0.80556373573744577</v>
      </c>
    </row>
    <row r="11" spans="1:44" s="67" customFormat="1" outlineLevel="1" collapsed="1" x14ac:dyDescent="0.2">
      <c r="A11" s="99" t="s">
        <v>17</v>
      </c>
      <c r="B11" s="107">
        <v>83848639.595526218</v>
      </c>
      <c r="C11" s="24">
        <v>15</v>
      </c>
      <c r="D11" s="25">
        <v>91804817.5</v>
      </c>
      <c r="E11" s="40">
        <v>68853613.099999994</v>
      </c>
      <c r="F11" s="115">
        <f t="shared" si="0"/>
        <v>1.09488738210725</v>
      </c>
      <c r="G11" s="52">
        <v>14</v>
      </c>
      <c r="H11" s="51">
        <v>85778346.5</v>
      </c>
      <c r="I11" s="51">
        <v>64333759.850000001</v>
      </c>
      <c r="J11" s="115">
        <f t="shared" si="1"/>
        <v>1.0230141706983251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5"/>
        <v>0.99999708670853338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8">
        <v>0.99103199619990656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2"/>
        <v>0.99272267101207945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3"/>
        <v>1.0155860340821021</v>
      </c>
      <c r="AO11" s="52">
        <v>14</v>
      </c>
      <c r="AP11" s="51">
        <v>82387495.890000001</v>
      </c>
      <c r="AQ11" s="51">
        <v>61790621.850000001</v>
      </c>
      <c r="AR11" s="115">
        <f t="shared" si="4"/>
        <v>0.98257403205854543</v>
      </c>
    </row>
    <row r="12" spans="1:44" s="67" customFormat="1" ht="25.5" outlineLevel="1" x14ac:dyDescent="0.2">
      <c r="A12" s="99" t="s">
        <v>18</v>
      </c>
      <c r="B12" s="107">
        <v>89360801.823537767</v>
      </c>
      <c r="C12" s="24">
        <v>32</v>
      </c>
      <c r="D12" s="25">
        <v>117895050.31</v>
      </c>
      <c r="E12" s="40">
        <v>88421287.659999996</v>
      </c>
      <c r="F12" s="115">
        <f t="shared" si="0"/>
        <v>1.3193150453462725</v>
      </c>
      <c r="G12" s="52">
        <v>23</v>
      </c>
      <c r="H12" s="51">
        <v>90535657.450000003</v>
      </c>
      <c r="I12" s="51">
        <v>67901743.040000007</v>
      </c>
      <c r="J12" s="115">
        <f t="shared" si="1"/>
        <v>1.013147326372275</v>
      </c>
      <c r="K12" s="52">
        <v>8</v>
      </c>
      <c r="L12" s="51">
        <v>24337480.859999999</v>
      </c>
      <c r="M12" s="53">
        <v>18253110.620000001</v>
      </c>
      <c r="N12" s="52">
        <v>23</v>
      </c>
      <c r="O12" s="51">
        <v>88448611.349999994</v>
      </c>
      <c r="P12" s="51">
        <v>66336458.439999998</v>
      </c>
      <c r="Q12" s="118">
        <f t="shared" si="5"/>
        <v>0.98979205138133064</v>
      </c>
      <c r="R12" s="52">
        <v>0</v>
      </c>
      <c r="S12" s="51">
        <v>0</v>
      </c>
      <c r="T12" s="53">
        <v>0</v>
      </c>
      <c r="U12" s="52">
        <v>7</v>
      </c>
      <c r="V12" s="51">
        <v>561239.73</v>
      </c>
      <c r="W12" s="53">
        <v>420929.79</v>
      </c>
      <c r="X12" s="52">
        <v>23</v>
      </c>
      <c r="Y12" s="25">
        <v>87887371.620000005</v>
      </c>
      <c r="Z12" s="25">
        <v>65915528.649999999</v>
      </c>
      <c r="AA12" s="118">
        <v>0.98396298894429846</v>
      </c>
      <c r="AB12" s="27">
        <v>15</v>
      </c>
      <c r="AC12" s="28">
        <v>25</v>
      </c>
      <c r="AD12" s="25">
        <v>60439949.039999999</v>
      </c>
      <c r="AE12" s="25">
        <v>45329961.719999999</v>
      </c>
      <c r="AF12" s="115">
        <f t="shared" si="2"/>
        <v>0.67635862488512299</v>
      </c>
      <c r="AG12" s="28">
        <v>0</v>
      </c>
      <c r="AH12" s="26">
        <v>0</v>
      </c>
      <c r="AI12" s="27">
        <v>23</v>
      </c>
      <c r="AJ12" s="51">
        <v>76187479.379999995</v>
      </c>
      <c r="AK12" s="51">
        <v>57140609.439999998</v>
      </c>
      <c r="AL12" s="25">
        <v>74524148.709999993</v>
      </c>
      <c r="AM12" s="25">
        <v>55893111.460000001</v>
      </c>
      <c r="AN12" s="115">
        <f t="shared" si="3"/>
        <v>0.85258276364225838</v>
      </c>
      <c r="AO12" s="52">
        <v>14</v>
      </c>
      <c r="AP12" s="51">
        <v>56996447.609999999</v>
      </c>
      <c r="AQ12" s="51">
        <v>42747335.640000001</v>
      </c>
      <c r="AR12" s="115">
        <f t="shared" si="4"/>
        <v>0.63782381588911674</v>
      </c>
    </row>
    <row r="13" spans="1:44" s="68" customFormat="1" ht="25.5" outlineLevel="1" x14ac:dyDescent="0.2">
      <c r="A13" s="99" t="s">
        <v>19</v>
      </c>
      <c r="B13" s="107">
        <v>1465055.4054324909</v>
      </c>
      <c r="C13" s="24">
        <v>28</v>
      </c>
      <c r="D13" s="25">
        <v>1645869.6</v>
      </c>
      <c r="E13" s="40">
        <v>1234402.17</v>
      </c>
      <c r="F13" s="115">
        <f t="shared" si="0"/>
        <v>1.1234179908125264</v>
      </c>
      <c r="G13" s="52">
        <v>19</v>
      </c>
      <c r="H13" s="51">
        <v>1364408.1</v>
      </c>
      <c r="I13" s="51">
        <v>1023306.05</v>
      </c>
      <c r="J13" s="115">
        <f t="shared" si="1"/>
        <v>0.93130136576453959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5"/>
        <v>0.90610682372665419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8">
        <v>0.90622430169657819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2"/>
        <v>0.90610648244263303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3"/>
        <v>0.90610682372665419</v>
      </c>
      <c r="AO13" s="52">
        <v>19</v>
      </c>
      <c r="AP13" s="51">
        <v>1327496.7</v>
      </c>
      <c r="AQ13" s="51">
        <v>995622.46</v>
      </c>
      <c r="AR13" s="115">
        <f t="shared" si="4"/>
        <v>0.90610682372665419</v>
      </c>
    </row>
    <row r="14" spans="1:44" ht="36.75" customHeight="1" x14ac:dyDescent="0.2">
      <c r="A14" s="98" t="s">
        <v>20</v>
      </c>
      <c r="B14" s="106">
        <v>25188285.404906671</v>
      </c>
      <c r="C14" s="24">
        <v>13</v>
      </c>
      <c r="D14" s="25">
        <v>30276905.75</v>
      </c>
      <c r="E14" s="40">
        <v>22707679.27</v>
      </c>
      <c r="F14" s="115">
        <f t="shared" si="0"/>
        <v>1.2020232923080214</v>
      </c>
      <c r="G14" s="52">
        <v>11</v>
      </c>
      <c r="H14" s="51">
        <v>25712899.84</v>
      </c>
      <c r="I14" s="51">
        <v>19284674.850000001</v>
      </c>
      <c r="J14" s="115">
        <f t="shared" si="1"/>
        <v>1.0208277152120537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5"/>
        <v>0.99554631912798563</v>
      </c>
      <c r="R14" s="52">
        <v>0</v>
      </c>
      <c r="S14" s="51">
        <v>0</v>
      </c>
      <c r="T14" s="53">
        <v>0</v>
      </c>
      <c r="U14" s="52">
        <v>1</v>
      </c>
      <c r="V14" s="51">
        <v>160416.69</v>
      </c>
      <c r="W14" s="53">
        <v>120312.52</v>
      </c>
      <c r="X14" s="52">
        <v>11</v>
      </c>
      <c r="Y14" s="25">
        <v>24915688.129999999</v>
      </c>
      <c r="Z14" s="25">
        <v>18686766.059999999</v>
      </c>
      <c r="AA14" s="118">
        <v>0.98952288584034964</v>
      </c>
      <c r="AB14" s="52">
        <v>10</v>
      </c>
      <c r="AC14" s="28">
        <v>13</v>
      </c>
      <c r="AD14" s="25">
        <v>17913280.050000001</v>
      </c>
      <c r="AE14" s="25">
        <v>13434959.99</v>
      </c>
      <c r="AF14" s="115">
        <f t="shared" si="2"/>
        <v>0.71117504673464194</v>
      </c>
      <c r="AG14" s="28">
        <v>0</v>
      </c>
      <c r="AH14" s="26">
        <v>0</v>
      </c>
      <c r="AI14" s="52">
        <v>11</v>
      </c>
      <c r="AJ14" s="51">
        <v>21987046.940000001</v>
      </c>
      <c r="AK14" s="51">
        <v>16490285.15</v>
      </c>
      <c r="AL14" s="25">
        <v>19664354.550000001</v>
      </c>
      <c r="AM14" s="25">
        <v>14748265.890000001</v>
      </c>
      <c r="AN14" s="115">
        <f t="shared" si="3"/>
        <v>0.87290764681096278</v>
      </c>
      <c r="AO14" s="52">
        <v>10</v>
      </c>
      <c r="AP14" s="51">
        <v>18337058.52</v>
      </c>
      <c r="AQ14" s="51">
        <v>13752793.83</v>
      </c>
      <c r="AR14" s="115">
        <f t="shared" si="4"/>
        <v>0.72799947377235708</v>
      </c>
    </row>
    <row r="15" spans="1:44" x14ac:dyDescent="0.2">
      <c r="A15" s="98" t="s">
        <v>21</v>
      </c>
      <c r="B15" s="106">
        <v>53437399.135520004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1.3289555064216345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1.3289555064216345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5"/>
        <v>1.0944613799724532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8">
        <v>1.0288817025841486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2"/>
        <v>0.82984332485081524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3"/>
        <v>1.0043788960216153</v>
      </c>
      <c r="AO15" s="52">
        <v>154</v>
      </c>
      <c r="AP15" s="51">
        <v>53671395.950000003</v>
      </c>
      <c r="AQ15" s="51">
        <v>26835697.870000001</v>
      </c>
      <c r="AR15" s="115">
        <f t="shared" si="4"/>
        <v>1.0043788960216153</v>
      </c>
    </row>
    <row r="16" spans="1:44" x14ac:dyDescent="0.2">
      <c r="A16" s="98" t="s">
        <v>22</v>
      </c>
      <c r="B16" s="106">
        <v>6489085.5989866666</v>
      </c>
      <c r="C16" s="24">
        <v>4</v>
      </c>
      <c r="D16" s="25">
        <v>5200000</v>
      </c>
      <c r="E16" s="40">
        <v>3900000</v>
      </c>
      <c r="F16" s="115">
        <f t="shared" si="0"/>
        <v>0.80134557029299014</v>
      </c>
      <c r="G16" s="52">
        <v>3</v>
      </c>
      <c r="H16" s="51">
        <v>2700000</v>
      </c>
      <c r="I16" s="51">
        <v>2025000</v>
      </c>
      <c r="J16" s="115">
        <f t="shared" si="1"/>
        <v>0.41608327688289876</v>
      </c>
      <c r="K16" s="52">
        <v>0</v>
      </c>
      <c r="L16" s="51">
        <v>0</v>
      </c>
      <c r="M16" s="53">
        <v>0</v>
      </c>
      <c r="N16" s="52">
        <v>3</v>
      </c>
      <c r="O16" s="51">
        <v>2700000</v>
      </c>
      <c r="P16" s="51">
        <v>2025000</v>
      </c>
      <c r="Q16" s="118">
        <f t="shared" si="5"/>
        <v>0.41608327688289876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3</v>
      </c>
      <c r="Y16" s="25">
        <v>2700000</v>
      </c>
      <c r="Z16" s="25">
        <v>2025000</v>
      </c>
      <c r="AA16" s="118">
        <v>0.41650025803641938</v>
      </c>
      <c r="AB16" s="52">
        <v>3</v>
      </c>
      <c r="AC16" s="28">
        <v>5</v>
      </c>
      <c r="AD16" s="25">
        <v>1944394.7</v>
      </c>
      <c r="AE16" s="25">
        <v>1458296.02</v>
      </c>
      <c r="AF16" s="115">
        <f t="shared" si="2"/>
        <v>0.29964078456657067</v>
      </c>
      <c r="AG16" s="28">
        <v>0</v>
      </c>
      <c r="AH16" s="26">
        <v>0</v>
      </c>
      <c r="AI16" s="52">
        <v>3</v>
      </c>
      <c r="AJ16" s="51">
        <v>1944394.7</v>
      </c>
      <c r="AK16" s="51">
        <v>1458296.02</v>
      </c>
      <c r="AL16" s="25">
        <v>0</v>
      </c>
      <c r="AM16" s="25">
        <v>0</v>
      </c>
      <c r="AN16" s="115">
        <f t="shared" si="3"/>
        <v>0.29964078456657067</v>
      </c>
      <c r="AO16" s="52">
        <v>3</v>
      </c>
      <c r="AP16" s="51">
        <v>1944394.7</v>
      </c>
      <c r="AQ16" s="51">
        <v>1458296.02</v>
      </c>
      <c r="AR16" s="115">
        <f t="shared" si="4"/>
        <v>0.29964078456657067</v>
      </c>
    </row>
    <row r="17" spans="1:44" ht="25.5" x14ac:dyDescent="0.2">
      <c r="A17" s="98" t="s">
        <v>23</v>
      </c>
      <c r="B17" s="106">
        <v>53196342.855146669</v>
      </c>
      <c r="C17" s="24">
        <v>468</v>
      </c>
      <c r="D17" s="25">
        <v>117886042.94</v>
      </c>
      <c r="E17" s="40">
        <v>88414531.420000002</v>
      </c>
      <c r="F17" s="115">
        <f t="shared" si="0"/>
        <v>2.216055401797131</v>
      </c>
      <c r="G17" s="52">
        <v>222</v>
      </c>
      <c r="H17" s="51">
        <v>53255805.380000003</v>
      </c>
      <c r="I17" s="51">
        <v>39941853.649999999</v>
      </c>
      <c r="J17" s="115">
        <f t="shared" si="1"/>
        <v>1.0011177934734208</v>
      </c>
      <c r="K17" s="52">
        <v>195</v>
      </c>
      <c r="L17" s="51">
        <v>50108144.700000003</v>
      </c>
      <c r="M17" s="53">
        <v>37581108.270000003</v>
      </c>
      <c r="N17" s="52">
        <v>218</v>
      </c>
      <c r="O17" s="51">
        <v>45897849.960000001</v>
      </c>
      <c r="P17" s="51">
        <v>34423386.869999997</v>
      </c>
      <c r="Q17" s="118">
        <f t="shared" si="5"/>
        <v>0.8628008524003159</v>
      </c>
      <c r="R17" s="52">
        <v>21</v>
      </c>
      <c r="S17" s="51">
        <v>4526694.1900000004</v>
      </c>
      <c r="T17" s="53">
        <v>3395020.59</v>
      </c>
      <c r="U17" s="52">
        <v>13</v>
      </c>
      <c r="V17" s="51">
        <v>404732.56</v>
      </c>
      <c r="W17" s="53">
        <v>303549.40000000002</v>
      </c>
      <c r="X17" s="52">
        <v>197</v>
      </c>
      <c r="Y17" s="25">
        <v>40966423.210000001</v>
      </c>
      <c r="Z17" s="25">
        <v>30724816.879999999</v>
      </c>
      <c r="AA17" s="118">
        <v>0.77055345422112154</v>
      </c>
      <c r="AB17" s="52">
        <v>169</v>
      </c>
      <c r="AC17" s="28">
        <v>180</v>
      </c>
      <c r="AD17" s="25">
        <v>32938036.300000001</v>
      </c>
      <c r="AE17" s="25">
        <v>24703526.75</v>
      </c>
      <c r="AF17" s="115">
        <f t="shared" si="2"/>
        <v>0.61917858507097157</v>
      </c>
      <c r="AG17" s="28">
        <v>2</v>
      </c>
      <c r="AH17" s="26">
        <v>181041.25</v>
      </c>
      <c r="AI17" s="52">
        <v>182</v>
      </c>
      <c r="AJ17" s="53">
        <v>36514234.780000001</v>
      </c>
      <c r="AK17" s="129">
        <v>27385675.449999999</v>
      </c>
      <c r="AL17" s="25">
        <v>32586062.530000001</v>
      </c>
      <c r="AM17" s="25">
        <v>24439546.469999999</v>
      </c>
      <c r="AN17" s="115">
        <f t="shared" si="3"/>
        <v>0.68640498237685343</v>
      </c>
      <c r="AO17" s="52">
        <v>156</v>
      </c>
      <c r="AP17" s="51">
        <v>29721091.039999999</v>
      </c>
      <c r="AQ17" s="51">
        <v>22290817.780000001</v>
      </c>
      <c r="AR17" s="115">
        <f t="shared" si="4"/>
        <v>0.55870553208761653</v>
      </c>
    </row>
    <row r="18" spans="1:44" x14ac:dyDescent="0.2">
      <c r="A18" s="98" t="s">
        <v>24</v>
      </c>
      <c r="B18" s="106">
        <v>29643775.79466667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2.1521618798465676</v>
      </c>
      <c r="G18" s="52">
        <v>280</v>
      </c>
      <c r="H18" s="51">
        <v>35170525.840000004</v>
      </c>
      <c r="I18" s="51">
        <v>26377894.010000002</v>
      </c>
      <c r="J18" s="115">
        <f t="shared" si="1"/>
        <v>1.1864388019804033</v>
      </c>
      <c r="K18" s="52">
        <v>185</v>
      </c>
      <c r="L18" s="51">
        <v>22976118.469999999</v>
      </c>
      <c r="M18" s="53">
        <v>17232088.699999999</v>
      </c>
      <c r="N18" s="52">
        <v>309</v>
      </c>
      <c r="O18" s="51">
        <v>33341360.649999999</v>
      </c>
      <c r="P18" s="51">
        <v>25006020.109999999</v>
      </c>
      <c r="Q18" s="118">
        <f t="shared" si="5"/>
        <v>1.1247339367611389</v>
      </c>
      <c r="R18" s="52">
        <v>29</v>
      </c>
      <c r="S18" s="51">
        <v>3648446.23</v>
      </c>
      <c r="T18" s="53">
        <v>2736334.63</v>
      </c>
      <c r="U18" s="52">
        <v>37</v>
      </c>
      <c r="V18" s="51">
        <v>1282095.6200000001</v>
      </c>
      <c r="W18" s="53">
        <v>961571.72</v>
      </c>
      <c r="X18" s="52">
        <v>280</v>
      </c>
      <c r="Y18" s="25">
        <v>28410818.800000001</v>
      </c>
      <c r="Z18" s="25">
        <v>21308113.760000002</v>
      </c>
      <c r="AA18" s="118">
        <v>0.91974662500387017</v>
      </c>
      <c r="AB18" s="52">
        <v>269</v>
      </c>
      <c r="AC18" s="28">
        <v>280</v>
      </c>
      <c r="AD18" s="25">
        <v>24849168.34</v>
      </c>
      <c r="AE18" s="25">
        <v>18636875.899999999</v>
      </c>
      <c r="AF18" s="115">
        <f t="shared" si="2"/>
        <v>0.83825921880271115</v>
      </c>
      <c r="AG18" s="28">
        <v>4</v>
      </c>
      <c r="AH18" s="26">
        <v>100187.64</v>
      </c>
      <c r="AI18" s="52">
        <v>280</v>
      </c>
      <c r="AJ18" s="51">
        <v>26887104.100000001</v>
      </c>
      <c r="AK18" s="51">
        <v>20165327.649999999</v>
      </c>
      <c r="AL18" s="25">
        <v>23191214.219999999</v>
      </c>
      <c r="AM18" s="25">
        <v>17393410.43</v>
      </c>
      <c r="AN18" s="115">
        <f t="shared" si="3"/>
        <v>0.90700672836816443</v>
      </c>
      <c r="AO18" s="52">
        <v>257</v>
      </c>
      <c r="AP18" s="51">
        <v>22515578.550000001</v>
      </c>
      <c r="AQ18" s="51">
        <v>16886683.640000001</v>
      </c>
      <c r="AR18" s="115">
        <f t="shared" si="4"/>
        <v>0.75953814743298886</v>
      </c>
    </row>
    <row r="19" spans="1:44" ht="25.5" x14ac:dyDescent="0.2">
      <c r="A19" s="98" t="s">
        <v>25</v>
      </c>
      <c r="B19" s="106">
        <v>337883378.64650667</v>
      </c>
      <c r="C19" s="153">
        <v>3969</v>
      </c>
      <c r="D19" s="25">
        <v>350290101</v>
      </c>
      <c r="E19" s="40">
        <v>223277213.25</v>
      </c>
      <c r="F19" s="115">
        <f t="shared" si="0"/>
        <v>1.0367189484229504</v>
      </c>
      <c r="G19" s="143">
        <v>3969</v>
      </c>
      <c r="H19" s="51">
        <v>350290101</v>
      </c>
      <c r="I19" s="51">
        <v>223277213.25</v>
      </c>
      <c r="J19" s="115">
        <f t="shared" si="1"/>
        <v>1.0367189484229504</v>
      </c>
      <c r="K19" s="52">
        <v>115</v>
      </c>
      <c r="L19" s="51">
        <v>8908150</v>
      </c>
      <c r="M19" s="53">
        <v>5259175</v>
      </c>
      <c r="N19" s="143">
        <v>3854</v>
      </c>
      <c r="O19" s="51">
        <v>339790000</v>
      </c>
      <c r="P19" s="51">
        <v>217082875</v>
      </c>
      <c r="Q19" s="118">
        <f t="shared" si="5"/>
        <v>1.0056428385472256</v>
      </c>
      <c r="R19" s="52">
        <v>2</v>
      </c>
      <c r="S19" s="51">
        <v>319350</v>
      </c>
      <c r="T19" s="53">
        <v>210262.5</v>
      </c>
      <c r="U19" s="52">
        <v>1</v>
      </c>
      <c r="V19" s="51">
        <v>25150</v>
      </c>
      <c r="W19" s="53">
        <v>18862.5</v>
      </c>
      <c r="X19" s="143">
        <v>3852</v>
      </c>
      <c r="Y19" s="25">
        <v>339445500</v>
      </c>
      <c r="Z19" s="25">
        <v>216853750</v>
      </c>
      <c r="AA19" s="118">
        <v>1.0047060795590725</v>
      </c>
      <c r="AB19" s="143">
        <v>3870</v>
      </c>
      <c r="AC19" s="144">
        <v>3961</v>
      </c>
      <c r="AD19" s="25">
        <v>317512462.5</v>
      </c>
      <c r="AE19" s="25">
        <v>200391871.87</v>
      </c>
      <c r="AF19" s="115">
        <f t="shared" si="2"/>
        <v>0.93971021531716503</v>
      </c>
      <c r="AG19" s="28">
        <v>3</v>
      </c>
      <c r="AH19" s="26">
        <v>160500</v>
      </c>
      <c r="AI19" s="143">
        <v>3853</v>
      </c>
      <c r="AJ19" s="51">
        <v>316269500</v>
      </c>
      <c r="AK19" s="51">
        <v>199471750</v>
      </c>
      <c r="AL19" s="25">
        <v>0</v>
      </c>
      <c r="AM19" s="25">
        <v>0</v>
      </c>
      <c r="AN19" s="115">
        <f t="shared" si="3"/>
        <v>0.93603154220522022</v>
      </c>
      <c r="AO19" s="143">
        <v>3853</v>
      </c>
      <c r="AP19" s="51">
        <v>316269500</v>
      </c>
      <c r="AQ19" s="51">
        <v>199471750</v>
      </c>
      <c r="AR19" s="115">
        <f t="shared" si="4"/>
        <v>0.93603154220522022</v>
      </c>
    </row>
    <row r="20" spans="1:44" outlineLevel="1" x14ac:dyDescent="0.2">
      <c r="A20" s="99" t="s">
        <v>74</v>
      </c>
      <c r="B20" s="107">
        <v>172744821.70495999</v>
      </c>
      <c r="C20" s="154">
        <v>2745</v>
      </c>
      <c r="D20" s="121">
        <v>157761450</v>
      </c>
      <c r="E20" s="122">
        <v>78880725</v>
      </c>
      <c r="F20" s="123">
        <f t="shared" si="0"/>
        <v>0.91326297623814812</v>
      </c>
      <c r="G20" s="157">
        <v>2745</v>
      </c>
      <c r="H20" s="135">
        <v>157761450</v>
      </c>
      <c r="I20" s="135">
        <v>78880725</v>
      </c>
      <c r="J20" s="123">
        <f t="shared" si="1"/>
        <v>0.91326297623814812</v>
      </c>
      <c r="K20" s="134">
        <v>98</v>
      </c>
      <c r="L20" s="135">
        <v>5687750</v>
      </c>
      <c r="M20" s="137">
        <v>2843875</v>
      </c>
      <c r="N20" s="157">
        <v>2647</v>
      </c>
      <c r="O20" s="135">
        <v>151038500</v>
      </c>
      <c r="P20" s="135">
        <v>75519250</v>
      </c>
      <c r="Q20" s="136">
        <f t="shared" si="5"/>
        <v>0.87434458821559724</v>
      </c>
      <c r="R20" s="134">
        <v>1</v>
      </c>
      <c r="S20" s="135">
        <v>117000</v>
      </c>
      <c r="T20" s="137">
        <v>58500</v>
      </c>
      <c r="U20" s="134">
        <v>0</v>
      </c>
      <c r="V20" s="135">
        <v>0</v>
      </c>
      <c r="W20" s="137">
        <v>0</v>
      </c>
      <c r="X20" s="157">
        <v>2646</v>
      </c>
      <c r="Y20" s="121">
        <v>150921500</v>
      </c>
      <c r="Z20" s="121">
        <v>75460750</v>
      </c>
      <c r="AA20" s="136">
        <v>0.87380810859008007</v>
      </c>
      <c r="AB20" s="143">
        <v>2647</v>
      </c>
      <c r="AC20" s="144">
        <v>2649</v>
      </c>
      <c r="AD20" s="25">
        <v>150969900</v>
      </c>
      <c r="AE20" s="25">
        <v>75484950</v>
      </c>
      <c r="AF20" s="123">
        <f t="shared" si="2"/>
        <v>0.87394747066774292</v>
      </c>
      <c r="AG20" s="28">
        <v>3</v>
      </c>
      <c r="AH20" s="26">
        <v>160500</v>
      </c>
      <c r="AI20" s="143">
        <v>2646</v>
      </c>
      <c r="AJ20" s="51">
        <v>150921500</v>
      </c>
      <c r="AK20" s="51">
        <v>75460750</v>
      </c>
      <c r="AL20" s="25">
        <v>0</v>
      </c>
      <c r="AM20" s="25">
        <v>0</v>
      </c>
      <c r="AN20" s="123">
        <f t="shared" si="3"/>
        <v>0.87366728860774079</v>
      </c>
      <c r="AO20" s="143">
        <v>2646</v>
      </c>
      <c r="AP20" s="51">
        <v>150921500</v>
      </c>
      <c r="AQ20" s="51">
        <v>75460750</v>
      </c>
      <c r="AR20" s="123">
        <f t="shared" si="4"/>
        <v>0.87366728860774079</v>
      </c>
    </row>
    <row r="21" spans="1:44" ht="25.5" outlineLevel="1" x14ac:dyDescent="0.2">
      <c r="A21" s="99" t="s">
        <v>76</v>
      </c>
      <c r="B21" s="107">
        <v>165138556.94154668</v>
      </c>
      <c r="C21" s="154">
        <v>1224</v>
      </c>
      <c r="D21" s="121">
        <v>192528651</v>
      </c>
      <c r="E21" s="122">
        <v>144396488.25</v>
      </c>
      <c r="F21" s="123">
        <f t="shared" si="0"/>
        <v>1.1658612898509733</v>
      </c>
      <c r="G21" s="157">
        <v>1224</v>
      </c>
      <c r="H21" s="135">
        <v>192528651</v>
      </c>
      <c r="I21" s="135">
        <v>144396488.25</v>
      </c>
      <c r="J21" s="123">
        <f t="shared" si="1"/>
        <v>1.1658612898509733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5"/>
        <v>1.1429886726381622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36">
        <v>1.1416111428928644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2"/>
        <v>1.0085019851478434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3"/>
        <v>1.0012682868394416</v>
      </c>
      <c r="AO21" s="143">
        <v>1207</v>
      </c>
      <c r="AP21" s="51">
        <v>165348000</v>
      </c>
      <c r="AQ21" s="51">
        <v>124011000</v>
      </c>
      <c r="AR21" s="123">
        <f t="shared" si="4"/>
        <v>1.0012682868394416</v>
      </c>
    </row>
    <row r="22" spans="1:44" ht="25.5" x14ac:dyDescent="0.2">
      <c r="A22" s="98" t="s">
        <v>26</v>
      </c>
      <c r="B22" s="106">
        <v>105412747.80389333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2.1978494415211802</v>
      </c>
      <c r="G22" s="52">
        <v>441</v>
      </c>
      <c r="H22" s="51">
        <v>116614104.98999999</v>
      </c>
      <c r="I22" s="51">
        <v>87460578.230000004</v>
      </c>
      <c r="J22" s="115">
        <f t="shared" si="1"/>
        <v>1.1062618840649647</v>
      </c>
      <c r="K22" s="52">
        <v>118</v>
      </c>
      <c r="L22" s="51">
        <v>29695711.420000002</v>
      </c>
      <c r="M22" s="53">
        <v>22271783.449999999</v>
      </c>
      <c r="N22" s="52">
        <v>456</v>
      </c>
      <c r="O22" s="51">
        <v>104524753.70999999</v>
      </c>
      <c r="P22" s="51">
        <v>78393564.819999993</v>
      </c>
      <c r="Q22" s="118">
        <f t="shared" si="5"/>
        <v>0.99157602745025364</v>
      </c>
      <c r="R22" s="52">
        <v>24</v>
      </c>
      <c r="S22" s="51">
        <v>4546067.88</v>
      </c>
      <c r="T22" s="53">
        <v>3409550.89</v>
      </c>
      <c r="U22" s="52">
        <v>40</v>
      </c>
      <c r="V22" s="51">
        <v>950836.75</v>
      </c>
      <c r="W22" s="53">
        <v>713127.56</v>
      </c>
      <c r="X22" s="52">
        <v>432</v>
      </c>
      <c r="Y22" s="25">
        <v>99027849.079999998</v>
      </c>
      <c r="Z22" s="25">
        <v>74270886.370000005</v>
      </c>
      <c r="AA22" s="118">
        <v>0.9416989549168483</v>
      </c>
      <c r="AB22" s="52">
        <v>396</v>
      </c>
      <c r="AC22" s="28">
        <v>421</v>
      </c>
      <c r="AD22" s="25">
        <v>85979672.030000001</v>
      </c>
      <c r="AE22" s="25">
        <v>64484753.590000004</v>
      </c>
      <c r="AF22" s="115">
        <f t="shared" si="2"/>
        <v>0.81564776387343563</v>
      </c>
      <c r="AG22" s="28">
        <v>6</v>
      </c>
      <c r="AH22" s="26">
        <v>992046.03</v>
      </c>
      <c r="AI22" s="52">
        <v>421</v>
      </c>
      <c r="AJ22" s="51">
        <v>93027467.219999999</v>
      </c>
      <c r="AK22" s="51">
        <v>69770599.819999993</v>
      </c>
      <c r="AL22" s="25">
        <v>88005668.700000003</v>
      </c>
      <c r="AM22" s="25">
        <v>66004251.200000003</v>
      </c>
      <c r="AN22" s="115">
        <f t="shared" si="3"/>
        <v>0.88250680451917896</v>
      </c>
      <c r="AO22" s="52">
        <v>378</v>
      </c>
      <c r="AP22" s="51">
        <v>80319525.670000002</v>
      </c>
      <c r="AQ22" s="51">
        <v>60239643.799999997</v>
      </c>
      <c r="AR22" s="115">
        <f t="shared" si="4"/>
        <v>0.76195267975960557</v>
      </c>
    </row>
    <row r="23" spans="1:44" ht="25.5" collapsed="1" x14ac:dyDescent="0.2">
      <c r="A23" s="98" t="s">
        <v>27</v>
      </c>
      <c r="B23" s="106">
        <v>144365197.42416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3.6192354614032434</v>
      </c>
      <c r="G23" s="52">
        <v>16</v>
      </c>
      <c r="H23" s="51">
        <v>153552694.36000001</v>
      </c>
      <c r="I23" s="51">
        <v>115164520.73</v>
      </c>
      <c r="J23" s="115">
        <f t="shared" si="1"/>
        <v>1.0636406633992692</v>
      </c>
      <c r="K23" s="52">
        <v>24</v>
      </c>
      <c r="L23" s="51">
        <v>166363221.55000001</v>
      </c>
      <c r="M23" s="53">
        <v>124772416.11</v>
      </c>
      <c r="N23" s="52">
        <v>17</v>
      </c>
      <c r="O23" s="51">
        <v>331007995.13999999</v>
      </c>
      <c r="P23" s="51">
        <v>248255996.30000001</v>
      </c>
      <c r="Q23" s="118">
        <f t="shared" si="5"/>
        <v>2.29285174713864</v>
      </c>
      <c r="R23" s="52">
        <v>1</v>
      </c>
      <c r="S23" s="51">
        <v>188897941</v>
      </c>
      <c r="T23" s="53">
        <v>141673455.75</v>
      </c>
      <c r="U23" s="52">
        <v>3</v>
      </c>
      <c r="V23" s="51">
        <v>637777.86</v>
      </c>
      <c r="W23" s="53">
        <v>478333.38</v>
      </c>
      <c r="X23" s="52">
        <v>16</v>
      </c>
      <c r="Y23" s="25">
        <v>141472276.28</v>
      </c>
      <c r="Z23" s="25">
        <v>106104207.17</v>
      </c>
      <c r="AA23" s="118">
        <v>0.9823555331563969</v>
      </c>
      <c r="AB23" s="52">
        <v>13</v>
      </c>
      <c r="AC23" s="54">
        <v>20</v>
      </c>
      <c r="AD23" s="51">
        <v>41990101.909999996</v>
      </c>
      <c r="AE23" s="51">
        <v>31492576.379999999</v>
      </c>
      <c r="AF23" s="115">
        <f t="shared" si="2"/>
        <v>0.29086028114261292</v>
      </c>
      <c r="AG23" s="28">
        <v>3</v>
      </c>
      <c r="AH23" s="26">
        <v>2001813.91</v>
      </c>
      <c r="AI23" s="52">
        <v>13</v>
      </c>
      <c r="AJ23" s="51">
        <v>43306023.93</v>
      </c>
      <c r="AK23" s="51">
        <v>32479517.899999999</v>
      </c>
      <c r="AL23" s="25">
        <v>37045400.149999999</v>
      </c>
      <c r="AM23" s="25">
        <v>27784050.100000001</v>
      </c>
      <c r="AN23" s="115">
        <f t="shared" si="3"/>
        <v>0.2999755114299632</v>
      </c>
      <c r="AO23" s="27">
        <v>8</v>
      </c>
      <c r="AP23" s="25">
        <v>16301685.98</v>
      </c>
      <c r="AQ23" s="25">
        <v>12226264.439999999</v>
      </c>
      <c r="AR23" s="115">
        <f t="shared" si="4"/>
        <v>0.11291977755624819</v>
      </c>
    </row>
    <row r="24" spans="1:44" x14ac:dyDescent="0.2">
      <c r="A24" s="98" t="s">
        <v>28</v>
      </c>
      <c r="B24" s="106">
        <v>56150580.248319998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2.1789859605887281</v>
      </c>
      <c r="G24" s="52">
        <v>14</v>
      </c>
      <c r="H24" s="51">
        <v>57373642.710000001</v>
      </c>
      <c r="I24" s="51">
        <v>43030231.979999997</v>
      </c>
      <c r="J24" s="115">
        <f t="shared" si="1"/>
        <v>1.0217818312165456</v>
      </c>
      <c r="K24" s="52">
        <v>15</v>
      </c>
      <c r="L24" s="51">
        <v>60982209.329999998</v>
      </c>
      <c r="M24" s="53">
        <v>45736656.950000003</v>
      </c>
      <c r="N24" s="52">
        <v>11</v>
      </c>
      <c r="O24" s="51">
        <v>45080219.140000001</v>
      </c>
      <c r="P24" s="51">
        <v>33810164.32</v>
      </c>
      <c r="Q24" s="118">
        <f t="shared" si="5"/>
        <v>0.80284511648210055</v>
      </c>
      <c r="R24" s="52">
        <v>1</v>
      </c>
      <c r="S24" s="51">
        <v>3646826.6</v>
      </c>
      <c r="T24" s="53">
        <v>2735119.95</v>
      </c>
      <c r="U24" s="52">
        <v>4</v>
      </c>
      <c r="V24" s="51">
        <v>33625.9</v>
      </c>
      <c r="W24" s="53">
        <v>25219.43</v>
      </c>
      <c r="X24" s="52">
        <v>10</v>
      </c>
      <c r="Y24" s="25">
        <v>41399766.640000001</v>
      </c>
      <c r="Z24" s="25">
        <v>31049824.940000001</v>
      </c>
      <c r="AA24" s="118">
        <v>0.71985607811736596</v>
      </c>
      <c r="AB24" s="52">
        <v>6</v>
      </c>
      <c r="AC24" s="28">
        <v>11</v>
      </c>
      <c r="AD24" s="25">
        <v>23123186.93</v>
      </c>
      <c r="AE24" s="25">
        <v>17342390.149999999</v>
      </c>
      <c r="AF24" s="115">
        <f t="shared" si="2"/>
        <v>0.41180673160883025</v>
      </c>
      <c r="AG24" s="28">
        <v>0</v>
      </c>
      <c r="AH24" s="26">
        <v>0</v>
      </c>
      <c r="AI24" s="52">
        <v>8</v>
      </c>
      <c r="AJ24" s="51">
        <v>31835569.73</v>
      </c>
      <c r="AK24" s="51">
        <v>23876677.239999998</v>
      </c>
      <c r="AL24" s="25">
        <v>28578926.510000002</v>
      </c>
      <c r="AM24" s="25">
        <v>21434194.850000001</v>
      </c>
      <c r="AN24" s="115">
        <f t="shared" si="3"/>
        <v>0.56696777823507005</v>
      </c>
      <c r="AO24" s="27">
        <v>3</v>
      </c>
      <c r="AP24" s="25">
        <v>12524379.869999999</v>
      </c>
      <c r="AQ24" s="25">
        <v>9393284.8599999994</v>
      </c>
      <c r="AR24" s="115">
        <f t="shared" si="4"/>
        <v>0.22304987436660947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5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8" t="s">
        <v>85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11034854.833546666</v>
      </c>
      <c r="C26" s="24">
        <v>95</v>
      </c>
      <c r="D26" s="25">
        <v>18435485.5</v>
      </c>
      <c r="E26" s="40">
        <v>13826614.07</v>
      </c>
      <c r="F26" s="115">
        <f t="shared" si="0"/>
        <v>1.6706595399837016</v>
      </c>
      <c r="G26" s="52">
        <v>58</v>
      </c>
      <c r="H26" s="51">
        <v>11824790.640000001</v>
      </c>
      <c r="I26" s="51">
        <v>8868592.9399999995</v>
      </c>
      <c r="J26" s="115">
        <f t="shared" si="1"/>
        <v>1.0715855186469585</v>
      </c>
      <c r="K26" s="52">
        <v>27</v>
      </c>
      <c r="L26" s="51">
        <v>5325163.2300000004</v>
      </c>
      <c r="M26" s="53">
        <v>3993872.41</v>
      </c>
      <c r="N26" s="52">
        <v>65</v>
      </c>
      <c r="O26" s="51">
        <v>10006858.32</v>
      </c>
      <c r="P26" s="51">
        <v>7505143.7000000002</v>
      </c>
      <c r="Q26" s="118">
        <f t="shared" si="5"/>
        <v>0.90684095721662861</v>
      </c>
      <c r="R26" s="52">
        <v>10</v>
      </c>
      <c r="S26" s="51">
        <v>1283063.3700000001</v>
      </c>
      <c r="T26" s="53">
        <v>962297.52</v>
      </c>
      <c r="U26" s="52">
        <v>3</v>
      </c>
      <c r="V26" s="51">
        <v>94060</v>
      </c>
      <c r="W26" s="53">
        <v>70545</v>
      </c>
      <c r="X26" s="52">
        <v>55</v>
      </c>
      <c r="Y26" s="25">
        <v>8629734.9499999993</v>
      </c>
      <c r="Z26" s="25">
        <v>6472301.1799999997</v>
      </c>
      <c r="AA26" s="118">
        <v>0.83423086937647128</v>
      </c>
      <c r="AB26" s="52">
        <v>43</v>
      </c>
      <c r="AC26" s="28">
        <v>46</v>
      </c>
      <c r="AD26" s="25">
        <v>6066693.4400000004</v>
      </c>
      <c r="AE26" s="25">
        <v>4550020.05</v>
      </c>
      <c r="AF26" s="115">
        <f t="shared" si="2"/>
        <v>0.54977555495853592</v>
      </c>
      <c r="AG26" s="28">
        <v>0</v>
      </c>
      <c r="AH26" s="26">
        <v>0</v>
      </c>
      <c r="AI26" s="52">
        <v>51</v>
      </c>
      <c r="AJ26" s="51">
        <v>7301444.1299999999</v>
      </c>
      <c r="AK26" s="51">
        <v>5476083.0499999998</v>
      </c>
      <c r="AL26" s="25">
        <v>6991169.7599999998</v>
      </c>
      <c r="AM26" s="25">
        <v>5243377.3</v>
      </c>
      <c r="AN26" s="115">
        <f t="shared" si="3"/>
        <v>0.66167106320267499</v>
      </c>
      <c r="AO26" s="27">
        <v>34</v>
      </c>
      <c r="AP26" s="25">
        <v>5104459.75</v>
      </c>
      <c r="AQ26" s="25">
        <v>3828344.78</v>
      </c>
      <c r="AR26" s="115">
        <f t="shared" si="4"/>
        <v>0.46257606710711907</v>
      </c>
    </row>
    <row r="27" spans="1:44" ht="13.5" thickBot="1" x14ac:dyDescent="0.25">
      <c r="A27" s="100" t="s">
        <v>31</v>
      </c>
      <c r="B27" s="108">
        <v>7950530.0830078889</v>
      </c>
      <c r="C27" s="45">
        <v>26</v>
      </c>
      <c r="D27" s="41">
        <v>11282657.33</v>
      </c>
      <c r="E27" s="42">
        <v>8461992.9700000007</v>
      </c>
      <c r="F27" s="115">
        <f t="shared" si="0"/>
        <v>1.4191075578864401</v>
      </c>
      <c r="G27" s="57">
        <v>17</v>
      </c>
      <c r="H27" s="56">
        <v>6769419.7599999998</v>
      </c>
      <c r="I27" s="56">
        <v>5077064.8099999996</v>
      </c>
      <c r="J27" s="115">
        <f t="shared" si="1"/>
        <v>0.8514425691524401</v>
      </c>
      <c r="K27" s="57">
        <v>6</v>
      </c>
      <c r="L27" s="56">
        <v>3206743.5</v>
      </c>
      <c r="M27" s="58">
        <v>2405057.62</v>
      </c>
      <c r="N27" s="57">
        <v>13</v>
      </c>
      <c r="O27" s="56">
        <v>5675461.6600000001</v>
      </c>
      <c r="P27" s="56">
        <v>4256596.22</v>
      </c>
      <c r="Q27" s="118">
        <f t="shared" si="5"/>
        <v>0.71384695117747765</v>
      </c>
      <c r="R27" s="57">
        <v>0</v>
      </c>
      <c r="S27" s="56">
        <v>0</v>
      </c>
      <c r="T27" s="58">
        <v>0</v>
      </c>
      <c r="U27" s="57">
        <v>7</v>
      </c>
      <c r="V27" s="56">
        <v>4576.07</v>
      </c>
      <c r="W27" s="58">
        <v>3432.05</v>
      </c>
      <c r="X27" s="57">
        <v>13</v>
      </c>
      <c r="Y27" s="41">
        <v>5670885.5899999999</v>
      </c>
      <c r="Z27" s="41">
        <v>4253164.17</v>
      </c>
      <c r="AA27" s="118">
        <v>0.85313871002844133</v>
      </c>
      <c r="AB27" s="57">
        <v>11</v>
      </c>
      <c r="AC27" s="59">
        <v>18</v>
      </c>
      <c r="AD27" s="56">
        <v>3643655.19</v>
      </c>
      <c r="AE27" s="56">
        <v>2732741.36</v>
      </c>
      <c r="AF27" s="115">
        <f t="shared" si="2"/>
        <v>0.45829085003870734</v>
      </c>
      <c r="AG27" s="44">
        <v>2</v>
      </c>
      <c r="AH27" s="46">
        <v>193895.39</v>
      </c>
      <c r="AI27" s="57">
        <v>12</v>
      </c>
      <c r="AJ27" s="56">
        <v>3970148.16</v>
      </c>
      <c r="AK27" s="56">
        <v>2977611.09</v>
      </c>
      <c r="AL27" s="41">
        <v>3741031.96</v>
      </c>
      <c r="AM27" s="41">
        <v>2805773.96</v>
      </c>
      <c r="AN27" s="115">
        <f t="shared" si="3"/>
        <v>0.49935641001914072</v>
      </c>
      <c r="AO27" s="43">
        <v>8</v>
      </c>
      <c r="AP27" s="41">
        <v>2360140</v>
      </c>
      <c r="AQ27" s="41">
        <v>1770104.97</v>
      </c>
      <c r="AR27" s="115">
        <f t="shared" si="4"/>
        <v>0.2968531626644822</v>
      </c>
    </row>
    <row r="28" spans="1:44" s="31" customFormat="1" ht="59.25" customHeight="1" thickBot="1" x14ac:dyDescent="0.25">
      <c r="A28" s="96" t="s">
        <v>68</v>
      </c>
      <c r="B28" s="70">
        <f>SUM(B29+B30+B31+B35+B36+B37+B38+B39)</f>
        <v>838267913.01514268</v>
      </c>
      <c r="C28" s="142">
        <v>3299</v>
      </c>
      <c r="D28" s="78">
        <v>1457174177.3800001</v>
      </c>
      <c r="E28" s="78">
        <v>1092880625.74</v>
      </c>
      <c r="F28" s="116">
        <f t="shared" si="0"/>
        <v>1.7383155847379754</v>
      </c>
      <c r="G28" s="141">
        <v>2581</v>
      </c>
      <c r="H28" s="132">
        <v>849809846.73000002</v>
      </c>
      <c r="I28" s="132">
        <v>637357379.02999997</v>
      </c>
      <c r="J28" s="116">
        <f t="shared" si="1"/>
        <v>1.0137687886362516</v>
      </c>
      <c r="K28" s="131">
        <v>655</v>
      </c>
      <c r="L28" s="132">
        <v>551795261.26999998</v>
      </c>
      <c r="M28" s="132">
        <v>413846444.82999998</v>
      </c>
      <c r="N28" s="141">
        <v>2574</v>
      </c>
      <c r="O28" s="132">
        <v>827037484.02999997</v>
      </c>
      <c r="P28" s="132">
        <v>620278106.69000006</v>
      </c>
      <c r="Q28" s="130">
        <f t="shared" ref="Q28" si="6">O28/B28</f>
        <v>0.98660281658074167</v>
      </c>
      <c r="R28" s="131">
        <v>60</v>
      </c>
      <c r="S28" s="132">
        <v>46132997.950000003</v>
      </c>
      <c r="T28" s="132">
        <v>34599748.310000002</v>
      </c>
      <c r="U28" s="131">
        <v>146</v>
      </c>
      <c r="V28" s="132">
        <v>4180269.06</v>
      </c>
      <c r="W28" s="132">
        <v>3135201.77</v>
      </c>
      <c r="X28" s="141">
        <v>2514</v>
      </c>
      <c r="Y28" s="78">
        <v>776724217.01999998</v>
      </c>
      <c r="Z28" s="78">
        <v>582543156.61000001</v>
      </c>
      <c r="AA28" s="130">
        <v>0.92220824416973479</v>
      </c>
      <c r="AB28" s="77">
        <v>712</v>
      </c>
      <c r="AC28" s="77">
        <v>896</v>
      </c>
      <c r="AD28" s="78">
        <v>314375284.23000002</v>
      </c>
      <c r="AE28" s="78">
        <v>235781461.09</v>
      </c>
      <c r="AF28" s="116">
        <f t="shared" si="2"/>
        <v>0.37502960491381837</v>
      </c>
      <c r="AG28" s="77">
        <v>29</v>
      </c>
      <c r="AH28" s="78">
        <v>8635356.1199999992</v>
      </c>
      <c r="AI28" s="142">
        <v>2378</v>
      </c>
      <c r="AJ28" s="78">
        <v>642194475.07999992</v>
      </c>
      <c r="AK28" s="78">
        <v>481642697.60000002</v>
      </c>
      <c r="AL28" s="78">
        <v>252093314.59999999</v>
      </c>
      <c r="AM28" s="78">
        <v>189069985.01999998</v>
      </c>
      <c r="AN28" s="116">
        <f t="shared" si="3"/>
        <v>0.76609693047907368</v>
      </c>
      <c r="AO28" s="142">
        <v>2239</v>
      </c>
      <c r="AP28" s="78">
        <v>535702399.5</v>
      </c>
      <c r="AQ28" s="78">
        <v>401776790.39999998</v>
      </c>
      <c r="AR28" s="116">
        <f t="shared" si="4"/>
        <v>0.63905869613110544</v>
      </c>
    </row>
    <row r="29" spans="1:44" s="30" customFormat="1" x14ac:dyDescent="0.2">
      <c r="A29" s="101" t="s">
        <v>32</v>
      </c>
      <c r="B29" s="105">
        <v>76643929.752906665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2.1014440849947653</v>
      </c>
      <c r="G29" s="87">
        <v>14</v>
      </c>
      <c r="H29" s="86">
        <v>74342333.540000007</v>
      </c>
      <c r="I29" s="86">
        <v>55756750.119999997</v>
      </c>
      <c r="J29" s="118">
        <f t="shared" si="1"/>
        <v>0.96997027396263735</v>
      </c>
      <c r="K29" s="87">
        <v>12</v>
      </c>
      <c r="L29" s="86">
        <v>82694978.379999995</v>
      </c>
      <c r="M29" s="88">
        <v>62021233.740000002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7">O29/$B29</f>
        <v>0.94142308363649108</v>
      </c>
      <c r="R29" s="87">
        <v>0</v>
      </c>
      <c r="S29" s="86">
        <v>0</v>
      </c>
      <c r="T29" s="88">
        <v>0</v>
      </c>
      <c r="U29" s="87">
        <v>10</v>
      </c>
      <c r="V29" s="86">
        <v>56641.91</v>
      </c>
      <c r="W29" s="88">
        <v>42481.43</v>
      </c>
      <c r="X29" s="81">
        <v>14</v>
      </c>
      <c r="Y29" s="80">
        <v>72097722.780000001</v>
      </c>
      <c r="Z29" s="80">
        <v>54073292.039999999</v>
      </c>
      <c r="AA29" s="118">
        <v>0.91411078675722002</v>
      </c>
      <c r="AB29" s="81">
        <v>9</v>
      </c>
      <c r="AC29" s="83">
        <v>21</v>
      </c>
      <c r="AD29" s="80">
        <v>32800804.98</v>
      </c>
      <c r="AE29" s="80">
        <v>24600603.68</v>
      </c>
      <c r="AF29" s="115">
        <f t="shared" si="2"/>
        <v>0.42796350716549802</v>
      </c>
      <c r="AG29" s="83">
        <v>2</v>
      </c>
      <c r="AH29" s="82">
        <v>1522226.26</v>
      </c>
      <c r="AI29" s="87">
        <v>13</v>
      </c>
      <c r="AJ29" s="86">
        <v>51741850.740000002</v>
      </c>
      <c r="AK29" s="86">
        <v>38806387.810000002</v>
      </c>
      <c r="AL29" s="80">
        <v>47651501.469999999</v>
      </c>
      <c r="AM29" s="80">
        <v>35738625.939999998</v>
      </c>
      <c r="AN29" s="115">
        <f t="shared" si="3"/>
        <v>0.67509391685435771</v>
      </c>
      <c r="AO29" s="81">
        <v>8</v>
      </c>
      <c r="AP29" s="80">
        <v>30059854.75</v>
      </c>
      <c r="AQ29" s="80">
        <v>22544890.890000001</v>
      </c>
      <c r="AR29" s="115">
        <f t="shared" si="4"/>
        <v>0.39220137650705472</v>
      </c>
    </row>
    <row r="30" spans="1:44" s="23" customFormat="1" x14ac:dyDescent="0.25">
      <c r="A30" s="98" t="s">
        <v>33</v>
      </c>
      <c r="B30" s="106">
        <v>9364561.42784</v>
      </c>
      <c r="C30" s="24">
        <v>34</v>
      </c>
      <c r="D30" s="56">
        <v>17356707.68</v>
      </c>
      <c r="E30" s="56">
        <v>13017530.75</v>
      </c>
      <c r="F30" s="118">
        <f t="shared" si="0"/>
        <v>1.8534458675662127</v>
      </c>
      <c r="G30" s="52">
        <v>12</v>
      </c>
      <c r="H30" s="56">
        <v>8876041.6500000004</v>
      </c>
      <c r="I30" s="56">
        <v>6657031.2300000004</v>
      </c>
      <c r="J30" s="118">
        <f t="shared" si="1"/>
        <v>0.94783313862540597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7"/>
        <v>0.90609765181039237</v>
      </c>
      <c r="R30" s="57">
        <v>0</v>
      </c>
      <c r="S30" s="56">
        <v>0</v>
      </c>
      <c r="T30" s="53">
        <v>0</v>
      </c>
      <c r="U30" s="52">
        <v>2</v>
      </c>
      <c r="V30" s="56">
        <v>35758.28</v>
      </c>
      <c r="W30" s="53">
        <v>26818.720000000001</v>
      </c>
      <c r="X30" s="27">
        <v>12</v>
      </c>
      <c r="Y30" s="41">
        <v>8449448.8399999999</v>
      </c>
      <c r="Z30" s="41">
        <v>6337086.6100000003</v>
      </c>
      <c r="AA30" s="118">
        <v>0.90650214082771541</v>
      </c>
      <c r="AB30" s="27">
        <v>10</v>
      </c>
      <c r="AC30" s="44">
        <v>18</v>
      </c>
      <c r="AD30" s="41">
        <v>6049672.0199999996</v>
      </c>
      <c r="AE30" s="41">
        <v>4537253.95</v>
      </c>
      <c r="AF30" s="115">
        <f t="shared" si="2"/>
        <v>0.64601765567097125</v>
      </c>
      <c r="AG30" s="44">
        <v>0</v>
      </c>
      <c r="AH30" s="26">
        <v>0</v>
      </c>
      <c r="AI30" s="52">
        <v>11</v>
      </c>
      <c r="AJ30" s="56">
        <v>6341260.3499999996</v>
      </c>
      <c r="AK30" s="56">
        <v>4755945.1900000004</v>
      </c>
      <c r="AL30" s="41">
        <v>4119036.69</v>
      </c>
      <c r="AM30" s="41">
        <v>3089277.48</v>
      </c>
      <c r="AN30" s="115">
        <f t="shared" si="3"/>
        <v>0.67715508076523501</v>
      </c>
      <c r="AO30" s="27">
        <v>8</v>
      </c>
      <c r="AP30" s="41">
        <v>5450375.7300000004</v>
      </c>
      <c r="AQ30" s="41">
        <v>4087781.72</v>
      </c>
      <c r="AR30" s="115">
        <f t="shared" si="4"/>
        <v>0.58202146165612445</v>
      </c>
    </row>
    <row r="31" spans="1:44" s="23" customFormat="1" ht="39" customHeight="1" x14ac:dyDescent="0.25">
      <c r="A31" s="98" t="s">
        <v>34</v>
      </c>
      <c r="B31" s="106">
        <v>473663508.87050271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2.0699060087992702</v>
      </c>
      <c r="G31" s="112">
        <v>932</v>
      </c>
      <c r="H31" s="133">
        <v>483339238</v>
      </c>
      <c r="I31" s="133">
        <v>362504426.67000002</v>
      </c>
      <c r="J31" s="115">
        <f t="shared" si="1"/>
        <v>1.0204274320235689</v>
      </c>
      <c r="K31" s="112">
        <v>512</v>
      </c>
      <c r="L31" s="133">
        <v>446869204.08999997</v>
      </c>
      <c r="M31" s="133">
        <v>335151902.27999997</v>
      </c>
      <c r="N31" s="62">
        <v>912</v>
      </c>
      <c r="O31" s="133">
        <v>470454856.58999997</v>
      </c>
      <c r="P31" s="133">
        <v>352841140.45999998</v>
      </c>
      <c r="Q31" s="115">
        <f t="shared" si="7"/>
        <v>0.99322588246632282</v>
      </c>
      <c r="R31" s="112">
        <v>47</v>
      </c>
      <c r="S31" s="133">
        <v>45009822.020000003</v>
      </c>
      <c r="T31" s="113">
        <v>33757366.399999999</v>
      </c>
      <c r="U31" s="62">
        <v>130</v>
      </c>
      <c r="V31" s="133">
        <v>4035937.63</v>
      </c>
      <c r="W31" s="133">
        <v>3026953.19</v>
      </c>
      <c r="X31" s="43">
        <v>865</v>
      </c>
      <c r="Y31" s="47">
        <v>421409096.94</v>
      </c>
      <c r="Z31" s="47">
        <v>316056820.87</v>
      </c>
      <c r="AA31" s="115">
        <v>0.8859072785130051</v>
      </c>
      <c r="AB31" s="57">
        <v>682</v>
      </c>
      <c r="AC31" s="44">
        <v>832</v>
      </c>
      <c r="AD31" s="47">
        <v>269506513.89999998</v>
      </c>
      <c r="AE31" s="47">
        <v>202129883.55000001</v>
      </c>
      <c r="AF31" s="115">
        <f t="shared" si="2"/>
        <v>0.56898306255988518</v>
      </c>
      <c r="AG31" s="43">
        <v>27</v>
      </c>
      <c r="AH31" s="26">
        <v>7113129.8600000003</v>
      </c>
      <c r="AI31" s="57">
        <v>719</v>
      </c>
      <c r="AJ31" s="129">
        <v>309121084.56999999</v>
      </c>
      <c r="AK31" s="129">
        <v>231837662.13999999</v>
      </c>
      <c r="AL31" s="47">
        <v>194854848.06999999</v>
      </c>
      <c r="AM31" s="47">
        <v>146141135.41</v>
      </c>
      <c r="AN31" s="115">
        <f t="shared" si="3"/>
        <v>0.6526174779795253</v>
      </c>
      <c r="AO31" s="57">
        <v>591</v>
      </c>
      <c r="AP31" s="129">
        <v>226940667.94999999</v>
      </c>
      <c r="AQ31" s="129">
        <v>170205499.06</v>
      </c>
      <c r="AR31" s="115">
        <f t="shared" si="4"/>
        <v>0.47911790479946909</v>
      </c>
    </row>
    <row r="32" spans="1:44" s="69" customFormat="1" ht="35.25" customHeight="1" outlineLevel="1" x14ac:dyDescent="0.25">
      <c r="A32" s="99" t="s">
        <v>35</v>
      </c>
      <c r="B32" s="107">
        <v>309652763.87919283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1.9301330834339783</v>
      </c>
      <c r="G32" s="112">
        <v>686</v>
      </c>
      <c r="H32" s="111">
        <v>322689248.06999999</v>
      </c>
      <c r="I32" s="111">
        <v>242016934.56</v>
      </c>
      <c r="J32" s="115">
        <f t="shared" si="1"/>
        <v>1.0421003320864695</v>
      </c>
      <c r="K32" s="112">
        <v>356</v>
      </c>
      <c r="L32" s="111">
        <v>243217708.88</v>
      </c>
      <c r="M32" s="113">
        <v>182413281.00999999</v>
      </c>
      <c r="N32" s="112">
        <v>664</v>
      </c>
      <c r="O32" s="111">
        <v>307795145.31999999</v>
      </c>
      <c r="P32" s="111">
        <v>230846357.41</v>
      </c>
      <c r="Q32" s="115">
        <f t="shared" si="7"/>
        <v>0.99400096244605918</v>
      </c>
      <c r="R32" s="112">
        <v>32</v>
      </c>
      <c r="S32" s="111">
        <v>26611320.140000001</v>
      </c>
      <c r="T32" s="113">
        <v>19958490.010000002</v>
      </c>
      <c r="U32" s="112">
        <v>107</v>
      </c>
      <c r="V32" s="111">
        <v>3449446.56</v>
      </c>
      <c r="W32" s="113">
        <v>2587084.9</v>
      </c>
      <c r="X32" s="27">
        <v>632</v>
      </c>
      <c r="Y32" s="25">
        <v>277734378.62</v>
      </c>
      <c r="Z32" s="25">
        <v>208300782.5</v>
      </c>
      <c r="AA32" s="115">
        <v>0.8910343491228897</v>
      </c>
      <c r="AB32" s="52">
        <v>495</v>
      </c>
      <c r="AC32" s="28">
        <v>623</v>
      </c>
      <c r="AD32" s="25">
        <v>204551201.47</v>
      </c>
      <c r="AE32" s="25">
        <v>153413399.55000001</v>
      </c>
      <c r="AF32" s="115">
        <f t="shared" si="2"/>
        <v>0.66058251477388108</v>
      </c>
      <c r="AG32" s="28">
        <v>23</v>
      </c>
      <c r="AH32" s="26">
        <v>6834428.3600000003</v>
      </c>
      <c r="AI32" s="52">
        <v>525</v>
      </c>
      <c r="AJ32" s="51">
        <v>217468579.36000001</v>
      </c>
      <c r="AK32" s="51">
        <v>163098283.56999999</v>
      </c>
      <c r="AL32" s="25">
        <v>124818516.04000001</v>
      </c>
      <c r="AM32" s="25">
        <v>93613886.560000002</v>
      </c>
      <c r="AN32" s="115">
        <f t="shared" si="3"/>
        <v>0.70229820213987393</v>
      </c>
      <c r="AO32" s="52">
        <v>431</v>
      </c>
      <c r="AP32" s="51">
        <v>175435191.81999999</v>
      </c>
      <c r="AQ32" s="51">
        <v>131576392.20999999</v>
      </c>
      <c r="AR32" s="115">
        <f t="shared" si="4"/>
        <v>0.56655458075757348</v>
      </c>
    </row>
    <row r="33" spans="1:44" s="69" customFormat="1" outlineLevel="1" x14ac:dyDescent="0.25">
      <c r="A33" s="99" t="s">
        <v>36</v>
      </c>
      <c r="B33" s="107">
        <v>30517037.691854477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1.9899349298968509</v>
      </c>
      <c r="G33" s="112">
        <v>193</v>
      </c>
      <c r="H33" s="111">
        <v>37022311.57</v>
      </c>
      <c r="I33" s="111">
        <v>27766733.460000001</v>
      </c>
      <c r="J33" s="115">
        <f t="shared" si="1"/>
        <v>1.2131685894231437</v>
      </c>
      <c r="K33" s="112">
        <v>92</v>
      </c>
      <c r="L33" s="111">
        <v>23156098.84</v>
      </c>
      <c r="M33" s="113">
        <v>17367074.07</v>
      </c>
      <c r="N33" s="112">
        <v>188</v>
      </c>
      <c r="O33" s="111">
        <v>27474160.43</v>
      </c>
      <c r="P33" s="111">
        <v>20605620.059999999</v>
      </c>
      <c r="Q33" s="115">
        <f t="shared" si="7"/>
        <v>0.90028923211420764</v>
      </c>
      <c r="R33" s="112">
        <v>8</v>
      </c>
      <c r="S33" s="111">
        <v>506378.85</v>
      </c>
      <c r="T33" s="113">
        <v>379784.13</v>
      </c>
      <c r="U33" s="112">
        <v>18</v>
      </c>
      <c r="V33" s="111">
        <v>199376.2</v>
      </c>
      <c r="W33" s="113">
        <v>149532.14000000001</v>
      </c>
      <c r="X33" s="27">
        <v>180</v>
      </c>
      <c r="Y33" s="25">
        <v>26768405.379999999</v>
      </c>
      <c r="Z33" s="25">
        <v>20076303.789999999</v>
      </c>
      <c r="AA33" s="115">
        <v>0.87465726582328063</v>
      </c>
      <c r="AB33" s="52">
        <v>149</v>
      </c>
      <c r="AC33" s="28">
        <v>154</v>
      </c>
      <c r="AD33" s="25">
        <v>18855920.760000002</v>
      </c>
      <c r="AE33" s="25">
        <v>14141940.390000001</v>
      </c>
      <c r="AF33" s="115">
        <f t="shared" si="2"/>
        <v>0.61788175347808982</v>
      </c>
      <c r="AG33" s="28">
        <v>2</v>
      </c>
      <c r="AH33" s="26">
        <v>110201.5</v>
      </c>
      <c r="AI33" s="52">
        <v>143</v>
      </c>
      <c r="AJ33" s="51">
        <v>20631246.329999998</v>
      </c>
      <c r="AK33" s="51">
        <v>15473434.560000001</v>
      </c>
      <c r="AL33" s="25">
        <v>13857375.800000001</v>
      </c>
      <c r="AM33" s="25">
        <v>10393031.75</v>
      </c>
      <c r="AN33" s="115">
        <f t="shared" si="3"/>
        <v>0.67605665197008402</v>
      </c>
      <c r="AO33" s="52">
        <v>129</v>
      </c>
      <c r="AP33" s="51">
        <v>17236496.300000001</v>
      </c>
      <c r="AQ33" s="51">
        <v>12927372.09</v>
      </c>
      <c r="AR33" s="115">
        <f t="shared" si="4"/>
        <v>0.56481551302735777</v>
      </c>
    </row>
    <row r="34" spans="1:44" s="69" customFormat="1" outlineLevel="1" x14ac:dyDescent="0.25">
      <c r="A34" s="99" t="s">
        <v>37</v>
      </c>
      <c r="B34" s="107">
        <v>133493707.2994554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2.4124056966789609</v>
      </c>
      <c r="G34" s="112">
        <v>53</v>
      </c>
      <c r="H34" s="111">
        <v>123627678.36</v>
      </c>
      <c r="I34" s="111">
        <v>92720758.650000006</v>
      </c>
      <c r="J34" s="115">
        <f t="shared" si="1"/>
        <v>0.92609367782914476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7"/>
        <v>1.0126735827086548</v>
      </c>
      <c r="R34" s="112">
        <v>7</v>
      </c>
      <c r="S34" s="111">
        <v>17892123.030000001</v>
      </c>
      <c r="T34" s="113">
        <v>13419092.26</v>
      </c>
      <c r="U34" s="112">
        <v>5</v>
      </c>
      <c r="V34" s="111">
        <v>387114.87</v>
      </c>
      <c r="W34" s="113">
        <v>290336.15000000002</v>
      </c>
      <c r="X34" s="27">
        <v>53</v>
      </c>
      <c r="Y34" s="25">
        <v>116906312.94</v>
      </c>
      <c r="Z34" s="25">
        <v>87679734.579999998</v>
      </c>
      <c r="AA34" s="115">
        <v>0.87658245939137114</v>
      </c>
      <c r="AB34" s="52">
        <v>38</v>
      </c>
      <c r="AC34" s="28">
        <v>55</v>
      </c>
      <c r="AD34" s="25">
        <v>46099391.670000002</v>
      </c>
      <c r="AE34" s="25">
        <v>34574543.609999999</v>
      </c>
      <c r="AF34" s="115">
        <f t="shared" si="2"/>
        <v>0.34533007287443929</v>
      </c>
      <c r="AG34" s="28">
        <v>2</v>
      </c>
      <c r="AH34" s="26">
        <v>168500</v>
      </c>
      <c r="AI34" s="52">
        <v>51</v>
      </c>
      <c r="AJ34" s="51">
        <v>71021258.879999995</v>
      </c>
      <c r="AK34" s="51">
        <v>53265944.009999998</v>
      </c>
      <c r="AL34" s="25">
        <v>56178956.229999997</v>
      </c>
      <c r="AM34" s="25">
        <v>42134217.100000001</v>
      </c>
      <c r="AN34" s="115">
        <f t="shared" si="3"/>
        <v>0.53201952598922042</v>
      </c>
      <c r="AO34" s="52">
        <v>31</v>
      </c>
      <c r="AP34" s="51">
        <v>34268979.829999998</v>
      </c>
      <c r="AQ34" s="51">
        <v>25701734.760000002</v>
      </c>
      <c r="AR34" s="115">
        <f t="shared" si="4"/>
        <v>0.25670857842854888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 t="s">
        <v>85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211755096.21664</v>
      </c>
      <c r="C36" s="110">
        <v>967</v>
      </c>
      <c r="D36" s="111">
        <v>221662935.52000001</v>
      </c>
      <c r="E36" s="111">
        <v>166247198.41</v>
      </c>
      <c r="F36" s="115">
        <f t="shared" si="0"/>
        <v>1.046789142175939</v>
      </c>
      <c r="G36" s="112">
        <v>901</v>
      </c>
      <c r="H36" s="111">
        <v>216048469.77000001</v>
      </c>
      <c r="I36" s="111">
        <v>162036349.34999999</v>
      </c>
      <c r="J36" s="115">
        <f t="shared" si="1"/>
        <v>1.0202751840690889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7"/>
        <v>0.99265056102806704</v>
      </c>
      <c r="R36" s="112">
        <v>11</v>
      </c>
      <c r="S36" s="111">
        <v>1036620.93</v>
      </c>
      <c r="T36" s="113">
        <v>777465.66</v>
      </c>
      <c r="U36" s="112">
        <v>3</v>
      </c>
      <c r="V36" s="111">
        <v>4012.1</v>
      </c>
      <c r="W36" s="113">
        <v>3009.07</v>
      </c>
      <c r="X36" s="27">
        <v>901</v>
      </c>
      <c r="Y36" s="25">
        <v>209158182.03</v>
      </c>
      <c r="Z36" s="25">
        <v>156868633.25999999</v>
      </c>
      <c r="AA36" s="115">
        <v>0.98824139826866997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2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3"/>
        <v>0.99263428538671739</v>
      </c>
      <c r="AO36" s="52">
        <v>912</v>
      </c>
      <c r="AP36" s="51">
        <v>210195368.61000001</v>
      </c>
      <c r="AQ36" s="51">
        <v>157646523.12</v>
      </c>
      <c r="AR36" s="115">
        <f t="shared" si="4"/>
        <v>0.99263428538671739</v>
      </c>
    </row>
    <row r="37" spans="1:44" x14ac:dyDescent="0.2">
      <c r="A37" s="98" t="s">
        <v>40</v>
      </c>
      <c r="B37" s="106">
        <v>8679499.4078400005</v>
      </c>
      <c r="C37" s="110">
        <v>24</v>
      </c>
      <c r="D37" s="111">
        <v>12327574.619999999</v>
      </c>
      <c r="E37" s="111">
        <v>9245680.9199999999</v>
      </c>
      <c r="F37" s="115">
        <f t="shared" si="0"/>
        <v>1.4203094027363805</v>
      </c>
      <c r="G37" s="112">
        <v>11</v>
      </c>
      <c r="H37" s="111">
        <v>7747782.1900000004</v>
      </c>
      <c r="I37" s="111">
        <v>5810836.6200000001</v>
      </c>
      <c r="J37" s="115">
        <f t="shared" si="1"/>
        <v>0.89265311580084905</v>
      </c>
      <c r="K37" s="112">
        <v>12</v>
      </c>
      <c r="L37" s="111">
        <v>4504822.43</v>
      </c>
      <c r="M37" s="113">
        <v>3378616.8</v>
      </c>
      <c r="N37" s="112">
        <v>12</v>
      </c>
      <c r="O37" s="111">
        <v>7583029.4100000001</v>
      </c>
      <c r="P37" s="111">
        <v>5687272.0300000003</v>
      </c>
      <c r="Q37" s="115">
        <f t="shared" si="7"/>
        <v>0.8736712860594722</v>
      </c>
      <c r="R37" s="112">
        <v>1</v>
      </c>
      <c r="S37" s="111">
        <v>74970</v>
      </c>
      <c r="T37" s="113">
        <v>56227.5</v>
      </c>
      <c r="U37" s="112">
        <v>1</v>
      </c>
      <c r="V37" s="111">
        <v>47919.14</v>
      </c>
      <c r="W37" s="113">
        <v>35939.360000000001</v>
      </c>
      <c r="X37" s="27">
        <v>11</v>
      </c>
      <c r="Y37" s="25">
        <v>7460140.2699999996</v>
      </c>
      <c r="Z37" s="25">
        <v>5595105.1699999999</v>
      </c>
      <c r="AA37" s="115">
        <v>0.86005951497586941</v>
      </c>
      <c r="AB37" s="27">
        <v>11</v>
      </c>
      <c r="AC37" s="28">
        <v>25</v>
      </c>
      <c r="AD37" s="25">
        <v>6018293.3300000001</v>
      </c>
      <c r="AE37" s="25">
        <v>4513719.91</v>
      </c>
      <c r="AF37" s="115">
        <f t="shared" si="2"/>
        <v>0.69339175535443998</v>
      </c>
      <c r="AG37" s="28">
        <v>0</v>
      </c>
      <c r="AH37" s="26">
        <v>0</v>
      </c>
      <c r="AI37" s="52">
        <v>11</v>
      </c>
      <c r="AJ37" s="51">
        <v>6633699.6500000004</v>
      </c>
      <c r="AK37" s="51">
        <v>4975274.62</v>
      </c>
      <c r="AL37" s="25">
        <v>5467928.3700000001</v>
      </c>
      <c r="AM37" s="25">
        <v>4100946.19</v>
      </c>
      <c r="AN37" s="115">
        <f t="shared" si="3"/>
        <v>0.76429519011291436</v>
      </c>
      <c r="AO37" s="52">
        <v>8</v>
      </c>
      <c r="AP37" s="51">
        <v>4894921.3</v>
      </c>
      <c r="AQ37" s="51">
        <v>3671190.89</v>
      </c>
      <c r="AR37" s="115">
        <f t="shared" si="4"/>
        <v>0.56396355019951094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 t="s">
        <v>85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58161317.339413337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1.1059770739822936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1.0222598850887672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7"/>
        <v>0.99999817439806737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v>0.99979898933244427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2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3"/>
        <v>0.99999817439806737</v>
      </c>
      <c r="AO39" s="43">
        <v>712</v>
      </c>
      <c r="AP39" s="41">
        <v>58161211.159999996</v>
      </c>
      <c r="AQ39" s="41">
        <v>43620904.719999999</v>
      </c>
      <c r="AR39" s="115">
        <f t="shared" si="4"/>
        <v>0.99999817439806737</v>
      </c>
    </row>
    <row r="40" spans="1:44" s="31" customFormat="1" ht="26.25" thickBot="1" x14ac:dyDescent="0.25">
      <c r="A40" s="96" t="s">
        <v>69</v>
      </c>
      <c r="B40" s="70">
        <f>B41+B44</f>
        <v>136133980.47325313</v>
      </c>
      <c r="C40" s="77">
        <v>67</v>
      </c>
      <c r="D40" s="78">
        <v>130136627.22</v>
      </c>
      <c r="E40" s="78">
        <v>103405995.66</v>
      </c>
      <c r="F40" s="116">
        <f t="shared" si="0"/>
        <v>0.95594521490957607</v>
      </c>
      <c r="G40" s="131">
        <v>67</v>
      </c>
      <c r="H40" s="132">
        <v>130136627.22</v>
      </c>
      <c r="I40" s="132">
        <v>103405995.66</v>
      </c>
      <c r="J40" s="116">
        <f t="shared" si="1"/>
        <v>0.95594521490957607</v>
      </c>
      <c r="K40" s="131">
        <v>5</v>
      </c>
      <c r="L40" s="132">
        <v>1609500</v>
      </c>
      <c r="M40" s="132">
        <v>1448550</v>
      </c>
      <c r="N40" s="131">
        <v>61</v>
      </c>
      <c r="O40" s="132">
        <v>126420057.52</v>
      </c>
      <c r="P40" s="132">
        <v>100189701.70999999</v>
      </c>
      <c r="Q40" s="130">
        <f t="shared" ref="Q40" si="8">O40/B40</f>
        <v>0.92864439194766901</v>
      </c>
      <c r="R40" s="131">
        <v>1</v>
      </c>
      <c r="S40" s="132">
        <v>960000</v>
      </c>
      <c r="T40" s="132">
        <v>672000</v>
      </c>
      <c r="U40" s="131">
        <v>7</v>
      </c>
      <c r="V40" s="132">
        <v>1328477.43</v>
      </c>
      <c r="W40" s="132">
        <v>1125251.96</v>
      </c>
      <c r="X40" s="77">
        <v>60</v>
      </c>
      <c r="Y40" s="78">
        <v>124131580.09</v>
      </c>
      <c r="Z40" s="78">
        <v>98392449.75</v>
      </c>
      <c r="AA40" s="130">
        <v>0.91231247459284937</v>
      </c>
      <c r="AB40" s="77">
        <v>59</v>
      </c>
      <c r="AC40" s="77">
        <v>153</v>
      </c>
      <c r="AD40" s="78">
        <v>85131324.379999995</v>
      </c>
      <c r="AE40" s="78">
        <v>68685222.489999995</v>
      </c>
      <c r="AF40" s="116">
        <f t="shared" si="2"/>
        <v>0.62534955698827988</v>
      </c>
      <c r="AG40" s="77">
        <v>1</v>
      </c>
      <c r="AH40" s="78">
        <v>139922.82999999999</v>
      </c>
      <c r="AI40" s="77">
        <v>58</v>
      </c>
      <c r="AJ40" s="78">
        <v>94486406.539999992</v>
      </c>
      <c r="AK40" s="78">
        <v>76065904.730000004</v>
      </c>
      <c r="AL40" s="78">
        <v>7150000</v>
      </c>
      <c r="AM40" s="78">
        <v>5720000</v>
      </c>
      <c r="AN40" s="116">
        <f t="shared" si="3"/>
        <v>0.69406922659228476</v>
      </c>
      <c r="AO40" s="77">
        <v>58</v>
      </c>
      <c r="AP40" s="78">
        <v>93679196.310000002</v>
      </c>
      <c r="AQ40" s="78">
        <v>75420136.540000007</v>
      </c>
      <c r="AR40" s="116">
        <f t="shared" si="4"/>
        <v>0.68813969873161529</v>
      </c>
    </row>
    <row r="41" spans="1:44" s="30" customFormat="1" x14ac:dyDescent="0.2">
      <c r="A41" s="101" t="s">
        <v>42</v>
      </c>
      <c r="B41" s="105">
        <v>94778529.413646787</v>
      </c>
      <c r="C41" s="79">
        <v>63</v>
      </c>
      <c r="D41" s="84">
        <v>87320939.040000007</v>
      </c>
      <c r="E41" s="84">
        <v>69153445.120000005</v>
      </c>
      <c r="F41" s="115">
        <f t="shared" si="0"/>
        <v>0.92131561420309405</v>
      </c>
      <c r="G41" s="87">
        <v>63</v>
      </c>
      <c r="H41" s="138">
        <v>87320939.040000007</v>
      </c>
      <c r="I41" s="138">
        <v>69153445.120000005</v>
      </c>
      <c r="J41" s="115">
        <f t="shared" si="1"/>
        <v>0.92131561420309405</v>
      </c>
      <c r="K41" s="87">
        <v>5</v>
      </c>
      <c r="L41" s="86">
        <v>1609500</v>
      </c>
      <c r="M41" s="88">
        <v>1448550</v>
      </c>
      <c r="N41" s="87">
        <v>57</v>
      </c>
      <c r="O41" s="138">
        <v>84886217.280000001</v>
      </c>
      <c r="P41" s="138">
        <v>66962629.530000001</v>
      </c>
      <c r="Q41" s="118">
        <f t="shared" si="7"/>
        <v>0.89562707719938062</v>
      </c>
      <c r="R41" s="87">
        <v>1</v>
      </c>
      <c r="S41" s="86">
        <v>960000</v>
      </c>
      <c r="T41" s="88">
        <v>672000</v>
      </c>
      <c r="U41" s="87">
        <v>6</v>
      </c>
      <c r="V41" s="86">
        <v>624700.06999999995</v>
      </c>
      <c r="W41" s="88">
        <v>562230.06999999995</v>
      </c>
      <c r="X41" s="87">
        <v>56</v>
      </c>
      <c r="Y41" s="85">
        <v>83301517.209999993</v>
      </c>
      <c r="Z41" s="85">
        <v>65728399.460000001</v>
      </c>
      <c r="AA41" s="118">
        <v>0.87950022625610336</v>
      </c>
      <c r="AB41" s="81">
        <v>56</v>
      </c>
      <c r="AC41" s="81">
        <v>147</v>
      </c>
      <c r="AD41" s="85">
        <v>54166231.719999999</v>
      </c>
      <c r="AE41" s="85">
        <v>43913148.390000001</v>
      </c>
      <c r="AF41" s="115">
        <f t="shared" si="2"/>
        <v>0.57150318806487854</v>
      </c>
      <c r="AG41" s="83">
        <v>1</v>
      </c>
      <c r="AH41" s="82">
        <v>139922.82999999999</v>
      </c>
      <c r="AI41" s="81">
        <v>54</v>
      </c>
      <c r="AJ41" s="85">
        <v>53132396.710000001</v>
      </c>
      <c r="AK41" s="85">
        <v>42982696.890000001</v>
      </c>
      <c r="AL41" s="85">
        <v>0</v>
      </c>
      <c r="AM41" s="85">
        <v>0</v>
      </c>
      <c r="AN41" s="115">
        <f t="shared" si="3"/>
        <v>0.56059528501557099</v>
      </c>
      <c r="AO41" s="81">
        <v>54</v>
      </c>
      <c r="AP41" s="85">
        <v>53132396.710000001</v>
      </c>
      <c r="AQ41" s="85">
        <v>42982696.890000001</v>
      </c>
      <c r="AR41" s="115">
        <f t="shared" si="4"/>
        <v>0.56059528501557099</v>
      </c>
    </row>
    <row r="42" spans="1:44" s="67" customFormat="1" ht="37.5" customHeight="1" outlineLevel="1" x14ac:dyDescent="0.2">
      <c r="A42" s="102" t="s">
        <v>43</v>
      </c>
      <c r="B42" s="107">
        <v>41002005.973533504</v>
      </c>
      <c r="C42" s="110">
        <v>59</v>
      </c>
      <c r="D42" s="111">
        <v>40143939.039999999</v>
      </c>
      <c r="E42" s="111">
        <v>36129545.119999997</v>
      </c>
      <c r="F42" s="115">
        <f t="shared" si="0"/>
        <v>0.97907256210617155</v>
      </c>
      <c r="G42" s="52">
        <v>59</v>
      </c>
      <c r="H42" s="51">
        <v>40143939.039999999</v>
      </c>
      <c r="I42" s="51">
        <v>36129545.119999997</v>
      </c>
      <c r="J42" s="115">
        <f t="shared" si="1"/>
        <v>0.97907256210617155</v>
      </c>
      <c r="K42" s="52">
        <v>5</v>
      </c>
      <c r="L42" s="51">
        <v>1609500</v>
      </c>
      <c r="M42" s="53">
        <v>1448550</v>
      </c>
      <c r="N42" s="52">
        <v>53</v>
      </c>
      <c r="O42" s="51">
        <v>37711387.280000001</v>
      </c>
      <c r="P42" s="51">
        <v>33940248.530000001</v>
      </c>
      <c r="Q42" s="118">
        <f t="shared" si="7"/>
        <v>0.91974493404889568</v>
      </c>
      <c r="R42" s="52">
        <v>0</v>
      </c>
      <c r="S42" s="51">
        <v>0</v>
      </c>
      <c r="T42" s="53">
        <v>0</v>
      </c>
      <c r="U42" s="52">
        <v>6</v>
      </c>
      <c r="V42" s="51">
        <v>624700.06999999995</v>
      </c>
      <c r="W42" s="53">
        <v>562230.06999999995</v>
      </c>
      <c r="X42" s="52">
        <v>53</v>
      </c>
      <c r="Y42" s="111">
        <v>37086687.210000001</v>
      </c>
      <c r="Z42" s="111">
        <v>33378018.460000001</v>
      </c>
      <c r="AA42" s="118">
        <v>0.9048474503512246</v>
      </c>
      <c r="AB42" s="112">
        <v>53</v>
      </c>
      <c r="AC42" s="114">
        <v>142</v>
      </c>
      <c r="AD42" s="111">
        <v>29983931.719999999</v>
      </c>
      <c r="AE42" s="111">
        <v>26985538.390000001</v>
      </c>
      <c r="AF42" s="115">
        <f t="shared" si="2"/>
        <v>0.73127962908337729</v>
      </c>
      <c r="AG42" s="114">
        <v>1</v>
      </c>
      <c r="AH42" s="113">
        <v>139922.82999999999</v>
      </c>
      <c r="AI42" s="52">
        <v>51</v>
      </c>
      <c r="AJ42" s="51">
        <v>28950096.710000001</v>
      </c>
      <c r="AK42" s="51">
        <v>26055086.890000001</v>
      </c>
      <c r="AL42" s="111">
        <v>0</v>
      </c>
      <c r="AM42" s="111">
        <v>0</v>
      </c>
      <c r="AN42" s="115">
        <f t="shared" si="3"/>
        <v>0.70606537467184116</v>
      </c>
      <c r="AO42" s="112">
        <v>51</v>
      </c>
      <c r="AP42" s="111">
        <v>28950096.710000001</v>
      </c>
      <c r="AQ42" s="111">
        <v>26055086.890000001</v>
      </c>
      <c r="AR42" s="115">
        <f t="shared" si="4"/>
        <v>0.70606537467184116</v>
      </c>
    </row>
    <row r="43" spans="1:44" s="67" customFormat="1" outlineLevel="1" x14ac:dyDescent="0.2">
      <c r="A43" s="102" t="s">
        <v>44</v>
      </c>
      <c r="B43" s="107">
        <v>53776523.440113276</v>
      </c>
      <c r="C43" s="60">
        <v>4</v>
      </c>
      <c r="D43" s="61">
        <v>47177000</v>
      </c>
      <c r="E43" s="61">
        <v>33023900</v>
      </c>
      <c r="F43" s="115">
        <f t="shared" si="0"/>
        <v>0.87727872651599259</v>
      </c>
      <c r="G43" s="57">
        <v>4</v>
      </c>
      <c r="H43" s="56">
        <v>47177000</v>
      </c>
      <c r="I43" s="56">
        <v>33023900</v>
      </c>
      <c r="J43" s="115">
        <f t="shared" si="1"/>
        <v>0.87727872651599259</v>
      </c>
      <c r="K43" s="57">
        <v>0</v>
      </c>
      <c r="L43" s="56">
        <v>0</v>
      </c>
      <c r="M43" s="58">
        <v>0</v>
      </c>
      <c r="N43" s="57">
        <v>4</v>
      </c>
      <c r="O43" s="56">
        <v>47174830</v>
      </c>
      <c r="P43" s="56">
        <v>33022381</v>
      </c>
      <c r="Q43" s="118">
        <f t="shared" si="7"/>
        <v>0.8772383743351303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3</v>
      </c>
      <c r="Y43" s="61">
        <v>46214830</v>
      </c>
      <c r="Z43" s="111">
        <v>32350381</v>
      </c>
      <c r="AA43" s="118">
        <v>0.86016394503812221</v>
      </c>
      <c r="AB43" s="62">
        <v>3</v>
      </c>
      <c r="AC43" s="64">
        <v>5</v>
      </c>
      <c r="AD43" s="61">
        <v>24182300</v>
      </c>
      <c r="AE43" s="61">
        <v>16927610</v>
      </c>
      <c r="AF43" s="115">
        <f t="shared" si="2"/>
        <v>0.4496813563437202</v>
      </c>
      <c r="AG43" s="64">
        <v>0</v>
      </c>
      <c r="AH43" s="63">
        <v>0</v>
      </c>
      <c r="AI43" s="62">
        <v>3</v>
      </c>
      <c r="AJ43" s="61">
        <v>24182300</v>
      </c>
      <c r="AK43" s="61">
        <v>16927610</v>
      </c>
      <c r="AL43" s="61">
        <v>0</v>
      </c>
      <c r="AM43" s="61">
        <v>0</v>
      </c>
      <c r="AN43" s="115">
        <f t="shared" si="3"/>
        <v>0.4496813563437202</v>
      </c>
      <c r="AO43" s="62">
        <v>3</v>
      </c>
      <c r="AP43" s="61">
        <v>24182300</v>
      </c>
      <c r="AQ43" s="61">
        <v>16927610</v>
      </c>
      <c r="AR43" s="115">
        <f t="shared" si="4"/>
        <v>0.4496813563437202</v>
      </c>
    </row>
    <row r="44" spans="1:44" s="30" customFormat="1" ht="13.5" thickBot="1" x14ac:dyDescent="0.25">
      <c r="A44" s="103" t="s">
        <v>45</v>
      </c>
      <c r="B44" s="108">
        <v>41355451.059606358</v>
      </c>
      <c r="C44" s="60">
        <v>4</v>
      </c>
      <c r="D44" s="61">
        <v>42815688.18</v>
      </c>
      <c r="E44" s="61">
        <v>34252550.539999999</v>
      </c>
      <c r="F44" s="115">
        <f t="shared" si="0"/>
        <v>1.0353094231347877</v>
      </c>
      <c r="G44" s="57">
        <v>4</v>
      </c>
      <c r="H44" s="56">
        <v>42815688.18</v>
      </c>
      <c r="I44" s="56">
        <v>34252550.539999999</v>
      </c>
      <c r="J44" s="115">
        <f t="shared" si="1"/>
        <v>1.0353094231347877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7"/>
        <v>1.0043135590550452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8">
        <v>0.98747455842264709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2"/>
        <v>0.7487548041821489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3"/>
        <v>0.99996515019013377</v>
      </c>
      <c r="AO44" s="62">
        <v>4</v>
      </c>
      <c r="AP44" s="61">
        <v>40546799.600000001</v>
      </c>
      <c r="AQ44" s="61">
        <v>32437439.649999999</v>
      </c>
      <c r="AR44" s="115">
        <f t="shared" si="4"/>
        <v>0.9804463150833288</v>
      </c>
    </row>
    <row r="45" spans="1:44" s="31" customFormat="1" ht="26.25" thickBot="1" x14ac:dyDescent="0.25">
      <c r="A45" s="96" t="s">
        <v>70</v>
      </c>
      <c r="B45" s="70">
        <f>SUM(B46:B48)</f>
        <v>425748989.1191529</v>
      </c>
      <c r="C45" s="77">
        <v>4639</v>
      </c>
      <c r="D45" s="78">
        <v>634584499.4000001</v>
      </c>
      <c r="E45" s="78">
        <v>542601356.96350002</v>
      </c>
      <c r="F45" s="130">
        <f>D45/B45</f>
        <v>1.4905132263799719</v>
      </c>
      <c r="G45" s="131">
        <v>4580</v>
      </c>
      <c r="H45" s="78">
        <v>625918406.38</v>
      </c>
      <c r="I45" s="78">
        <v>535213927.9095</v>
      </c>
      <c r="J45" s="130">
        <f t="shared" si="1"/>
        <v>1.4701582913326106</v>
      </c>
      <c r="K45" s="131">
        <v>1257</v>
      </c>
      <c r="L45" s="132">
        <v>178461773.25999999</v>
      </c>
      <c r="M45" s="132">
        <v>151692506.47</v>
      </c>
      <c r="N45" s="131">
        <v>3212</v>
      </c>
      <c r="O45" s="132">
        <v>432663074.70999998</v>
      </c>
      <c r="P45" s="132">
        <v>367763527.64999998</v>
      </c>
      <c r="Q45" s="130">
        <f>O45/B45</f>
        <v>1.0162398168111964</v>
      </c>
      <c r="R45" s="131">
        <v>291</v>
      </c>
      <c r="S45" s="132">
        <v>41296788.159999996</v>
      </c>
      <c r="T45" s="132">
        <v>35102269.869999997</v>
      </c>
      <c r="U45" s="131">
        <v>400</v>
      </c>
      <c r="V45" s="132">
        <v>6387970.4699999997</v>
      </c>
      <c r="W45" s="132">
        <v>5430017.4800000004</v>
      </c>
      <c r="X45" s="131">
        <v>2921</v>
      </c>
      <c r="Y45" s="132">
        <v>384978316.07999998</v>
      </c>
      <c r="Z45" s="132">
        <v>327231240.30000001</v>
      </c>
      <c r="AA45" s="130">
        <f t="shared" ref="AA45:AA62" si="9">Y45/B45</f>
        <v>0.90423776901149011</v>
      </c>
      <c r="AB45" s="77">
        <v>2625</v>
      </c>
      <c r="AC45" s="77">
        <v>2807</v>
      </c>
      <c r="AD45" s="78">
        <v>339160485.44</v>
      </c>
      <c r="AE45" s="78">
        <v>288286410.88</v>
      </c>
      <c r="AF45" s="116">
        <f t="shared" si="2"/>
        <v>0.7966207650702849</v>
      </c>
      <c r="AG45" s="77">
        <v>56</v>
      </c>
      <c r="AH45" s="78">
        <v>8666374.0500000007</v>
      </c>
      <c r="AI45" s="77">
        <v>2622</v>
      </c>
      <c r="AJ45" s="78">
        <v>355328245.29000002</v>
      </c>
      <c r="AK45" s="78">
        <v>302029005.96000004</v>
      </c>
      <c r="AL45" s="78">
        <v>187641150.88</v>
      </c>
      <c r="AM45" s="78">
        <v>159494977.38</v>
      </c>
      <c r="AN45" s="116">
        <f t="shared" si="3"/>
        <v>0.83459562881206406</v>
      </c>
      <c r="AO45" s="77">
        <v>2301</v>
      </c>
      <c r="AP45" s="78">
        <v>293174280.94</v>
      </c>
      <c r="AQ45" s="78">
        <v>249198136.49000001</v>
      </c>
      <c r="AR45" s="116">
        <f t="shared" si="4"/>
        <v>0.6886082843004715</v>
      </c>
    </row>
    <row r="46" spans="1:44" s="55" customFormat="1" x14ac:dyDescent="0.2">
      <c r="A46" s="97" t="s">
        <v>46</v>
      </c>
      <c r="B46" s="105">
        <v>109827.00724705882</v>
      </c>
      <c r="C46" s="117">
        <v>5</v>
      </c>
      <c r="D46" s="86">
        <v>99811</v>
      </c>
      <c r="E46" s="86">
        <v>106089.35</v>
      </c>
      <c r="F46" s="118">
        <f>D46/B46</f>
        <v>0.90880196503463362</v>
      </c>
      <c r="G46" s="87">
        <v>5</v>
      </c>
      <c r="H46" s="86">
        <v>99811</v>
      </c>
      <c r="I46" s="86">
        <v>84839.35</v>
      </c>
      <c r="J46" s="118">
        <f t="shared" si="1"/>
        <v>0.90880196503463362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0.90880196503463362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9"/>
        <v>0.90880196503463362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2"/>
        <v>0.90880196503463362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3"/>
        <v>0.90880196503463362</v>
      </c>
      <c r="AO46" s="87">
        <v>5</v>
      </c>
      <c r="AP46" s="86">
        <v>99811</v>
      </c>
      <c r="AQ46" s="86">
        <v>84839.35</v>
      </c>
      <c r="AR46" s="118">
        <f t="shared" si="4"/>
        <v>0.90880196503463362</v>
      </c>
    </row>
    <row r="47" spans="1:44" s="55" customFormat="1" x14ac:dyDescent="0.2">
      <c r="A47" s="98" t="s">
        <v>47</v>
      </c>
      <c r="B47" s="106">
        <v>412310919.7717647</v>
      </c>
      <c r="C47" s="158">
        <v>4502</v>
      </c>
      <c r="D47" s="51">
        <v>619979673.70000005</v>
      </c>
      <c r="E47" s="51">
        <v>530166005.15849996</v>
      </c>
      <c r="F47" s="118">
        <f t="shared" ref="F47:F48" si="11">D47/B47</f>
        <v>1.5036702739844743</v>
      </c>
      <c r="G47" s="52">
        <v>4443</v>
      </c>
      <c r="H47" s="51">
        <v>611313580.67999995</v>
      </c>
      <c r="I47" s="51">
        <v>522799826.1045</v>
      </c>
      <c r="J47" s="118">
        <f t="shared" si="1"/>
        <v>1.4826519293216718</v>
      </c>
      <c r="K47" s="52">
        <v>1249</v>
      </c>
      <c r="L47" s="51">
        <v>176911447.25999999</v>
      </c>
      <c r="M47" s="53">
        <v>150374729.37</v>
      </c>
      <c r="N47" s="52">
        <v>3083</v>
      </c>
      <c r="O47" s="51">
        <v>419641824.44</v>
      </c>
      <c r="P47" s="51">
        <v>356695464.93000001</v>
      </c>
      <c r="Q47" s="118">
        <f t="shared" si="10"/>
        <v>1.01778004005398</v>
      </c>
      <c r="R47" s="52">
        <v>281</v>
      </c>
      <c r="S47" s="51">
        <v>40729688.159999996</v>
      </c>
      <c r="T47" s="53">
        <v>34620234.869999997</v>
      </c>
      <c r="U47" s="52">
        <v>375</v>
      </c>
      <c r="V47" s="51">
        <v>6221756.5800000001</v>
      </c>
      <c r="W47" s="53">
        <v>5288735.67</v>
      </c>
      <c r="X47" s="52">
        <v>2802</v>
      </c>
      <c r="Y47" s="51">
        <v>372690379.69999999</v>
      </c>
      <c r="Z47" s="53">
        <v>316786494.38999999</v>
      </c>
      <c r="AA47" s="118">
        <f t="shared" si="9"/>
        <v>0.90390615874617941</v>
      </c>
      <c r="AB47" s="52">
        <v>2514</v>
      </c>
      <c r="AC47" s="54">
        <v>2693</v>
      </c>
      <c r="AD47" s="51">
        <v>332418577.31</v>
      </c>
      <c r="AE47" s="51">
        <v>282555789.01999998</v>
      </c>
      <c r="AF47" s="118">
        <f t="shared" si="2"/>
        <v>0.80623277572665497</v>
      </c>
      <c r="AG47" s="54">
        <v>56</v>
      </c>
      <c r="AH47" s="53">
        <v>8666374.0500000007</v>
      </c>
      <c r="AI47" s="143">
        <v>2503</v>
      </c>
      <c r="AJ47" s="51">
        <v>344121318.36000001</v>
      </c>
      <c r="AK47" s="86">
        <v>292503118.12</v>
      </c>
      <c r="AL47" s="51">
        <v>178389316.77000001</v>
      </c>
      <c r="AM47" s="51">
        <v>151630918.38999999</v>
      </c>
      <c r="AN47" s="118">
        <f t="shared" si="3"/>
        <v>0.83461606728846494</v>
      </c>
      <c r="AO47" s="52">
        <v>2208</v>
      </c>
      <c r="AP47" s="51">
        <v>287527017.36000001</v>
      </c>
      <c r="AQ47" s="51">
        <v>244397962.49000001</v>
      </c>
      <c r="AR47" s="118">
        <f t="shared" si="4"/>
        <v>0.69735484454101049</v>
      </c>
    </row>
    <row r="48" spans="1:44" s="55" customFormat="1" ht="33.75" customHeight="1" thickBot="1" x14ac:dyDescent="0.25">
      <c r="A48" s="100" t="s">
        <v>48</v>
      </c>
      <c r="B48" s="108">
        <v>13328242.340141177</v>
      </c>
      <c r="C48" s="159">
        <v>132</v>
      </c>
      <c r="D48" s="56">
        <v>14505014.700000001</v>
      </c>
      <c r="E48" s="51">
        <v>12329262.454999998</v>
      </c>
      <c r="F48" s="118">
        <f t="shared" si="11"/>
        <v>1.0882916388993538</v>
      </c>
      <c r="G48" s="57">
        <v>132</v>
      </c>
      <c r="H48" s="56">
        <v>14505014.700000001</v>
      </c>
      <c r="I48" s="56">
        <v>12329262.454999998</v>
      </c>
      <c r="J48" s="118">
        <f t="shared" si="1"/>
        <v>1.0882916388993538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0.96947811573653686</v>
      </c>
      <c r="R48" s="57">
        <v>10</v>
      </c>
      <c r="S48" s="56">
        <v>567100</v>
      </c>
      <c r="T48" s="58">
        <v>482035</v>
      </c>
      <c r="U48" s="57">
        <v>25</v>
      </c>
      <c r="V48" s="56">
        <v>166213.89000000001</v>
      </c>
      <c r="W48" s="58">
        <v>141281.81</v>
      </c>
      <c r="X48" s="57">
        <v>114</v>
      </c>
      <c r="Y48" s="56">
        <v>12188125.380000001</v>
      </c>
      <c r="Z48" s="58">
        <v>10359906.560000001</v>
      </c>
      <c r="AA48" s="118">
        <f t="shared" si="9"/>
        <v>0.914458566175118</v>
      </c>
      <c r="AB48" s="57">
        <v>106</v>
      </c>
      <c r="AC48" s="59">
        <v>109</v>
      </c>
      <c r="AD48" s="56">
        <v>6642097.1299999999</v>
      </c>
      <c r="AE48" s="51">
        <v>5645782.5099999998</v>
      </c>
      <c r="AF48" s="118">
        <f t="shared" si="2"/>
        <v>0.4983475660549585</v>
      </c>
      <c r="AG48" s="59">
        <v>0</v>
      </c>
      <c r="AH48" s="58">
        <v>0</v>
      </c>
      <c r="AI48" s="57">
        <v>114</v>
      </c>
      <c r="AJ48" s="56">
        <v>11107115.93</v>
      </c>
      <c r="AK48" s="56">
        <v>9441048.4900000002</v>
      </c>
      <c r="AL48" s="56">
        <v>9251834.1099999994</v>
      </c>
      <c r="AM48" s="56">
        <v>7864058.9900000002</v>
      </c>
      <c r="AN48" s="118">
        <f t="shared" si="3"/>
        <v>0.83335188890948309</v>
      </c>
      <c r="AO48" s="57">
        <v>88</v>
      </c>
      <c r="AP48" s="56">
        <v>5547452.5800000001</v>
      </c>
      <c r="AQ48" s="56">
        <v>4715334.6500000004</v>
      </c>
      <c r="AR48" s="118">
        <f t="shared" si="4"/>
        <v>0.41621786567404501</v>
      </c>
    </row>
    <row r="49" spans="1:44" s="31" customFormat="1" ht="48" customHeight="1" thickBot="1" x14ac:dyDescent="0.25">
      <c r="A49" s="96" t="s">
        <v>71</v>
      </c>
      <c r="B49" s="70">
        <f>SUM(B50:B53)</f>
        <v>615083159.43425333</v>
      </c>
      <c r="C49" s="142">
        <v>2025</v>
      </c>
      <c r="D49" s="78">
        <v>870800012.30999994</v>
      </c>
      <c r="E49" s="78">
        <v>653146452.83000004</v>
      </c>
      <c r="F49" s="116">
        <f>D49/B49</f>
        <v>1.4157435445167319</v>
      </c>
      <c r="G49" s="141">
        <v>1844</v>
      </c>
      <c r="H49" s="132">
        <v>628740451.19000006</v>
      </c>
      <c r="I49" s="132">
        <v>471601782.33999997</v>
      </c>
      <c r="J49" s="116">
        <f t="shared" si="1"/>
        <v>1.022203976074241</v>
      </c>
      <c r="K49" s="131">
        <v>228</v>
      </c>
      <c r="L49" s="132">
        <v>235648655.47</v>
      </c>
      <c r="M49" s="132">
        <v>176736491.12</v>
      </c>
      <c r="N49" s="131">
        <v>1283</v>
      </c>
      <c r="O49" s="132">
        <v>468799188.75999999</v>
      </c>
      <c r="P49" s="132">
        <v>351645828.30000001</v>
      </c>
      <c r="Q49" s="130">
        <f t="shared" si="7"/>
        <v>0.76217204384395154</v>
      </c>
      <c r="R49" s="131">
        <v>5</v>
      </c>
      <c r="S49" s="132">
        <v>3871413.94</v>
      </c>
      <c r="T49" s="132">
        <v>2903560.45</v>
      </c>
      <c r="U49" s="131">
        <v>37</v>
      </c>
      <c r="V49" s="132">
        <v>7095887.7199999997</v>
      </c>
      <c r="W49" s="132">
        <v>5321915.8</v>
      </c>
      <c r="X49" s="131">
        <v>1278</v>
      </c>
      <c r="Y49" s="132">
        <v>457831887.10000002</v>
      </c>
      <c r="Z49" s="78">
        <v>343420352.05000001</v>
      </c>
      <c r="AA49" s="130">
        <v>0.64609654958271645</v>
      </c>
      <c r="AB49" s="77">
        <v>149</v>
      </c>
      <c r="AC49" s="77">
        <v>219</v>
      </c>
      <c r="AD49" s="78">
        <v>180630807.09999999</v>
      </c>
      <c r="AE49" s="78">
        <v>135473104.66999999</v>
      </c>
      <c r="AF49" s="116">
        <f t="shared" si="2"/>
        <v>0.29366891993294403</v>
      </c>
      <c r="AG49" s="77">
        <v>6</v>
      </c>
      <c r="AH49" s="78">
        <v>2250503.33</v>
      </c>
      <c r="AI49" s="77">
        <v>1156</v>
      </c>
      <c r="AJ49" s="78">
        <v>365094479.33000004</v>
      </c>
      <c r="AK49" s="78">
        <v>273867296.36000001</v>
      </c>
      <c r="AL49" s="78">
        <v>114363730.10000001</v>
      </c>
      <c r="AM49" s="78">
        <v>85772797.439999998</v>
      </c>
      <c r="AN49" s="116">
        <f t="shared" si="3"/>
        <v>0.59356929828124361</v>
      </c>
      <c r="AO49" s="77">
        <v>1135</v>
      </c>
      <c r="AP49" s="78">
        <v>318651481.23000002</v>
      </c>
      <c r="AQ49" s="78">
        <v>239035047.78999999</v>
      </c>
      <c r="AR49" s="116">
        <f t="shared" si="4"/>
        <v>0.51806243813127983</v>
      </c>
    </row>
    <row r="50" spans="1:44" x14ac:dyDescent="0.2">
      <c r="A50" s="97" t="s">
        <v>49</v>
      </c>
      <c r="B50" s="105">
        <v>75936806.022080004</v>
      </c>
      <c r="C50" s="71">
        <v>60</v>
      </c>
      <c r="D50" s="72">
        <v>123604243.53</v>
      </c>
      <c r="E50" s="86">
        <v>92703182.519999996</v>
      </c>
      <c r="F50" s="118">
        <f t="shared" si="0"/>
        <v>1.6277250783244666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1.5977807872867471</v>
      </c>
      <c r="K50" s="87">
        <v>3</v>
      </c>
      <c r="L50" s="86">
        <v>2103781</v>
      </c>
      <c r="M50" s="88">
        <v>1577835.75</v>
      </c>
      <c r="N50" s="87">
        <v>55</v>
      </c>
      <c r="O50" s="86">
        <v>66328828.530000001</v>
      </c>
      <c r="P50" s="86">
        <v>49746621.25</v>
      </c>
      <c r="Q50" s="118">
        <f t="shared" si="7"/>
        <v>0.87347403722397399</v>
      </c>
      <c r="R50" s="87">
        <v>1</v>
      </c>
      <c r="S50" s="86">
        <v>34698.800000000003</v>
      </c>
      <c r="T50" s="88">
        <v>26024.1</v>
      </c>
      <c r="U50" s="87">
        <v>7</v>
      </c>
      <c r="V50" s="86">
        <v>2213761.96</v>
      </c>
      <c r="W50" s="88">
        <v>1660321.47</v>
      </c>
      <c r="X50" s="74">
        <v>54</v>
      </c>
      <c r="Y50" s="72">
        <v>64080367.770000003</v>
      </c>
      <c r="Z50" s="72">
        <v>48060275.68</v>
      </c>
      <c r="AA50" s="118">
        <v>0.83230895956311268</v>
      </c>
      <c r="AB50" s="87">
        <v>51</v>
      </c>
      <c r="AC50" s="89">
        <v>61</v>
      </c>
      <c r="AD50" s="86">
        <v>58994015.170000002</v>
      </c>
      <c r="AE50" s="86">
        <v>44245511.170000002</v>
      </c>
      <c r="AF50" s="115">
        <f t="shared" si="2"/>
        <v>0.77688301971571494</v>
      </c>
      <c r="AG50" s="76">
        <v>1</v>
      </c>
      <c r="AH50" s="75">
        <v>32938.699999999997</v>
      </c>
      <c r="AI50" s="74">
        <v>46</v>
      </c>
      <c r="AJ50" s="86">
        <v>56002137.399999999</v>
      </c>
      <c r="AK50" s="86">
        <v>42001602.859999999</v>
      </c>
      <c r="AL50" s="72">
        <v>26362105.399999999</v>
      </c>
      <c r="AM50" s="72">
        <v>19771579.039999999</v>
      </c>
      <c r="AN50" s="115">
        <f t="shared" si="3"/>
        <v>0.73748344621864081</v>
      </c>
      <c r="AO50" s="74">
        <v>40</v>
      </c>
      <c r="AP50" s="86">
        <v>46190471.310000002</v>
      </c>
      <c r="AQ50" s="86">
        <v>34642853.32</v>
      </c>
      <c r="AR50" s="115">
        <f t="shared" si="4"/>
        <v>0.60827513994424898</v>
      </c>
    </row>
    <row r="51" spans="1:44" x14ac:dyDescent="0.2">
      <c r="A51" s="98" t="s">
        <v>50</v>
      </c>
      <c r="B51" s="106">
        <v>11826426.715640001</v>
      </c>
      <c r="C51" s="24">
        <v>2</v>
      </c>
      <c r="D51" s="25">
        <v>185791.93</v>
      </c>
      <c r="E51" s="51">
        <v>185791.93</v>
      </c>
      <c r="F51" s="118">
        <f t="shared" si="0"/>
        <v>1.5709895682547732E-2</v>
      </c>
      <c r="G51" s="52">
        <v>2</v>
      </c>
      <c r="H51" s="51">
        <v>185791.93</v>
      </c>
      <c r="I51" s="51">
        <v>185791.93</v>
      </c>
      <c r="J51" s="118">
        <f t="shared" si="1"/>
        <v>1.5709895682547732E-2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7"/>
        <v>1.5706784007239134E-2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8">
        <v>1.5725492112129605E-2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2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3"/>
        <v>1.5706784007239134E-2</v>
      </c>
      <c r="AO51" s="27">
        <v>2</v>
      </c>
      <c r="AP51" s="51">
        <v>185755.13</v>
      </c>
      <c r="AQ51" s="51">
        <v>185755.13</v>
      </c>
      <c r="AR51" s="115">
        <f t="shared" si="4"/>
        <v>1.5706784007239134E-2</v>
      </c>
    </row>
    <row r="52" spans="1:44" x14ac:dyDescent="0.2">
      <c r="A52" s="98" t="s">
        <v>51</v>
      </c>
      <c r="B52" s="106">
        <v>295399054.43669331</v>
      </c>
      <c r="C52" s="153">
        <v>1571</v>
      </c>
      <c r="D52" s="25">
        <v>280379924.81</v>
      </c>
      <c r="E52" s="51">
        <v>210284940.22999999</v>
      </c>
      <c r="F52" s="118">
        <f t="shared" si="0"/>
        <v>0.94915647358677635</v>
      </c>
      <c r="G52" s="143">
        <v>1552</v>
      </c>
      <c r="H52" s="51">
        <v>266966213.97999999</v>
      </c>
      <c r="I52" s="51">
        <v>200224657.11000001</v>
      </c>
      <c r="J52" s="118">
        <f t="shared" si="1"/>
        <v>0.90374769306248159</v>
      </c>
      <c r="K52" s="52">
        <v>70</v>
      </c>
      <c r="L52" s="51">
        <v>16035443.02</v>
      </c>
      <c r="M52" s="53">
        <v>12026582.119999999</v>
      </c>
      <c r="N52" s="52">
        <v>992</v>
      </c>
      <c r="O52" s="51">
        <v>184905350.84</v>
      </c>
      <c r="P52" s="51">
        <v>138679011.69999999</v>
      </c>
      <c r="Q52" s="118">
        <f t="shared" si="7"/>
        <v>0.62595105862001632</v>
      </c>
      <c r="R52" s="52">
        <v>1</v>
      </c>
      <c r="S52" s="51">
        <v>30000</v>
      </c>
      <c r="T52" s="53">
        <v>22500</v>
      </c>
      <c r="U52" s="52">
        <v>5</v>
      </c>
      <c r="V52" s="51">
        <v>449859.75</v>
      </c>
      <c r="W52" s="53">
        <v>337394.81</v>
      </c>
      <c r="X52" s="27">
        <v>991</v>
      </c>
      <c r="Y52" s="25">
        <v>184425491.09</v>
      </c>
      <c r="Z52" s="25">
        <v>138319116.88999999</v>
      </c>
      <c r="AA52" s="118">
        <v>0.42916895772118452</v>
      </c>
      <c r="AB52" s="52">
        <v>24</v>
      </c>
      <c r="AC52" s="28">
        <v>41</v>
      </c>
      <c r="AD52" s="25">
        <v>47465679.75</v>
      </c>
      <c r="AE52" s="72">
        <v>35599259.68</v>
      </c>
      <c r="AF52" s="115">
        <f t="shared" si="2"/>
        <v>0.16068324876839551</v>
      </c>
      <c r="AG52" s="28">
        <v>1</v>
      </c>
      <c r="AH52" s="26">
        <v>400000</v>
      </c>
      <c r="AI52" s="52">
        <v>896</v>
      </c>
      <c r="AJ52" s="51">
        <v>139866121.81</v>
      </c>
      <c r="AK52" s="51">
        <v>104899590.23</v>
      </c>
      <c r="AL52" s="25">
        <v>67839665.900000006</v>
      </c>
      <c r="AM52" s="25">
        <v>50879749.359999999</v>
      </c>
      <c r="AN52" s="115">
        <f t="shared" si="3"/>
        <v>0.47348195503440443</v>
      </c>
      <c r="AO52" s="27">
        <v>891</v>
      </c>
      <c r="AP52" s="51">
        <v>113017946.69</v>
      </c>
      <c r="AQ52" s="51">
        <v>84763458.890000001</v>
      </c>
      <c r="AR52" s="115">
        <f t="shared" si="4"/>
        <v>0.38259413831069239</v>
      </c>
    </row>
    <row r="53" spans="1:44" ht="26.25" thickBot="1" x14ac:dyDescent="0.25">
      <c r="A53" s="100" t="s">
        <v>52</v>
      </c>
      <c r="B53" s="108">
        <v>231920872.25984001</v>
      </c>
      <c r="C53" s="45">
        <v>53</v>
      </c>
      <c r="D53" s="41">
        <v>117132245.77</v>
      </c>
      <c r="E53" s="56">
        <v>87849184.219999999</v>
      </c>
      <c r="F53" s="118">
        <f t="shared" si="0"/>
        <v>0.50505262690960873</v>
      </c>
      <c r="G53" s="57">
        <v>234</v>
      </c>
      <c r="H53" s="56">
        <v>240423743.48999995</v>
      </c>
      <c r="I53" s="56">
        <v>180317807.07999995</v>
      </c>
      <c r="J53" s="118">
        <f t="shared" si="1"/>
        <v>1.0366628115326915</v>
      </c>
      <c r="K53" s="57">
        <v>155</v>
      </c>
      <c r="L53" s="56">
        <v>217509431.44999999</v>
      </c>
      <c r="M53" s="58">
        <v>163132073.25</v>
      </c>
      <c r="N53" s="57">
        <v>234</v>
      </c>
      <c r="O53" s="56">
        <v>217379254.25999999</v>
      </c>
      <c r="P53" s="56">
        <v>163034440.22</v>
      </c>
      <c r="Q53" s="118">
        <f t="shared" si="7"/>
        <v>0.93729922685204525</v>
      </c>
      <c r="R53" s="57">
        <v>3</v>
      </c>
      <c r="S53" s="56">
        <v>3806715.14</v>
      </c>
      <c r="T53" s="58">
        <v>2855036.35</v>
      </c>
      <c r="U53" s="57">
        <v>25</v>
      </c>
      <c r="V53" s="56">
        <v>4432266.01</v>
      </c>
      <c r="W53" s="58">
        <v>3324199.52</v>
      </c>
      <c r="X53" s="43">
        <v>231</v>
      </c>
      <c r="Y53" s="41">
        <v>209140273.11000001</v>
      </c>
      <c r="Z53" s="41">
        <v>156855204.34999999</v>
      </c>
      <c r="AA53" s="118">
        <v>0.8933747117587828</v>
      </c>
      <c r="AB53" s="57">
        <v>74</v>
      </c>
      <c r="AC53" s="44">
        <v>117</v>
      </c>
      <c r="AD53" s="41">
        <v>74171112.180000007</v>
      </c>
      <c r="AE53" s="72">
        <v>55628333.82</v>
      </c>
      <c r="AF53" s="115">
        <f t="shared" si="2"/>
        <v>0.31981214738145697</v>
      </c>
      <c r="AG53" s="44">
        <v>4</v>
      </c>
      <c r="AH53" s="46">
        <v>1817564.63</v>
      </c>
      <c r="AI53" s="57">
        <v>212</v>
      </c>
      <c r="AJ53" s="56">
        <v>169040464.99000001</v>
      </c>
      <c r="AK53" s="56">
        <v>126780348.14</v>
      </c>
      <c r="AL53" s="41">
        <v>20161958.800000001</v>
      </c>
      <c r="AM53" s="41">
        <v>15121469.039999999</v>
      </c>
      <c r="AN53" s="115">
        <f t="shared" si="3"/>
        <v>0.72887128848243588</v>
      </c>
      <c r="AO53" s="43">
        <v>202</v>
      </c>
      <c r="AP53" s="56">
        <v>159257308.09999999</v>
      </c>
      <c r="AQ53" s="56">
        <v>119442980.45</v>
      </c>
      <c r="AR53" s="115">
        <f t="shared" si="4"/>
        <v>0.68668812146226732</v>
      </c>
    </row>
    <row r="54" spans="1:44" s="31" customFormat="1" ht="26.25" thickBot="1" x14ac:dyDescent="0.25">
      <c r="A54" s="96" t="s">
        <v>72</v>
      </c>
      <c r="B54" s="70">
        <f>SUM(B55:B57)</f>
        <v>1226141.1359999999</v>
      </c>
      <c r="C54" s="77">
        <v>10</v>
      </c>
      <c r="D54" s="132">
        <v>3660935.08</v>
      </c>
      <c r="E54" s="132">
        <v>2745701.3000000003</v>
      </c>
      <c r="F54" s="130">
        <f t="shared" si="0"/>
        <v>2.9857371003332851</v>
      </c>
      <c r="G54" s="131">
        <v>1</v>
      </c>
      <c r="H54" s="132">
        <v>1129660.8400000001</v>
      </c>
      <c r="I54" s="132">
        <v>847245.63</v>
      </c>
      <c r="J54" s="130">
        <f t="shared" si="1"/>
        <v>0.92131387393563491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7"/>
        <v>0.91981323102759038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v>0.92092630990088031</v>
      </c>
      <c r="AB54" s="77">
        <v>1</v>
      </c>
      <c r="AC54" s="77">
        <v>1</v>
      </c>
      <c r="AD54" s="78">
        <v>0</v>
      </c>
      <c r="AE54" s="78">
        <v>0</v>
      </c>
      <c r="AF54" s="116">
        <f t="shared" si="2"/>
        <v>0</v>
      </c>
      <c r="AG54" s="77">
        <v>0</v>
      </c>
      <c r="AH54" s="78">
        <v>0</v>
      </c>
      <c r="AI54" s="77">
        <v>0</v>
      </c>
      <c r="AJ54" s="78">
        <v>0</v>
      </c>
      <c r="AK54" s="78">
        <v>0</v>
      </c>
      <c r="AL54" s="78">
        <v>0</v>
      </c>
      <c r="AM54" s="78">
        <v>0</v>
      </c>
      <c r="AN54" s="116">
        <f t="shared" si="3"/>
        <v>0</v>
      </c>
      <c r="AO54" s="77">
        <v>0</v>
      </c>
      <c r="AP54" s="78">
        <v>0</v>
      </c>
      <c r="AQ54" s="78">
        <v>0</v>
      </c>
      <c r="AR54" s="116">
        <f t="shared" si="4"/>
        <v>0</v>
      </c>
    </row>
    <row r="55" spans="1:44" x14ac:dyDescent="0.2">
      <c r="A55" s="97" t="s">
        <v>53</v>
      </c>
      <c r="B55" s="105">
        <v>1226141.1359999999</v>
      </c>
      <c r="C55" s="71">
        <v>4</v>
      </c>
      <c r="D55" s="72">
        <v>3030195.58</v>
      </c>
      <c r="E55" s="72">
        <v>2272646.6800000002</v>
      </c>
      <c r="F55" s="115">
        <f t="shared" si="0"/>
        <v>2.4713269060406113</v>
      </c>
      <c r="G55" s="87">
        <v>1</v>
      </c>
      <c r="H55" s="86">
        <v>1129660.8400000001</v>
      </c>
      <c r="I55" s="86">
        <v>847245.63</v>
      </c>
      <c r="J55" s="115">
        <f t="shared" si="1"/>
        <v>0.92131387393563491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7"/>
        <v>0.91981323102759038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v>0.92092630990088031</v>
      </c>
      <c r="AB55" s="74">
        <v>1</v>
      </c>
      <c r="AC55" s="76">
        <v>1</v>
      </c>
      <c r="AD55" s="72">
        <v>0</v>
      </c>
      <c r="AE55" s="72">
        <v>0</v>
      </c>
      <c r="AF55" s="115">
        <f t="shared" si="2"/>
        <v>0</v>
      </c>
      <c r="AG55" s="76">
        <v>0</v>
      </c>
      <c r="AH55" s="75">
        <v>0</v>
      </c>
      <c r="AI55" s="90">
        <v>0</v>
      </c>
      <c r="AJ55" s="72">
        <v>0</v>
      </c>
      <c r="AK55" s="72">
        <v>0</v>
      </c>
      <c r="AL55" s="72">
        <v>0</v>
      </c>
      <c r="AM55" s="72">
        <v>0</v>
      </c>
      <c r="AN55" s="115">
        <f t="shared" si="3"/>
        <v>0</v>
      </c>
      <c r="AO55" s="74">
        <v>0</v>
      </c>
      <c r="AP55" s="72">
        <v>0</v>
      </c>
      <c r="AQ55" s="72">
        <v>0</v>
      </c>
      <c r="AR55" s="115">
        <f t="shared" si="4"/>
        <v>0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 t="s">
        <v>85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 t="s">
        <v>85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f>B59</f>
        <v>191769093.87637335</v>
      </c>
      <c r="C58" s="77">
        <v>222</v>
      </c>
      <c r="D58" s="78">
        <v>198969781.54999998</v>
      </c>
      <c r="E58" s="78">
        <v>149227335.49000001</v>
      </c>
      <c r="F58" s="116">
        <f t="shared" si="0"/>
        <v>1.0375487391011435</v>
      </c>
      <c r="G58" s="131">
        <v>222</v>
      </c>
      <c r="H58" s="132">
        <v>198969781.54999998</v>
      </c>
      <c r="I58" s="132">
        <v>149227335.49000001</v>
      </c>
      <c r="J58" s="116">
        <f t="shared" si="1"/>
        <v>1.0375487391011435</v>
      </c>
      <c r="K58" s="131">
        <v>6</v>
      </c>
      <c r="L58" s="132">
        <v>1549611.41</v>
      </c>
      <c r="M58" s="132">
        <v>1162208.55</v>
      </c>
      <c r="N58" s="131">
        <v>213</v>
      </c>
      <c r="O58" s="132">
        <v>190322611.19</v>
      </c>
      <c r="P58" s="132">
        <v>142741957.74000001</v>
      </c>
      <c r="Q58" s="130">
        <f t="shared" si="7"/>
        <v>0.9924571647227689</v>
      </c>
      <c r="R58" s="131">
        <v>0</v>
      </c>
      <c r="S58" s="132">
        <v>0</v>
      </c>
      <c r="T58" s="132">
        <v>0</v>
      </c>
      <c r="U58" s="131">
        <v>20</v>
      </c>
      <c r="V58" s="132">
        <v>1963172.34</v>
      </c>
      <c r="W58" s="132">
        <v>1472379.26</v>
      </c>
      <c r="X58" s="131">
        <v>213</v>
      </c>
      <c r="Y58" s="132">
        <v>188359438.84999999</v>
      </c>
      <c r="Z58" s="78">
        <v>141269578.47999999</v>
      </c>
      <c r="AA58" s="130">
        <v>0.9838566290040992</v>
      </c>
      <c r="AB58" s="77">
        <v>188</v>
      </c>
      <c r="AC58" s="77">
        <v>267</v>
      </c>
      <c r="AD58" s="78">
        <v>173054161.13</v>
      </c>
      <c r="AE58" s="78">
        <v>129790619.90000001</v>
      </c>
      <c r="AF58" s="116">
        <f t="shared" si="2"/>
        <v>0.90240902552087876</v>
      </c>
      <c r="AG58" s="77">
        <v>0</v>
      </c>
      <c r="AH58" s="77">
        <v>0</v>
      </c>
      <c r="AI58" s="77">
        <v>181</v>
      </c>
      <c r="AJ58" s="78">
        <v>166450774.09999999</v>
      </c>
      <c r="AK58" s="78">
        <v>124838079.53999999</v>
      </c>
      <c r="AL58" s="77">
        <v>0</v>
      </c>
      <c r="AM58" s="77">
        <v>0</v>
      </c>
      <c r="AN58" s="116">
        <f t="shared" si="3"/>
        <v>0.86797497310648419</v>
      </c>
      <c r="AO58" s="77">
        <v>181</v>
      </c>
      <c r="AP58" s="78">
        <v>166450774.09999999</v>
      </c>
      <c r="AQ58" s="78">
        <v>124838079.54000001</v>
      </c>
      <c r="AR58" s="116">
        <f t="shared" si="4"/>
        <v>0.86797497310648419</v>
      </c>
    </row>
    <row r="59" spans="1:44" ht="13.5" thickBot="1" x14ac:dyDescent="0.25">
      <c r="A59" s="104" t="s">
        <v>56</v>
      </c>
      <c r="B59" s="109">
        <v>191769093.87637335</v>
      </c>
      <c r="C59" s="91">
        <v>222</v>
      </c>
      <c r="D59" s="92">
        <v>198969781.54999998</v>
      </c>
      <c r="E59" s="119">
        <v>149227335.49000001</v>
      </c>
      <c r="F59" s="118">
        <f t="shared" si="0"/>
        <v>1.0375487391011435</v>
      </c>
      <c r="G59" s="139">
        <v>222</v>
      </c>
      <c r="H59" s="119">
        <v>198969781.54999998</v>
      </c>
      <c r="I59" s="119">
        <v>149227335.49000001</v>
      </c>
      <c r="J59" s="118">
        <f t="shared" si="1"/>
        <v>1.0375487391011435</v>
      </c>
      <c r="K59" s="139">
        <v>6</v>
      </c>
      <c r="L59" s="119">
        <v>1549611.41</v>
      </c>
      <c r="M59" s="140">
        <v>1162208.55</v>
      </c>
      <c r="N59" s="139">
        <v>213</v>
      </c>
      <c r="O59" s="119">
        <v>190322611.19</v>
      </c>
      <c r="P59" s="119">
        <v>142741957.74000001</v>
      </c>
      <c r="Q59" s="118">
        <f t="shared" si="7"/>
        <v>0.9924571647227689</v>
      </c>
      <c r="R59" s="139">
        <v>0</v>
      </c>
      <c r="S59" s="119">
        <v>0</v>
      </c>
      <c r="T59" s="140">
        <v>0</v>
      </c>
      <c r="U59" s="139">
        <v>20</v>
      </c>
      <c r="V59" s="119">
        <v>1963172.34</v>
      </c>
      <c r="W59" s="140">
        <v>1472379.26</v>
      </c>
      <c r="X59" s="93">
        <v>213</v>
      </c>
      <c r="Y59" s="92">
        <v>188359438.84999999</v>
      </c>
      <c r="Z59" s="92">
        <v>141269578.47999999</v>
      </c>
      <c r="AA59" s="118">
        <v>0.9838566290040992</v>
      </c>
      <c r="AB59" s="93">
        <v>188</v>
      </c>
      <c r="AC59" s="95">
        <v>267</v>
      </c>
      <c r="AD59" s="92">
        <v>173054161.13</v>
      </c>
      <c r="AE59" s="92">
        <v>129790619.90000001</v>
      </c>
      <c r="AF59" s="115">
        <f t="shared" si="2"/>
        <v>0.90240902552087876</v>
      </c>
      <c r="AG59" s="95">
        <v>0</v>
      </c>
      <c r="AH59" s="94">
        <v>0</v>
      </c>
      <c r="AI59" s="93">
        <v>181</v>
      </c>
      <c r="AJ59" s="119">
        <v>166450774.09999999</v>
      </c>
      <c r="AK59" s="119">
        <v>124838079.53999999</v>
      </c>
      <c r="AL59" s="92">
        <v>0</v>
      </c>
      <c r="AM59" s="92">
        <v>0</v>
      </c>
      <c r="AN59" s="115">
        <f t="shared" si="3"/>
        <v>0.86797497310648419</v>
      </c>
      <c r="AO59" s="93">
        <v>181</v>
      </c>
      <c r="AP59" s="92">
        <v>166450774.09999999</v>
      </c>
      <c r="AQ59" s="92">
        <v>124838079.54000001</v>
      </c>
      <c r="AR59" s="115">
        <f t="shared" si="4"/>
        <v>0.86797497310648419</v>
      </c>
    </row>
    <row r="60" spans="1:44" ht="18.75" thickBot="1" x14ac:dyDescent="0.25">
      <c r="A60" s="151" t="s">
        <v>57</v>
      </c>
      <c r="B60" s="152">
        <f>SUM(B6+B28+B40+B45+B49+B54+B58)</f>
        <v>3249907710.4602933</v>
      </c>
      <c r="C60" s="145">
        <f t="shared" ref="C60:AQ60" si="12">C58+C54+C49+C45+C40+C28+C6</f>
        <v>16939</v>
      </c>
      <c r="D60" s="146">
        <f t="shared" si="12"/>
        <v>5112402824.1700001</v>
      </c>
      <c r="E60" s="146">
        <f t="shared" si="12"/>
        <v>3849620714.4835005</v>
      </c>
      <c r="F60" s="147">
        <f>D60/B60</f>
        <v>1.5730916935625585</v>
      </c>
      <c r="G60" s="148">
        <f t="shared" si="12"/>
        <v>14863</v>
      </c>
      <c r="H60" s="149">
        <f t="shared" si="12"/>
        <v>3530847187.0900002</v>
      </c>
      <c r="I60" s="149">
        <f t="shared" si="12"/>
        <v>2662566130.2795</v>
      </c>
      <c r="J60" s="147">
        <f t="shared" si="1"/>
        <v>1.0864453706563615</v>
      </c>
      <c r="K60" s="148">
        <f t="shared" si="12"/>
        <v>3002</v>
      </c>
      <c r="L60" s="149">
        <f t="shared" si="12"/>
        <v>1391018907.27</v>
      </c>
      <c r="M60" s="149">
        <f t="shared" si="12"/>
        <v>1057123401.36</v>
      </c>
      <c r="N60" s="148">
        <f t="shared" si="12"/>
        <v>12806</v>
      </c>
      <c r="O60" s="149">
        <f t="shared" si="12"/>
        <v>3250810126.2799997</v>
      </c>
      <c r="P60" s="149">
        <f t="shared" si="12"/>
        <v>2434413985.3299999</v>
      </c>
      <c r="Q60" s="150">
        <f>O60/B60</f>
        <v>1.0002776742911197</v>
      </c>
      <c r="R60" s="148">
        <f t="shared" si="12"/>
        <v>468</v>
      </c>
      <c r="S60" s="149">
        <f t="shared" si="12"/>
        <v>303863070.63999999</v>
      </c>
      <c r="T60" s="149">
        <f t="shared" si="12"/>
        <v>231073629.59999999</v>
      </c>
      <c r="U60" s="148">
        <f t="shared" si="12"/>
        <v>754</v>
      </c>
      <c r="V60" s="149">
        <f t="shared" si="12"/>
        <v>25962765.34</v>
      </c>
      <c r="W60" s="149">
        <f t="shared" si="12"/>
        <v>20240007.489999998</v>
      </c>
      <c r="X60" s="148">
        <f t="shared" si="12"/>
        <v>12338</v>
      </c>
      <c r="Y60" s="149">
        <f t="shared" si="12"/>
        <v>2920984290.2999997</v>
      </c>
      <c r="Z60" s="146">
        <f t="shared" si="12"/>
        <v>2183100348.2400002</v>
      </c>
      <c r="AA60" s="150">
        <f t="shared" si="9"/>
        <v>0.89878991975630373</v>
      </c>
      <c r="AB60" s="145">
        <f t="shared" si="12"/>
        <v>8893</v>
      </c>
      <c r="AC60" s="145">
        <f t="shared" si="12"/>
        <v>9705</v>
      </c>
      <c r="AD60" s="146">
        <f t="shared" si="12"/>
        <v>1862767559.5900002</v>
      </c>
      <c r="AE60" s="146">
        <f t="shared" si="12"/>
        <v>1386999797.96</v>
      </c>
      <c r="AF60" s="147">
        <f>AD60/B60</f>
        <v>0.57317552544474293</v>
      </c>
      <c r="AG60" s="145">
        <f t="shared" si="12"/>
        <v>119</v>
      </c>
      <c r="AH60" s="145">
        <f t="shared" si="12"/>
        <v>23623926.629999999</v>
      </c>
      <c r="AI60" s="145">
        <f t="shared" si="12"/>
        <v>11714</v>
      </c>
      <c r="AJ60" s="146">
        <f t="shared" si="12"/>
        <v>2450078155.52</v>
      </c>
      <c r="AK60" s="146">
        <f t="shared" si="12"/>
        <v>1827187589.1599998</v>
      </c>
      <c r="AL60" s="146">
        <f t="shared" si="12"/>
        <v>981953720.82999992</v>
      </c>
      <c r="AM60" s="146">
        <f t="shared" si="12"/>
        <v>755586902.53999996</v>
      </c>
      <c r="AN60" s="147">
        <f>AJ60/B60</f>
        <v>0.75389160979374048</v>
      </c>
      <c r="AO60" s="145">
        <f t="shared" si="12"/>
        <v>11096</v>
      </c>
      <c r="AP60" s="146">
        <f t="shared" si="12"/>
        <v>2123768434.3599999</v>
      </c>
      <c r="AQ60" s="146">
        <f t="shared" si="12"/>
        <v>1576202691.5799997</v>
      </c>
      <c r="AR60" s="147">
        <f>AP60/B60</f>
        <v>0.6534857674648259</v>
      </c>
    </row>
    <row r="61" spans="1:44" ht="21" hidden="1" customHeight="1" x14ac:dyDescent="0.2">
      <c r="A61" s="11" t="s">
        <v>59</v>
      </c>
      <c r="B61" s="32"/>
      <c r="C61" s="33">
        <v>222</v>
      </c>
      <c r="D61" s="13">
        <v>198969781.54999998</v>
      </c>
      <c r="E61" s="13">
        <v>149227335.49000001</v>
      </c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9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9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>
        <f>O60-S60-V60-Y60</f>
        <v>0</v>
      </c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O68" s="15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O69" s="15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35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4:A5"/>
    <mergeCell ref="B4:B5"/>
    <mergeCell ref="C4:F4"/>
    <mergeCell ref="G4:J4"/>
    <mergeCell ref="K4:M4"/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- 28 lutego 2023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Roskosz Tomasz</cp:lastModifiedBy>
  <cp:lastPrinted>2019-11-21T12:06:23Z</cp:lastPrinted>
  <dcterms:created xsi:type="dcterms:W3CDTF">2017-11-16T12:30:52Z</dcterms:created>
  <dcterms:modified xsi:type="dcterms:W3CDTF">2023-04-14T10:01:14Z</dcterms:modified>
</cp:coreProperties>
</file>