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4/Sprawozdawczość Rdfp/spr Rdfp 2021/"/>
    </mc:Choice>
  </mc:AlternateContent>
  <bookViews>
    <workbookView xWindow="0" yWindow="0" windowWidth="25600" windowHeight="10270" tabRatio="599" activeTab="1"/>
  </bookViews>
  <sheets>
    <sheet name="ZBIORCZO" sheetId="3" r:id="rId1"/>
    <sheet name="RIO" sheetId="1" r:id="rId2"/>
    <sheet name="Międzyresort." sheetId="2" r:id="rId3"/>
    <sheet name="PORÓWN" sheetId="6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PORÓWN!$A$1:$H$37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N6" i="1" l="1"/>
  <c r="N4" i="1" l="1"/>
  <c r="N3" i="1"/>
  <c r="M6" i="1" l="1"/>
  <c r="J32" i="1" l="1"/>
  <c r="E17" i="2" l="1"/>
  <c r="E16" i="2"/>
  <c r="T3" i="1" l="1"/>
  <c r="F25" i="1" l="1"/>
  <c r="S4" i="1"/>
  <c r="N17" i="1"/>
  <c r="J4" i="1"/>
  <c r="J3" i="1"/>
  <c r="H4" i="2"/>
  <c r="F4" i="1" l="1"/>
  <c r="F4" i="2" l="1"/>
  <c r="F17" i="2"/>
  <c r="K17" i="1" l="1"/>
  <c r="G25" i="2" l="1"/>
  <c r="G4" i="2" l="1"/>
  <c r="I8" i="1" l="1"/>
  <c r="J8" i="1"/>
  <c r="K8" i="1"/>
  <c r="F32" i="2" l="1"/>
  <c r="G32" i="2"/>
  <c r="H32" i="2"/>
  <c r="I32" i="2"/>
  <c r="F25" i="2"/>
  <c r="H25" i="2"/>
  <c r="I25" i="2"/>
  <c r="G17" i="2"/>
  <c r="H17" i="2"/>
  <c r="I4" i="2"/>
  <c r="E4" i="2"/>
  <c r="F3" i="2"/>
  <c r="G3" i="2"/>
  <c r="H3" i="2"/>
  <c r="I3" i="2"/>
  <c r="E3" i="2"/>
  <c r="F32" i="1"/>
  <c r="G32" i="1"/>
  <c r="H32" i="1"/>
  <c r="I32" i="1"/>
  <c r="F17" i="1"/>
  <c r="G4" i="1"/>
  <c r="H4" i="1"/>
  <c r="I4" i="1"/>
  <c r="K4" i="1"/>
  <c r="L4" i="1"/>
  <c r="M4" i="1"/>
  <c r="O4" i="1"/>
  <c r="P4" i="1"/>
  <c r="Q4" i="1"/>
  <c r="R4" i="1"/>
  <c r="T4" i="1"/>
  <c r="E4" i="1"/>
  <c r="F3" i="1"/>
  <c r="G3" i="1"/>
  <c r="H3" i="1"/>
  <c r="I3" i="1"/>
  <c r="K3" i="1"/>
  <c r="L3" i="1"/>
  <c r="M3" i="1"/>
  <c r="O3" i="1"/>
  <c r="P3" i="1"/>
  <c r="Q3" i="1"/>
  <c r="R3" i="1"/>
  <c r="S3" i="1"/>
  <c r="E3" i="1"/>
  <c r="S25" i="1" l="1"/>
  <c r="L32" i="1" l="1"/>
  <c r="G8" i="1" l="1"/>
  <c r="H8" i="1"/>
  <c r="L25" i="1" l="1"/>
  <c r="Q32" i="1" l="1"/>
  <c r="R32" i="1"/>
  <c r="S32" i="1"/>
  <c r="T32" i="1"/>
  <c r="M17" i="1"/>
  <c r="O17" i="1"/>
  <c r="L8" i="1"/>
  <c r="M8" i="1"/>
  <c r="N8" i="1"/>
  <c r="O8" i="1"/>
  <c r="P8" i="1"/>
  <c r="Q8" i="1"/>
  <c r="R8" i="1"/>
  <c r="S8" i="1"/>
  <c r="T8" i="1"/>
  <c r="G25" i="1" l="1"/>
  <c r="K32" i="1" l="1"/>
  <c r="M32" i="1"/>
  <c r="N32" i="1"/>
  <c r="O32" i="1"/>
  <c r="P32" i="1"/>
  <c r="H25" i="1"/>
  <c r="I25" i="1"/>
  <c r="J25" i="1"/>
  <c r="K25" i="1"/>
  <c r="I17" i="1"/>
  <c r="J17" i="1"/>
  <c r="L17" i="1"/>
  <c r="P17" i="1"/>
  <c r="Q17" i="1"/>
  <c r="T25" i="1" l="1"/>
  <c r="T17" i="1" l="1"/>
  <c r="M25" i="1" l="1"/>
  <c r="R17" i="1" l="1"/>
  <c r="S17" i="1"/>
  <c r="Q25" i="1" l="1"/>
  <c r="F8" i="1" l="1"/>
  <c r="G8" i="2"/>
  <c r="H8" i="2"/>
  <c r="I8" i="2"/>
  <c r="F8" i="2"/>
  <c r="J6" i="2" l="1"/>
  <c r="E6" i="3" s="1"/>
  <c r="U6" i="1"/>
  <c r="D6" i="3" s="1"/>
  <c r="U4" i="1"/>
  <c r="N25" i="1"/>
  <c r="O25" i="1"/>
  <c r="P25" i="1"/>
  <c r="R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16" i="3" l="1"/>
  <c r="F16" i="3" s="1"/>
  <c r="E5" i="3"/>
  <c r="F5" i="3" s="1"/>
  <c r="H5" i="6" s="1"/>
  <c r="F30" i="3"/>
  <c r="H30" i="6" s="1"/>
  <c r="F28" i="3"/>
  <c r="H28" i="6" s="1"/>
  <c r="F19" i="3"/>
  <c r="F36" i="3"/>
  <c r="H36" i="6" s="1"/>
  <c r="J25" i="2"/>
  <c r="F26" i="3"/>
  <c r="H26" i="6" s="1"/>
  <c r="F35" i="3"/>
  <c r="H35" i="6" s="1"/>
  <c r="J32" i="2"/>
  <c r="E32" i="3" s="1"/>
  <c r="F10" i="3"/>
  <c r="F9" i="3"/>
  <c r="U32" i="1"/>
  <c r="D32" i="3" s="1"/>
  <c r="F18" i="3"/>
  <c r="F13" i="3"/>
  <c r="F12" i="3"/>
  <c r="F11" i="3"/>
  <c r="U17" i="1"/>
  <c r="D17" i="3" s="1"/>
  <c r="F24" i="3"/>
  <c r="H24" i="6" s="1"/>
  <c r="U8" i="1"/>
  <c r="D8" i="3" s="1"/>
  <c r="D7" i="3"/>
  <c r="F7" i="3" s="1"/>
  <c r="F34" i="3"/>
  <c r="H34" i="6" s="1"/>
  <c r="F33" i="3"/>
  <c r="H33" i="6" s="1"/>
  <c r="J3" i="2"/>
  <c r="J4" i="2"/>
  <c r="F37" i="3"/>
  <c r="H37" i="6" s="1"/>
  <c r="F31" i="3"/>
  <c r="H31" i="6" s="1"/>
  <c r="F29" i="3"/>
  <c r="H29" i="6" s="1"/>
  <c r="F27" i="3"/>
  <c r="H27" i="6" s="1"/>
  <c r="J17" i="2"/>
  <c r="E17" i="3" s="1"/>
  <c r="F15" i="3"/>
  <c r="H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H23" i="6"/>
  <c r="H21" i="6"/>
  <c r="H22" i="6"/>
  <c r="H18" i="6"/>
  <c r="H20" i="6"/>
  <c r="H19" i="6"/>
  <c r="H14" i="6"/>
  <c r="H16" i="6"/>
  <c r="H11" i="6"/>
  <c r="H13" i="6"/>
  <c r="H10" i="6"/>
  <c r="H12" i="6"/>
  <c r="H9" i="6"/>
  <c r="H6" i="6"/>
  <c r="H7" i="6"/>
  <c r="F32" i="3"/>
  <c r="H32" i="6" s="1"/>
  <c r="F8" i="3"/>
  <c r="H8" i="6" s="1"/>
  <c r="F17" i="3"/>
  <c r="H17" i="6" s="1"/>
  <c r="E3" i="3"/>
  <c r="E4" i="3"/>
  <c r="F4" i="3" s="1"/>
  <c r="H4" i="6" s="1"/>
  <c r="D3" i="3"/>
  <c r="D25" i="3"/>
  <c r="F25" i="3" l="1"/>
  <c r="H25" i="6" s="1"/>
  <c r="F3" i="3"/>
  <c r="H3" i="6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prowadzone są czynności sprawdzające, ale nie wszczęto (ani nie wydano post. o odmowie) </t>
        </r>
      </text>
    </comment>
  </commentList>
</comments>
</file>

<file path=xl/comments2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<sst xmlns="http://schemas.openxmlformats.org/spreadsheetml/2006/main" count="253" uniqueCount="91">
  <si>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</si>
  <si>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</si>
  <si>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</si>
  <si>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</si>
  <si>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</si>
  <si>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</si>
  <si>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</si>
  <si>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</si>
  <si>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</si>
  <si>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</si>
  <si>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</si>
  <si>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</si>
  <si>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</si>
  <si>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</si>
  <si>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</si>
  <si>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</si>
  <si>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</si>
  <si>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</si>
  <si>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</si>
  <si>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</si>
  <si>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</si>
  <si>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</si>
  <si>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</si>
  <si>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</si>
  <si>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</si>
  <si>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</si>
  <si>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</si>
  <si>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</si>
  <si>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</si>
  <si>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</si>
  <si>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</si>
  <si>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</si>
  <si>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</si>
  <si>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</si>
  <si>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</si>
  <si>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</si>
  <si>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</si>
  <si>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</si>
  <si>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</si>
  <si>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</si>
  <si>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</si>
  <si>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</si>
  <si>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</si>
  <si>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</si>
  <si>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</si>
  <si>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</si>
  <si>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</si>
  <si>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</si>
  <si>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</si>
  <si>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</si>
  <si>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</si>
  <si>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</si>
  <si>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</si>
  <si>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</si>
  <si>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</si>
  <si>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d) brak znamion naruszenia dfp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</si>
  <si>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</si>
  <si>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</si>
  <si>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</si>
  <si>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</si>
  <si>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</si>
  <si>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</si>
  <si>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</si>
  <si>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</si>
  <si>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</si>
  <si>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</si>
  <si>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</si>
  <si>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</si>
  <si>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</si>
  <si>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</si>
  <si>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</si>
  <si>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</t>
  </si>
  <si>
    <t>Liczba obwinionych objętych rozstrzygnięciami zaskarżonymi przez rzecznika dfp</t>
  </si>
  <si>
    <t>Liczba postępowań wyjaśniających niezakończonych na koniec roku, w tym:</t>
  </si>
  <si>
    <t>a) wszczętych w okresie sprawozdawczym 
i pozostających w rozpoznaniu u rzecznika dfp</t>
  </si>
  <si>
    <t>Liczba zawiadomień oczekujących na rozpoznanie 
według stanu na początek roku</t>
  </si>
  <si>
    <t>Liczba osób objętych postanowieniami o wszczęciu postępowania wyjaśniającego, które oczekują na rozstrzygnięcie 
według stanu na początek roku</t>
  </si>
  <si>
    <t>Liczba postanowień o wszczęciu postępowania wyjaśniającego, 
oczekujących na rozstrzygnięcie według stanu na początek roku</t>
  </si>
  <si>
    <t>Liczba osób objętych postanowieniami rzecznika dfp. 
o umorzeniu postępowania wyjaśniającego, w tym ze względu na:</t>
  </si>
  <si>
    <t>Liczba obwinionych objętych wnioskami o ukaranie 
wniesionymi przez rzecznika dfp.</t>
  </si>
  <si>
    <t>c) wszczętych w okresie sprawozdawczym i zakończonych postanowieniem 
o umorzeniu postępowania wyjaśniającego zaskarżonym 
do Głównego Rzecznika, 
i pozostających na koniec roku w rozpoznaniu u Głównego Rzecznika 
lub rzecznika dfp</t>
  </si>
  <si>
    <t>Liczba postanowień rzecznika dfp. o odmowie wszczęcia 
postępowania wyjaśniającego</t>
  </si>
  <si>
    <t>Liczba rozstrzygnięć rzecznika dfp. o odmowie wszczęcia postępowania wyjaśniającego, w tym ze względu na:</t>
  </si>
  <si>
    <t>Liczba otrzymanych zawiadomień o naruszeniu dyscypliny finansów publicznych (dfp) w roku sprawozdawczym</t>
  </si>
  <si>
    <t>Liczba osób objętych postanowieniami rzecznika dfp. o umorzeniu postępowania wyjaśniającego, w tym ze względu na:</t>
  </si>
  <si>
    <t>Liczba obwinionych objętych wnioskami o ukaranie wniesionymi przez rzecznika dfp</t>
  </si>
  <si>
    <t>Liczba obwinionych, wobec których zapadły rozstrzygnięcia w sprawach, w których rzecznik dfp. pełnił funkcję oskarżyciela, z tego:</t>
  </si>
  <si>
    <t>Załąznik 2. Zbiorcze sprawozdanie z działalności rzeczników dyscypliny finansów publicznych 
właściwych w sprawach rozpatrywanych przez regionalne komisje orzekające w 2021 roku</t>
  </si>
  <si>
    <t>Załącznik 1. Zbiorcze sprawozdanie z działalności rzeczników dyscypliny finansów publicznych 
właściwych w sprawach rozpatrywanych przez regionalne i "międzyresortowe" komisje orzekające w 2021 roku</t>
  </si>
  <si>
    <t>Załącznik 3. Zbiorcze sprawozdanie z działalności rzeczników  dyscypliny finansów publicznych 
właściwych w sprawach rozpartywanych przez "międzyresortowe" komisje orzekające w 2021 roku</t>
  </si>
  <si>
    <t>Załącznik 4. Zbiorcze sprawozdanie z działalności rzeczników dyscypliny finansów publicznych w latach 2018 - 2021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</si>
</sst>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1" fontId="9" fillId="0" borderId="13" xfId="0" applyNumberFormat="1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5" fillId="2" borderId="4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2" borderId="9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Border="1" applyAlignment="1">
      <alignment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5" fillId="2" borderId="7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164" fontId="15" fillId="2" borderId="10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5" fillId="2" borderId="5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5" fillId="2" borderId="6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0" xfId="0" applyNumberFormat="1" applyFont="1" applyAlignment="1" applyProtection="1">
      <alignment horizontal="left" vertical="center" wrapText="1"/>
      <protection locked="0"/>
    </xf>
    <xf numFmtId="1" fontId="8" fillId="0" borderId="0" xfId="0" applyNumberFormat="1" applyFont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17" fillId="0" borderId="11" xfId="0" applyNumberFormat="1" applyFont="1" applyBorder="1" applyAlignment="1">
      <alignment horizontal="left" vertical="center" wrapText="1"/>
    </xf>
    <xf numFmtId="1" fontId="8" fillId="0" borderId="12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F/Docs/BDF4/Sprawozdawczo&#347;&#263;%20Rdfp/spr%20Rdfp%202020/RDFP%20zbiorcze%20spr%20roczn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/>
      <sheetData sheetId="1">
        <row r="25">
          <cell r="E25">
            <v>7</v>
          </cell>
          <cell r="F25">
            <v>50</v>
          </cell>
          <cell r="G25">
            <v>17</v>
          </cell>
          <cell r="H25">
            <v>22</v>
          </cell>
          <cell r="I25">
            <v>5</v>
          </cell>
          <cell r="J25">
            <v>14</v>
          </cell>
          <cell r="K25">
            <v>2</v>
          </cell>
          <cell r="L25">
            <v>14</v>
          </cell>
          <cell r="M25">
            <v>12</v>
          </cell>
          <cell r="N25">
            <v>5</v>
          </cell>
          <cell r="O25">
            <v>25</v>
          </cell>
          <cell r="P25">
            <v>8</v>
          </cell>
          <cell r="Q25">
            <v>6</v>
          </cell>
          <cell r="R25">
            <v>11</v>
          </cell>
          <cell r="S25">
            <v>17</v>
          </cell>
          <cell r="T25">
            <v>8</v>
          </cell>
        </row>
        <row r="31">
          <cell r="E31">
            <v>0</v>
          </cell>
          <cell r="F31">
            <v>23</v>
          </cell>
          <cell r="G31">
            <v>23</v>
          </cell>
          <cell r="H31">
            <v>64</v>
          </cell>
          <cell r="I31">
            <v>18</v>
          </cell>
          <cell r="J31">
            <v>17</v>
          </cell>
          <cell r="K31">
            <v>21</v>
          </cell>
          <cell r="L31">
            <v>27</v>
          </cell>
          <cell r="M31">
            <v>20</v>
          </cell>
          <cell r="N31">
            <v>3</v>
          </cell>
          <cell r="O31">
            <v>10</v>
          </cell>
          <cell r="P31">
            <v>3</v>
          </cell>
          <cell r="Q31">
            <v>30</v>
          </cell>
          <cell r="R31">
            <v>16</v>
          </cell>
          <cell r="S31">
            <v>11</v>
          </cell>
          <cell r="T31">
            <v>14</v>
          </cell>
        </row>
      </sheetData>
      <sheetData sheetId="2">
        <row r="25">
          <cell r="E25">
            <v>2</v>
          </cell>
          <cell r="F25">
            <v>2</v>
          </cell>
          <cell r="G25">
            <v>79</v>
          </cell>
          <cell r="H25">
            <v>29</v>
          </cell>
          <cell r="I25">
            <v>12</v>
          </cell>
        </row>
        <row r="31">
          <cell r="E31">
            <v>3</v>
          </cell>
          <cell r="F31">
            <v>0</v>
          </cell>
          <cell r="G31">
            <v>67</v>
          </cell>
          <cell r="H31">
            <v>25</v>
          </cell>
          <cell r="I31">
            <v>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indexed="47"/>
    <pageSetUpPr fitToPage="1"/>
  </sheetPr>
  <dimension ref="A1:J39"/>
  <sheetViews>
    <sheetView zoomScale="90" zoomScaleNormal="90" workbookViewId="0">
      <pane xSplit="3" ySplit="2" topLeftCell="D3" activePane="bottomRight" state="frozen"/>
      <selection activeCell="B5" sqref="B5"/>
      <selection pane="topRight" activeCell="B5" sqref="B5"/>
      <selection pane="bottomLeft" activeCell="B5" sqref="B5"/>
      <selection pane="bottomRight" activeCell="B10" sqref="B10"/>
    </sheetView>
  </sheetViews>
  <sheetFormatPr defaultColWidth="50.54296875" defaultRowHeight="15.5" x14ac:dyDescent="0.25"/>
  <cols>
    <col min="1" max="1" width="4" style="28" customWidth="1"/>
    <col min="2" max="2" width="72.54296875" style="14" customWidth="1"/>
    <col min="3" max="3" width="11.36328125" style="95" customWidth="1"/>
    <col min="4" max="4" width="23.90625" style="1" customWidth="1"/>
    <col min="5" max="5" width="25.54296875" style="1" customWidth="1"/>
    <col min="6" max="6" width="25.54296875" style="16" customWidth="1"/>
    <col min="7" max="7" width="4.6328125" style="1" customWidth="1"/>
    <col min="8" max="8" width="12.54296875" style="1" customWidth="1"/>
    <col min="9" max="9" width="8.6328125" style="1" customWidth="1"/>
    <col min="10" max="10" width="4" style="1" customWidth="1"/>
    <col min="11" max="11" width="9.453125" style="1" customWidth="1"/>
    <col min="12" max="12" width="8.36328125" style="1" customWidth="1"/>
    <col min="13" max="13" width="5.08984375" style="1" customWidth="1"/>
    <col min="14" max="14" width="8.36328125" style="1" customWidth="1"/>
    <col min="15" max="15" width="7.453125" style="1" customWidth="1"/>
    <col min="16" max="16" width="6" style="1" customWidth="1"/>
    <col min="17" max="17" width="11.36328125" style="1" customWidth="1"/>
    <col min="18" max="18" width="9.90625" style="1" customWidth="1"/>
    <col min="19" max="19" width="13.453125" style="1" customWidth="1"/>
    <col min="20" max="16384" width="50.54296875" style="1"/>
  </cols>
  <sheetData>
    <row r="1" spans="1:8" ht="62.4" customHeight="1" x14ac:dyDescent="0.25">
      <c r="A1" s="123" t="s">
        <v>88</v>
      </c>
      <c r="B1" s="123"/>
      <c r="C1" s="123"/>
      <c r="D1" s="123"/>
      <c r="E1" s="123"/>
      <c r="F1" s="123"/>
    </row>
    <row r="2" spans="1:8" ht="89.4" customHeight="1" x14ac:dyDescent="0.25">
      <c r="A2" s="87" t="s">
        <v>64</v>
      </c>
      <c r="B2" s="87" t="s">
        <v>51</v>
      </c>
      <c r="C2" s="91"/>
      <c r="D2" s="35" t="s">
        <v>53</v>
      </c>
      <c r="E2" s="35" t="s">
        <v>68</v>
      </c>
      <c r="F2" s="35" t="s">
        <v>16</v>
      </c>
    </row>
    <row r="3" spans="1:8" ht="45.65" customHeight="1" x14ac:dyDescent="0.25">
      <c r="A3" s="12">
        <v>1</v>
      </c>
      <c r="B3" s="82" t="s">
        <v>75</v>
      </c>
      <c r="C3" s="13" t="s">
        <v>25</v>
      </c>
      <c r="D3" s="36">
        <f>RIO!U3</f>
        <v>304</v>
      </c>
      <c r="E3" s="21">
        <f>Międzyresort.!J3</f>
        <v>102</v>
      </c>
      <c r="F3" s="37">
        <f t="shared" ref="F3:F37" si="0">SUM(D3:E3)</f>
        <v>406</v>
      </c>
    </row>
    <row r="4" spans="1:8" ht="45.65" customHeight="1" x14ac:dyDescent="0.25">
      <c r="A4" s="12">
        <v>2</v>
      </c>
      <c r="B4" s="82" t="s">
        <v>77</v>
      </c>
      <c r="C4" s="93" t="s">
        <v>27</v>
      </c>
      <c r="D4" s="36">
        <f>RIO!U4</f>
        <v>227</v>
      </c>
      <c r="E4" s="21">
        <f>Międzyresort.!J4</f>
        <v>122</v>
      </c>
      <c r="F4" s="37">
        <f t="shared" si="0"/>
        <v>349</v>
      </c>
    </row>
    <row r="5" spans="1:8" ht="55.75" customHeight="1" x14ac:dyDescent="0.25">
      <c r="A5" s="12">
        <v>3</v>
      </c>
      <c r="B5" s="82" t="s">
        <v>76</v>
      </c>
      <c r="C5" s="93" t="s">
        <v>17</v>
      </c>
      <c r="D5" s="36">
        <f>RIO!U5</f>
        <v>236</v>
      </c>
      <c r="E5" s="21">
        <f>Międzyresort.!J5</f>
        <v>150</v>
      </c>
      <c r="F5" s="37">
        <f t="shared" si="0"/>
        <v>386</v>
      </c>
    </row>
    <row r="6" spans="1:8" ht="45.65" customHeight="1" x14ac:dyDescent="0.25">
      <c r="A6" s="12">
        <v>4</v>
      </c>
      <c r="B6" s="82" t="s">
        <v>29</v>
      </c>
      <c r="C6" s="13" t="s">
        <v>25</v>
      </c>
      <c r="D6" s="36">
        <f>RIO!U6</f>
        <v>1122</v>
      </c>
      <c r="E6" s="21">
        <f>Międzyresort.!J6</f>
        <v>178</v>
      </c>
      <c r="F6" s="37">
        <f t="shared" si="0"/>
        <v>1300</v>
      </c>
      <c r="H6" s="18"/>
    </row>
    <row r="7" spans="1:8" ht="45.65" customHeight="1" x14ac:dyDescent="0.25">
      <c r="A7" s="12">
        <v>5</v>
      </c>
      <c r="B7" s="83" t="s">
        <v>81</v>
      </c>
      <c r="C7" s="13" t="s">
        <v>27</v>
      </c>
      <c r="D7" s="36">
        <f>RIO!U7</f>
        <v>450</v>
      </c>
      <c r="E7" s="38">
        <f>Międzyresort.!J7</f>
        <v>93</v>
      </c>
      <c r="F7" s="39">
        <f t="shared" si="0"/>
        <v>543</v>
      </c>
      <c r="H7" s="40"/>
    </row>
    <row r="8" spans="1:8" ht="45.65" customHeight="1" x14ac:dyDescent="0.25">
      <c r="A8" s="53">
        <v>6</v>
      </c>
      <c r="B8" s="82" t="s">
        <v>82</v>
      </c>
      <c r="C8" s="124" t="s">
        <v>31</v>
      </c>
      <c r="D8" s="20">
        <f>RIO!U8</f>
        <v>521</v>
      </c>
      <c r="E8" s="20">
        <f>Międzyresort.!J8</f>
        <v>104</v>
      </c>
      <c r="F8" s="41">
        <f t="shared" si="0"/>
        <v>625</v>
      </c>
      <c r="H8" s="18"/>
    </row>
    <row r="9" spans="1:8" ht="18.5" x14ac:dyDescent="0.25">
      <c r="A9" s="54"/>
      <c r="B9" s="84" t="s">
        <v>18</v>
      </c>
      <c r="C9" s="124"/>
      <c r="D9" s="42">
        <f>RIO!U9</f>
        <v>253</v>
      </c>
      <c r="E9" s="43">
        <f>Międzyresort.!J9</f>
        <v>40</v>
      </c>
      <c r="F9" s="44">
        <f t="shared" si="0"/>
        <v>293</v>
      </c>
    </row>
    <row r="10" spans="1:8" ht="18.5" x14ac:dyDescent="0.25">
      <c r="A10" s="54"/>
      <c r="B10" s="84" t="s">
        <v>19</v>
      </c>
      <c r="C10" s="124"/>
      <c r="D10" s="45">
        <f>RIO!U10</f>
        <v>3</v>
      </c>
      <c r="E10" s="43">
        <f>Międzyresort.!J10</f>
        <v>0</v>
      </c>
      <c r="F10" s="44">
        <f t="shared" si="0"/>
        <v>3</v>
      </c>
    </row>
    <row r="11" spans="1:8" ht="18.5" x14ac:dyDescent="0.25">
      <c r="A11" s="54"/>
      <c r="B11" s="84" t="s">
        <v>20</v>
      </c>
      <c r="C11" s="124"/>
      <c r="D11" s="45">
        <f>RIO!U11</f>
        <v>64</v>
      </c>
      <c r="E11" s="43">
        <f>Międzyresort.!J11</f>
        <v>11</v>
      </c>
      <c r="F11" s="44">
        <f t="shared" si="0"/>
        <v>75</v>
      </c>
    </row>
    <row r="12" spans="1:8" ht="18.5" x14ac:dyDescent="0.25">
      <c r="A12" s="54"/>
      <c r="B12" s="84" t="s">
        <v>21</v>
      </c>
      <c r="C12" s="124"/>
      <c r="D12" s="45">
        <f>RIO!U12</f>
        <v>147</v>
      </c>
      <c r="E12" s="43">
        <f>Międzyresort.!J12</f>
        <v>45</v>
      </c>
      <c r="F12" s="44">
        <f t="shared" si="0"/>
        <v>192</v>
      </c>
    </row>
    <row r="13" spans="1:8" ht="18.5" x14ac:dyDescent="0.25">
      <c r="A13" s="55"/>
      <c r="B13" s="85" t="s">
        <v>22</v>
      </c>
      <c r="C13" s="124"/>
      <c r="D13" s="46">
        <f>RIO!U13</f>
        <v>54</v>
      </c>
      <c r="E13" s="47">
        <f>Międzyresort.!J13</f>
        <v>8</v>
      </c>
      <c r="F13" s="48">
        <f t="shared" si="0"/>
        <v>62</v>
      </c>
    </row>
    <row r="14" spans="1:8" ht="45.65" customHeight="1" x14ac:dyDescent="0.25">
      <c r="A14" s="12">
        <v>7</v>
      </c>
      <c r="B14" s="85" t="s">
        <v>32</v>
      </c>
      <c r="C14" s="13" t="s">
        <v>27</v>
      </c>
      <c r="D14" s="36">
        <f>RIO!U14</f>
        <v>795</v>
      </c>
      <c r="E14" s="49">
        <f>Międzyresort.!J14</f>
        <v>187</v>
      </c>
      <c r="F14" s="50">
        <f t="shared" si="0"/>
        <v>982</v>
      </c>
    </row>
    <row r="15" spans="1:8" ht="45.65" customHeight="1" x14ac:dyDescent="0.25">
      <c r="A15" s="12">
        <v>8</v>
      </c>
      <c r="B15" s="82" t="s">
        <v>33</v>
      </c>
      <c r="C15" s="93" t="s">
        <v>17</v>
      </c>
      <c r="D15" s="36">
        <f>RIO!U15</f>
        <v>835</v>
      </c>
      <c r="E15" s="21">
        <f>Międzyresort.!J15</f>
        <v>208</v>
      </c>
      <c r="F15" s="37">
        <f t="shared" si="0"/>
        <v>1043</v>
      </c>
    </row>
    <row r="16" spans="1:8" ht="45.65" customHeight="1" x14ac:dyDescent="0.25">
      <c r="A16" s="12">
        <v>9</v>
      </c>
      <c r="B16" s="83" t="s">
        <v>34</v>
      </c>
      <c r="C16" s="13" t="s">
        <v>27</v>
      </c>
      <c r="D16" s="36">
        <f>RIO!U16</f>
        <v>174</v>
      </c>
      <c r="E16" s="38">
        <f>Międzyresort.!J16</f>
        <v>68</v>
      </c>
      <c r="F16" s="39">
        <f t="shared" si="0"/>
        <v>242</v>
      </c>
    </row>
    <row r="17" spans="1:6" ht="45.65" customHeight="1" x14ac:dyDescent="0.25">
      <c r="A17" s="59">
        <v>10</v>
      </c>
      <c r="B17" s="82" t="s">
        <v>78</v>
      </c>
      <c r="C17" s="124" t="s">
        <v>17</v>
      </c>
      <c r="D17" s="20">
        <f>RIO!U17</f>
        <v>192</v>
      </c>
      <c r="E17" s="20">
        <f>Międzyresort.!J17</f>
        <v>80</v>
      </c>
      <c r="F17" s="41">
        <f t="shared" si="0"/>
        <v>272</v>
      </c>
    </row>
    <row r="18" spans="1:6" ht="18.5" x14ac:dyDescent="0.25">
      <c r="A18" s="60"/>
      <c r="B18" s="84" t="s">
        <v>18</v>
      </c>
      <c r="C18" s="124"/>
      <c r="D18" s="51">
        <f>RIO!U18</f>
        <v>75</v>
      </c>
      <c r="E18" s="51">
        <f>Międzyresort.!J18</f>
        <v>13</v>
      </c>
      <c r="F18" s="44">
        <f t="shared" si="0"/>
        <v>88</v>
      </c>
    </row>
    <row r="19" spans="1:6" ht="18.5" x14ac:dyDescent="0.25">
      <c r="A19" s="60"/>
      <c r="B19" s="84" t="s">
        <v>19</v>
      </c>
      <c r="C19" s="124"/>
      <c r="D19" s="51">
        <f>RIO!U19</f>
        <v>0</v>
      </c>
      <c r="E19" s="51">
        <f>Międzyresort.!J19</f>
        <v>1</v>
      </c>
      <c r="F19" s="44">
        <f t="shared" si="0"/>
        <v>1</v>
      </c>
    </row>
    <row r="20" spans="1:6" ht="18.5" x14ac:dyDescent="0.25">
      <c r="A20" s="60"/>
      <c r="B20" s="84" t="s">
        <v>20</v>
      </c>
      <c r="C20" s="124"/>
      <c r="D20" s="51">
        <f>RIO!U20</f>
        <v>18</v>
      </c>
      <c r="E20" s="51">
        <f>Międzyresort.!J20</f>
        <v>7</v>
      </c>
      <c r="F20" s="44">
        <f t="shared" si="0"/>
        <v>25</v>
      </c>
    </row>
    <row r="21" spans="1:6" ht="18.5" x14ac:dyDescent="0.25">
      <c r="A21" s="60"/>
      <c r="B21" s="84" t="s">
        <v>21</v>
      </c>
      <c r="C21" s="124"/>
      <c r="D21" s="51">
        <f>RIO!U21</f>
        <v>64</v>
      </c>
      <c r="E21" s="51">
        <f>Międzyresort.!J21</f>
        <v>40</v>
      </c>
      <c r="F21" s="44">
        <f t="shared" si="0"/>
        <v>104</v>
      </c>
    </row>
    <row r="22" spans="1:6" ht="18.5" x14ac:dyDescent="0.25">
      <c r="A22" s="61"/>
      <c r="B22" s="85" t="s">
        <v>22</v>
      </c>
      <c r="C22" s="124"/>
      <c r="D22" s="49">
        <f>RIO!U22</f>
        <v>36</v>
      </c>
      <c r="E22" s="49">
        <f>Międzyresort.!J22</f>
        <v>15</v>
      </c>
      <c r="F22" s="48">
        <f t="shared" si="0"/>
        <v>51</v>
      </c>
    </row>
    <row r="23" spans="1:6" ht="26" x14ac:dyDescent="0.25">
      <c r="A23" s="12">
        <v>11</v>
      </c>
      <c r="B23" s="85" t="s">
        <v>35</v>
      </c>
      <c r="C23" s="13" t="s">
        <v>23</v>
      </c>
      <c r="D23" s="49">
        <f>RIO!U23</f>
        <v>632</v>
      </c>
      <c r="E23" s="49">
        <f>Międzyresort.!J23</f>
        <v>147</v>
      </c>
      <c r="F23" s="50">
        <f t="shared" si="0"/>
        <v>779</v>
      </c>
    </row>
    <row r="24" spans="1:6" ht="45.65" customHeight="1" x14ac:dyDescent="0.25">
      <c r="A24" s="12">
        <v>12</v>
      </c>
      <c r="B24" s="83" t="s">
        <v>79</v>
      </c>
      <c r="C24" s="93" t="s">
        <v>37</v>
      </c>
      <c r="D24" s="38">
        <f>RIO!U24</f>
        <v>789</v>
      </c>
      <c r="E24" s="38">
        <f>Międzyresort.!J24</f>
        <v>186</v>
      </c>
      <c r="F24" s="39">
        <f t="shared" si="0"/>
        <v>975</v>
      </c>
    </row>
    <row r="25" spans="1:6" ht="18.5" x14ac:dyDescent="0.25">
      <c r="A25" s="59">
        <v>13</v>
      </c>
      <c r="B25" s="82" t="s">
        <v>73</v>
      </c>
      <c r="C25" s="124" t="s">
        <v>27</v>
      </c>
      <c r="D25" s="20">
        <f>RIO!U25</f>
        <v>132</v>
      </c>
      <c r="E25" s="20">
        <f>Międzyresort.!J25</f>
        <v>92</v>
      </c>
      <c r="F25" s="41">
        <f t="shared" si="0"/>
        <v>224</v>
      </c>
    </row>
    <row r="26" spans="1:6" ht="45.65" customHeight="1" x14ac:dyDescent="0.25">
      <c r="A26" s="60"/>
      <c r="B26" s="84" t="s">
        <v>74</v>
      </c>
      <c r="C26" s="124"/>
      <c r="D26" s="51">
        <f>RIO!U26</f>
        <v>87</v>
      </c>
      <c r="E26" s="51">
        <f>Międzyresort.!J26</f>
        <v>36</v>
      </c>
      <c r="F26" s="44">
        <f t="shared" si="0"/>
        <v>123</v>
      </c>
    </row>
    <row r="27" spans="1:6" ht="21.65" customHeight="1" x14ac:dyDescent="0.25">
      <c r="A27" s="60"/>
      <c r="B27" s="84" t="s">
        <v>39</v>
      </c>
      <c r="C27" s="124"/>
      <c r="D27" s="51">
        <f>RIO!U27</f>
        <v>5</v>
      </c>
      <c r="E27" s="51">
        <f>Międzyresort.!J27</f>
        <v>4</v>
      </c>
      <c r="F27" s="44">
        <f t="shared" si="0"/>
        <v>9</v>
      </c>
    </row>
    <row r="28" spans="1:6" ht="91.75" customHeight="1" x14ac:dyDescent="0.25">
      <c r="A28" s="60"/>
      <c r="B28" s="84" t="s">
        <v>80</v>
      </c>
      <c r="C28" s="124"/>
      <c r="D28" s="51">
        <f>RIO!U28</f>
        <v>5</v>
      </c>
      <c r="E28" s="51">
        <f>Międzyresort.!J28</f>
        <v>8</v>
      </c>
      <c r="F28" s="44">
        <f t="shared" si="0"/>
        <v>13</v>
      </c>
    </row>
    <row r="29" spans="1:6" ht="33.65" customHeight="1" x14ac:dyDescent="0.25">
      <c r="A29" s="60"/>
      <c r="B29" s="84" t="s">
        <v>41</v>
      </c>
      <c r="C29" s="124"/>
      <c r="D29" s="51">
        <f>RIO!U29</f>
        <v>31</v>
      </c>
      <c r="E29" s="51">
        <f>Międzyresort.!J29</f>
        <v>18</v>
      </c>
      <c r="F29" s="44">
        <f t="shared" si="0"/>
        <v>49</v>
      </c>
    </row>
    <row r="30" spans="1:6" ht="31" x14ac:dyDescent="0.25">
      <c r="A30" s="61"/>
      <c r="B30" s="85" t="s">
        <v>69</v>
      </c>
      <c r="C30" s="124"/>
      <c r="D30" s="49">
        <f>RIO!U30</f>
        <v>4</v>
      </c>
      <c r="E30" s="49">
        <f>Międzyresort.!J30</f>
        <v>26</v>
      </c>
      <c r="F30" s="48">
        <f t="shared" si="0"/>
        <v>30</v>
      </c>
    </row>
    <row r="31" spans="1:6" ht="55.25" customHeight="1" x14ac:dyDescent="0.25">
      <c r="A31" s="12">
        <v>14</v>
      </c>
      <c r="B31" s="84" t="s">
        <v>42</v>
      </c>
      <c r="C31" s="93" t="s">
        <v>25</v>
      </c>
      <c r="D31" s="51">
        <f>RIO!U31</f>
        <v>305</v>
      </c>
      <c r="E31" s="51">
        <f>Międzyresort.!J31</f>
        <v>51</v>
      </c>
      <c r="F31" s="52">
        <f t="shared" si="0"/>
        <v>356</v>
      </c>
    </row>
    <row r="32" spans="1:6" ht="55.75" customHeight="1" x14ac:dyDescent="0.25">
      <c r="A32" s="59">
        <v>15</v>
      </c>
      <c r="B32" s="82" t="s">
        <v>48</v>
      </c>
      <c r="C32" s="124" t="s">
        <v>37</v>
      </c>
      <c r="D32" s="20">
        <f>RIO!U32</f>
        <v>902</v>
      </c>
      <c r="E32" s="20">
        <f>Międzyresort.!J32</f>
        <v>222</v>
      </c>
      <c r="F32" s="41">
        <f t="shared" si="0"/>
        <v>1124</v>
      </c>
    </row>
    <row r="33" spans="1:10" ht="18.5" x14ac:dyDescent="0.25">
      <c r="A33" s="60"/>
      <c r="B33" s="84" t="s">
        <v>43</v>
      </c>
      <c r="C33" s="124"/>
      <c r="D33" s="51">
        <f>RIO!U33</f>
        <v>175</v>
      </c>
      <c r="E33" s="51">
        <f>Międzyresort.!J33</f>
        <v>46</v>
      </c>
      <c r="F33" s="44">
        <f t="shared" si="0"/>
        <v>221</v>
      </c>
    </row>
    <row r="34" spans="1:10" ht="18.5" x14ac:dyDescent="0.25">
      <c r="A34" s="60"/>
      <c r="B34" s="84" t="s">
        <v>65</v>
      </c>
      <c r="C34" s="124"/>
      <c r="D34" s="51">
        <f>RIO!U34</f>
        <v>349</v>
      </c>
      <c r="E34" s="51">
        <f>Międzyresort.!J34</f>
        <v>42</v>
      </c>
      <c r="F34" s="44">
        <f t="shared" si="0"/>
        <v>391</v>
      </c>
    </row>
    <row r="35" spans="1:10" ht="18.5" x14ac:dyDescent="0.25">
      <c r="A35" s="60"/>
      <c r="B35" s="84" t="s">
        <v>44</v>
      </c>
      <c r="C35" s="124"/>
      <c r="D35" s="51">
        <f>RIO!U35</f>
        <v>312</v>
      </c>
      <c r="E35" s="51">
        <f>Międzyresort.!J35</f>
        <v>122</v>
      </c>
      <c r="F35" s="44">
        <f t="shared" si="0"/>
        <v>434</v>
      </c>
    </row>
    <row r="36" spans="1:10" ht="18.5" x14ac:dyDescent="0.25">
      <c r="A36" s="60"/>
      <c r="B36" s="85" t="s">
        <v>45</v>
      </c>
      <c r="C36" s="124"/>
      <c r="D36" s="49">
        <f>RIO!U36</f>
        <v>66</v>
      </c>
      <c r="E36" s="49">
        <f>Międzyresort.!J36</f>
        <v>12</v>
      </c>
      <c r="F36" s="48">
        <f t="shared" si="0"/>
        <v>78</v>
      </c>
    </row>
    <row r="37" spans="1:10" ht="45.65" customHeight="1" x14ac:dyDescent="0.25">
      <c r="A37" s="12">
        <v>16</v>
      </c>
      <c r="B37" s="85" t="s">
        <v>46</v>
      </c>
      <c r="C37" s="93" t="s">
        <v>37</v>
      </c>
      <c r="D37" s="49">
        <f>RIO!U37</f>
        <v>24</v>
      </c>
      <c r="E37" s="49">
        <f>Międzyresort.!J37</f>
        <v>6</v>
      </c>
      <c r="F37" s="50">
        <f t="shared" si="0"/>
        <v>30</v>
      </c>
    </row>
    <row r="39" spans="1:10" ht="16" customHeight="1" x14ac:dyDescent="0.25">
      <c r="A39" s="26"/>
      <c r="B39" s="86"/>
      <c r="C39" s="86"/>
      <c r="D39" s="27"/>
      <c r="E39" s="27"/>
      <c r="F39" s="27"/>
      <c r="G39" s="27"/>
      <c r="H39" s="27"/>
      <c r="I39" s="27"/>
      <c r="J39" s="27"/>
    </row>
  </sheetData>
  <sheetProtection selectLockedCells="1"/>
  <mergeCells count="5">
    <mergeCell ref="A1:F1"/>
    <mergeCell ref="C32:C36"/>
    <mergeCell ref="C8:C13"/>
    <mergeCell ref="C17:C22"/>
    <mergeCell ref="C25:C30"/>
  </mergeCells>
  <phoneticPr fontId="0" type="noConversion"/>
  <printOptions horizontalCentered="1"/>
  <pageMargins left="0.27559055118110237" right="0.15748031496062992" top="0.43307086614173229" bottom="0.35433070866141736" header="0.15748031496062992" footer="0.19685039370078741"/>
  <pageSetup paperSize="9" scale="58" orientation="portrait" horizontalDpi="1200" verticalDpi="1200" r:id="rId1"/>
  <headerFooter alignWithMargins="0">
    <oddFooter>&amp;R&amp;"Times New Roman,Normalny"&amp;9Magdalena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pageSetUpPr fitToPage="1"/>
  </sheetPr>
  <dimension ref="A1:W38"/>
  <sheetViews>
    <sheetView tabSelected="1" zoomScale="90" zoomScaleNormal="90" workbookViewId="0">
      <pane xSplit="4" ySplit="2" topLeftCell="E3" activePane="bottomRight" state="frozen"/>
      <selection activeCell="D25" sqref="D25"/>
      <selection pane="topRight" activeCell="D25" sqref="D25"/>
      <selection pane="bottomLeft" activeCell="D25" sqref="D25"/>
      <selection pane="bottomRight" activeCell="B8" sqref="B8"/>
    </sheetView>
  </sheetViews>
  <sheetFormatPr defaultColWidth="50.54296875" defaultRowHeight="15.5" x14ac:dyDescent="0.25"/>
  <cols>
    <col min="1" max="1" width="4.453125" style="1" customWidth="1"/>
    <col min="2" max="2" width="43.36328125" style="14" customWidth="1"/>
    <col min="3" max="3" width="11.36328125" style="95" customWidth="1"/>
    <col min="4" max="4" width="6.453125" style="15" hidden="1" customWidth="1"/>
    <col min="5" max="5" width="6" style="1" customWidth="1"/>
    <col min="6" max="6" width="5.6328125" style="1" customWidth="1"/>
    <col min="7" max="10" width="6.36328125" style="1" customWidth="1"/>
    <col min="11" max="11" width="5.6328125" style="1" customWidth="1"/>
    <col min="12" max="13" width="6.36328125" style="1" customWidth="1"/>
    <col min="14" max="14" width="6.08984375" style="1" customWidth="1"/>
    <col min="15" max="16" width="6.36328125" style="1" customWidth="1"/>
    <col min="17" max="17" width="5.6328125" style="1" customWidth="1"/>
    <col min="18" max="18" width="6" style="1" customWidth="1"/>
    <col min="19" max="19" width="6.08984375" style="1" customWidth="1"/>
    <col min="20" max="20" width="5.6328125" style="1" customWidth="1"/>
    <col min="21" max="21" width="8.90625" style="16" customWidth="1"/>
    <col min="22" max="22" width="3.54296875" style="1" customWidth="1"/>
    <col min="23" max="23" width="65.36328125" style="1" customWidth="1"/>
    <col min="24" max="24" width="8.6328125" style="1" customWidth="1"/>
    <col min="25" max="25" width="4.90625" style="1" customWidth="1"/>
    <col min="26" max="26" width="9.453125" style="1" customWidth="1"/>
    <col min="27" max="27" width="8.36328125" style="1" customWidth="1"/>
    <col min="28" max="28" width="5.08984375" style="1" customWidth="1"/>
    <col min="29" max="29" width="8.36328125" style="1" customWidth="1"/>
    <col min="30" max="30" width="7.453125" style="1" customWidth="1"/>
    <col min="31" max="31" width="6" style="1" customWidth="1"/>
    <col min="32" max="32" width="11.36328125" style="1" customWidth="1"/>
    <col min="33" max="33" width="9.90625" style="1" customWidth="1"/>
    <col min="34" max="34" width="13.453125" style="1" customWidth="1"/>
    <col min="35" max="16384" width="50.54296875" style="1"/>
  </cols>
  <sheetData>
    <row r="1" spans="1:23" ht="63" customHeight="1" x14ac:dyDescent="0.25">
      <c r="A1" s="125" t="s">
        <v>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3" ht="78" customHeight="1" x14ac:dyDescent="0.25">
      <c r="A2" s="87" t="s">
        <v>64</v>
      </c>
      <c r="B2" s="87" t="s">
        <v>49</v>
      </c>
      <c r="C2" s="91"/>
      <c r="D2" s="65"/>
      <c r="E2" s="62" t="s">
        <v>0</v>
      </c>
      <c r="F2" s="62" t="s">
        <v>1</v>
      </c>
      <c r="G2" s="62" t="s">
        <v>2</v>
      </c>
      <c r="H2" s="62" t="s">
        <v>3</v>
      </c>
      <c r="I2" s="62" t="s">
        <v>4</v>
      </c>
      <c r="J2" s="62" t="s">
        <v>5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2" t="s">
        <v>11</v>
      </c>
      <c r="Q2" s="62" t="s">
        <v>12</v>
      </c>
      <c r="R2" s="62" t="s">
        <v>13</v>
      </c>
      <c r="S2" s="62" t="s">
        <v>14</v>
      </c>
      <c r="T2" s="62" t="s">
        <v>15</v>
      </c>
      <c r="U2" s="62" t="s">
        <v>16</v>
      </c>
    </row>
    <row r="3" spans="1:23" ht="45.65" customHeight="1" x14ac:dyDescent="0.25">
      <c r="A3" s="12">
        <v>1</v>
      </c>
      <c r="B3" s="85" t="s">
        <v>24</v>
      </c>
      <c r="C3" s="92" t="s">
        <v>25</v>
      </c>
      <c r="D3" s="63"/>
      <c r="E3" s="115">
        <f>[1]RIO!E$31</f>
        <v>0</v>
      </c>
      <c r="F3" s="115">
        <f>[1]RIO!F$31</f>
        <v>23</v>
      </c>
      <c r="G3" s="115">
        <f>[1]RIO!G$31</f>
        <v>23</v>
      </c>
      <c r="H3" s="115">
        <f>[1]RIO!H$31</f>
        <v>64</v>
      </c>
      <c r="I3" s="115">
        <f>[1]RIO!I$31</f>
        <v>18</v>
      </c>
      <c r="J3" s="115">
        <f>[1]RIO!J$31+4</f>
        <v>21</v>
      </c>
      <c r="K3" s="115">
        <f>[1]RIO!K$31</f>
        <v>21</v>
      </c>
      <c r="L3" s="115">
        <f>[1]RIO!L$31</f>
        <v>27</v>
      </c>
      <c r="M3" s="115">
        <f>[1]RIO!M$31</f>
        <v>20</v>
      </c>
      <c r="N3" s="115">
        <f>[1]RIO!N$31</f>
        <v>3</v>
      </c>
      <c r="O3" s="115">
        <f>[1]RIO!O$31</f>
        <v>10</v>
      </c>
      <c r="P3" s="115">
        <f>[1]RIO!P$31</f>
        <v>3</v>
      </c>
      <c r="Q3" s="115">
        <f>[1]RIO!Q$31</f>
        <v>30</v>
      </c>
      <c r="R3" s="115">
        <f>[1]RIO!R$31</f>
        <v>16</v>
      </c>
      <c r="S3" s="115">
        <f>[1]RIO!S$31</f>
        <v>11</v>
      </c>
      <c r="T3" s="115">
        <f>[1]RIO!T$31</f>
        <v>14</v>
      </c>
      <c r="U3" s="64">
        <f>SUM(E3:T3)</f>
        <v>304</v>
      </c>
    </row>
    <row r="4" spans="1:23" ht="56.4" customHeight="1" x14ac:dyDescent="0.25">
      <c r="A4" s="12">
        <v>2</v>
      </c>
      <c r="B4" s="82" t="s">
        <v>26</v>
      </c>
      <c r="C4" s="93" t="s">
        <v>27</v>
      </c>
      <c r="D4" s="4"/>
      <c r="E4" s="115">
        <f>[1]RIO!E$25</f>
        <v>7</v>
      </c>
      <c r="F4" s="115">
        <f>[1]RIO!F$25+1</f>
        <v>51</v>
      </c>
      <c r="G4" s="115">
        <f>[1]RIO!G$25</f>
        <v>17</v>
      </c>
      <c r="H4" s="115">
        <f>[1]RIO!H$25</f>
        <v>22</v>
      </c>
      <c r="I4" s="115">
        <f>[1]RIO!I$25</f>
        <v>5</v>
      </c>
      <c r="J4" s="115">
        <f>[1]RIO!J$25+5</f>
        <v>19</v>
      </c>
      <c r="K4" s="115">
        <f>[1]RIO!K$25</f>
        <v>2</v>
      </c>
      <c r="L4" s="115">
        <f>[1]RIO!L$25</f>
        <v>14</v>
      </c>
      <c r="M4" s="115">
        <f>[1]RIO!M$25</f>
        <v>12</v>
      </c>
      <c r="N4" s="115">
        <f>[1]RIO!N$25</f>
        <v>5</v>
      </c>
      <c r="O4" s="115">
        <f>[1]RIO!O$25</f>
        <v>25</v>
      </c>
      <c r="P4" s="115">
        <f>[1]RIO!P$25</f>
        <v>8</v>
      </c>
      <c r="Q4" s="115">
        <f>[1]RIO!Q$25</f>
        <v>6</v>
      </c>
      <c r="R4" s="115">
        <f>[1]RIO!R$25</f>
        <v>11</v>
      </c>
      <c r="S4" s="115">
        <f>[1]RIO!S$25-2</f>
        <v>15</v>
      </c>
      <c r="T4" s="115">
        <f>[1]RIO!T$25</f>
        <v>8</v>
      </c>
      <c r="U4" s="64">
        <f t="shared" ref="U4:U37" si="0">SUM(E4:T4)</f>
        <v>227</v>
      </c>
      <c r="V4" s="2"/>
      <c r="W4" s="3"/>
    </row>
    <row r="5" spans="1:23" ht="70.25" customHeight="1" x14ac:dyDescent="0.25">
      <c r="A5" s="12">
        <v>3</v>
      </c>
      <c r="B5" s="82" t="s">
        <v>28</v>
      </c>
      <c r="C5" s="93" t="s">
        <v>17</v>
      </c>
      <c r="D5" s="4" t="s">
        <v>58</v>
      </c>
      <c r="E5" s="5">
        <v>7</v>
      </c>
      <c r="F5" s="5">
        <v>51</v>
      </c>
      <c r="G5" s="5">
        <v>17</v>
      </c>
      <c r="H5" s="5">
        <v>24</v>
      </c>
      <c r="I5" s="5">
        <v>5</v>
      </c>
      <c r="J5" s="5">
        <v>19</v>
      </c>
      <c r="K5" s="5">
        <v>3</v>
      </c>
      <c r="L5" s="5">
        <v>14</v>
      </c>
      <c r="M5" s="6">
        <v>15</v>
      </c>
      <c r="N5" s="6">
        <v>7</v>
      </c>
      <c r="O5" s="6">
        <v>25</v>
      </c>
      <c r="P5" s="6">
        <v>8</v>
      </c>
      <c r="Q5" s="6">
        <v>6</v>
      </c>
      <c r="R5" s="6">
        <v>11</v>
      </c>
      <c r="S5" s="6">
        <v>16</v>
      </c>
      <c r="T5" s="6">
        <v>8</v>
      </c>
      <c r="U5" s="64">
        <f t="shared" si="0"/>
        <v>236</v>
      </c>
    </row>
    <row r="6" spans="1:23" ht="56.4" customHeight="1" x14ac:dyDescent="0.25">
      <c r="A6" s="12">
        <v>4</v>
      </c>
      <c r="B6" s="82" t="s">
        <v>83</v>
      </c>
      <c r="C6" s="13" t="s">
        <v>25</v>
      </c>
      <c r="D6" s="63"/>
      <c r="E6" s="5">
        <v>19</v>
      </c>
      <c r="F6" s="5">
        <v>84</v>
      </c>
      <c r="G6" s="5">
        <v>51</v>
      </c>
      <c r="H6" s="5">
        <v>201</v>
      </c>
      <c r="I6" s="5">
        <v>40</v>
      </c>
      <c r="J6" s="5">
        <v>101</v>
      </c>
      <c r="K6" s="5">
        <v>30</v>
      </c>
      <c r="L6" s="5">
        <v>89</v>
      </c>
      <c r="M6" s="5">
        <f>63</f>
        <v>63</v>
      </c>
      <c r="N6" s="5">
        <f>37-7</f>
        <v>30</v>
      </c>
      <c r="O6" s="5">
        <v>118</v>
      </c>
      <c r="P6" s="5">
        <v>30</v>
      </c>
      <c r="Q6" s="5">
        <v>81</v>
      </c>
      <c r="R6" s="5">
        <v>77</v>
      </c>
      <c r="S6" s="5">
        <v>89</v>
      </c>
      <c r="T6" s="5">
        <v>19</v>
      </c>
      <c r="U6" s="64">
        <f t="shared" si="0"/>
        <v>1122</v>
      </c>
    </row>
    <row r="7" spans="1:23" ht="45.65" customHeight="1" x14ac:dyDescent="0.25">
      <c r="A7" s="12">
        <v>5</v>
      </c>
      <c r="B7" s="82" t="s">
        <v>56</v>
      </c>
      <c r="C7" s="13" t="s">
        <v>27</v>
      </c>
      <c r="D7" s="63"/>
      <c r="E7" s="31">
        <v>3</v>
      </c>
      <c r="F7" s="31">
        <v>49</v>
      </c>
      <c r="G7" s="31">
        <v>19</v>
      </c>
      <c r="H7" s="31">
        <v>99</v>
      </c>
      <c r="I7" s="31">
        <v>14</v>
      </c>
      <c r="J7" s="31">
        <v>21</v>
      </c>
      <c r="K7" s="31">
        <v>20</v>
      </c>
      <c r="L7" s="31">
        <v>34</v>
      </c>
      <c r="M7" s="31">
        <v>15</v>
      </c>
      <c r="N7" s="31">
        <v>4</v>
      </c>
      <c r="O7" s="31">
        <v>39</v>
      </c>
      <c r="P7" s="31">
        <v>5</v>
      </c>
      <c r="Q7" s="31">
        <v>56</v>
      </c>
      <c r="R7" s="31">
        <v>46</v>
      </c>
      <c r="S7" s="31">
        <v>15</v>
      </c>
      <c r="T7" s="31">
        <v>11</v>
      </c>
      <c r="U7" s="67">
        <f t="shared" si="0"/>
        <v>450</v>
      </c>
      <c r="W7" s="3"/>
    </row>
    <row r="8" spans="1:23" ht="56.4" customHeight="1" x14ac:dyDescent="0.25">
      <c r="A8" s="56">
        <v>6</v>
      </c>
      <c r="B8" s="82" t="s">
        <v>82</v>
      </c>
      <c r="C8" s="127" t="s">
        <v>31</v>
      </c>
      <c r="D8" s="66" t="s">
        <v>57</v>
      </c>
      <c r="E8" s="116">
        <f>IF(SUM(E9:E13)&gt;=E7,SUM(E9:E13),"błąd")</f>
        <v>3</v>
      </c>
      <c r="F8" s="116">
        <f>IF(SUM(F9:F13)&gt;=F7,SUM(F9:F13),"błąd")</f>
        <v>50</v>
      </c>
      <c r="G8" s="116">
        <f t="shared" ref="G8:K8" si="1">IF(SUM(G9:G13)&gt;=G7,SUM(G9:G13),"błąd")</f>
        <v>22</v>
      </c>
      <c r="H8" s="117">
        <f t="shared" si="1"/>
        <v>129</v>
      </c>
      <c r="I8" s="116">
        <f t="shared" si="1"/>
        <v>14</v>
      </c>
      <c r="J8" s="116">
        <f t="shared" si="1"/>
        <v>21</v>
      </c>
      <c r="K8" s="116">
        <f t="shared" si="1"/>
        <v>30</v>
      </c>
      <c r="L8" s="116">
        <f t="shared" ref="L8:T8" si="2">IF(SUM(L9:L13)&gt;=L7,SUM(L9:L13),"błąd")</f>
        <v>41</v>
      </c>
      <c r="M8" s="116">
        <f t="shared" si="2"/>
        <v>24</v>
      </c>
      <c r="N8" s="116">
        <f t="shared" si="2"/>
        <v>5</v>
      </c>
      <c r="O8" s="116">
        <f t="shared" si="2"/>
        <v>46</v>
      </c>
      <c r="P8" s="116">
        <f t="shared" si="2"/>
        <v>6</v>
      </c>
      <c r="Q8" s="117">
        <f t="shared" si="2"/>
        <v>57</v>
      </c>
      <c r="R8" s="116">
        <f t="shared" si="2"/>
        <v>46</v>
      </c>
      <c r="S8" s="118">
        <f t="shared" si="2"/>
        <v>16</v>
      </c>
      <c r="T8" s="116">
        <f t="shared" si="2"/>
        <v>11</v>
      </c>
      <c r="U8" s="76">
        <f t="shared" si="0"/>
        <v>521</v>
      </c>
    </row>
    <row r="9" spans="1:23" ht="17" x14ac:dyDescent="0.25">
      <c r="A9" s="57"/>
      <c r="B9" s="88" t="s">
        <v>18</v>
      </c>
      <c r="C9" s="127"/>
      <c r="D9" s="66"/>
      <c r="E9" s="33">
        <v>1</v>
      </c>
      <c r="F9" s="33">
        <v>40</v>
      </c>
      <c r="G9" s="33">
        <v>4</v>
      </c>
      <c r="H9" s="69">
        <v>35</v>
      </c>
      <c r="I9" s="33">
        <v>9</v>
      </c>
      <c r="J9" s="33">
        <v>14</v>
      </c>
      <c r="K9" s="33">
        <v>12</v>
      </c>
      <c r="L9" s="33">
        <v>21</v>
      </c>
      <c r="M9" s="33">
        <v>3</v>
      </c>
      <c r="N9" s="33">
        <v>3</v>
      </c>
      <c r="O9" s="72">
        <v>22</v>
      </c>
      <c r="P9" s="33">
        <v>3</v>
      </c>
      <c r="Q9" s="69">
        <v>44</v>
      </c>
      <c r="R9" s="33">
        <v>35</v>
      </c>
      <c r="S9" s="74">
        <v>5</v>
      </c>
      <c r="T9" s="33">
        <v>2</v>
      </c>
      <c r="U9" s="70">
        <f t="shared" si="0"/>
        <v>253</v>
      </c>
    </row>
    <row r="10" spans="1:23" ht="17" x14ac:dyDescent="0.25">
      <c r="A10" s="57"/>
      <c r="B10" s="88" t="s">
        <v>19</v>
      </c>
      <c r="C10" s="127"/>
      <c r="D10" s="66"/>
      <c r="E10" s="33"/>
      <c r="F10" s="33">
        <v>1</v>
      </c>
      <c r="G10" s="33"/>
      <c r="H10" s="69">
        <v>2</v>
      </c>
      <c r="I10" s="33"/>
      <c r="J10" s="33"/>
      <c r="K10" s="33"/>
      <c r="L10" s="33"/>
      <c r="M10" s="33"/>
      <c r="N10" s="33"/>
      <c r="O10" s="72"/>
      <c r="P10" s="33"/>
      <c r="Q10" s="69"/>
      <c r="R10" s="33"/>
      <c r="S10" s="74"/>
      <c r="T10" s="33"/>
      <c r="U10" s="70">
        <f t="shared" si="0"/>
        <v>3</v>
      </c>
      <c r="W10" s="12"/>
    </row>
    <row r="11" spans="1:23" ht="17" x14ac:dyDescent="0.25">
      <c r="A11" s="57"/>
      <c r="B11" s="88" t="s">
        <v>20</v>
      </c>
      <c r="C11" s="127"/>
      <c r="D11" s="66"/>
      <c r="E11" s="33"/>
      <c r="F11" s="33">
        <v>1</v>
      </c>
      <c r="G11" s="33">
        <v>5</v>
      </c>
      <c r="H11" s="69">
        <v>24</v>
      </c>
      <c r="I11" s="33">
        <v>2</v>
      </c>
      <c r="J11" s="33">
        <v>1</v>
      </c>
      <c r="K11" s="33">
        <v>3</v>
      </c>
      <c r="L11" s="33">
        <v>9</v>
      </c>
      <c r="M11" s="33">
        <v>4</v>
      </c>
      <c r="N11" s="33"/>
      <c r="O11" s="72">
        <v>2</v>
      </c>
      <c r="P11" s="33">
        <v>2</v>
      </c>
      <c r="Q11" s="69">
        <v>4</v>
      </c>
      <c r="R11" s="33">
        <v>1</v>
      </c>
      <c r="S11" s="74">
        <v>5</v>
      </c>
      <c r="T11" s="33">
        <v>1</v>
      </c>
      <c r="U11" s="70">
        <f t="shared" si="0"/>
        <v>64</v>
      </c>
    </row>
    <row r="12" spans="1:23" ht="17" x14ac:dyDescent="0.25">
      <c r="A12" s="57"/>
      <c r="B12" s="88" t="s">
        <v>21</v>
      </c>
      <c r="C12" s="127"/>
      <c r="D12" s="66"/>
      <c r="E12" s="33">
        <v>2</v>
      </c>
      <c r="F12" s="33">
        <v>5</v>
      </c>
      <c r="G12" s="33">
        <v>5</v>
      </c>
      <c r="H12" s="69">
        <v>50</v>
      </c>
      <c r="I12" s="33">
        <v>3</v>
      </c>
      <c r="J12" s="33">
        <v>5</v>
      </c>
      <c r="K12" s="33">
        <v>10</v>
      </c>
      <c r="L12" s="33">
        <v>11</v>
      </c>
      <c r="M12" s="33">
        <v>17</v>
      </c>
      <c r="N12" s="33">
        <v>1</v>
      </c>
      <c r="O12" s="72">
        <v>15</v>
      </c>
      <c r="P12" s="33"/>
      <c r="Q12" s="69">
        <v>6</v>
      </c>
      <c r="R12" s="33">
        <v>8</v>
      </c>
      <c r="S12" s="74">
        <v>4</v>
      </c>
      <c r="T12" s="33">
        <v>5</v>
      </c>
      <c r="U12" s="70">
        <f t="shared" si="0"/>
        <v>147</v>
      </c>
    </row>
    <row r="13" spans="1:23" ht="17" x14ac:dyDescent="0.25">
      <c r="A13" s="57"/>
      <c r="B13" s="88" t="s">
        <v>22</v>
      </c>
      <c r="C13" s="128"/>
      <c r="D13" s="81"/>
      <c r="E13" s="33"/>
      <c r="F13" s="33">
        <v>3</v>
      </c>
      <c r="G13" s="33">
        <v>8</v>
      </c>
      <c r="H13" s="69">
        <v>18</v>
      </c>
      <c r="I13" s="33"/>
      <c r="J13" s="33">
        <v>1</v>
      </c>
      <c r="K13" s="33">
        <v>5</v>
      </c>
      <c r="L13" s="33"/>
      <c r="M13" s="33"/>
      <c r="N13" s="33">
        <v>1</v>
      </c>
      <c r="O13" s="72">
        <v>7</v>
      </c>
      <c r="P13" s="33">
        <v>1</v>
      </c>
      <c r="Q13" s="69">
        <v>3</v>
      </c>
      <c r="R13" s="33">
        <v>2</v>
      </c>
      <c r="S13" s="74">
        <v>2</v>
      </c>
      <c r="T13" s="33">
        <v>3</v>
      </c>
      <c r="U13" s="70">
        <f t="shared" si="0"/>
        <v>54</v>
      </c>
    </row>
    <row r="14" spans="1:23" ht="56.4" customHeight="1" x14ac:dyDescent="0.25">
      <c r="A14" s="12">
        <v>7</v>
      </c>
      <c r="B14" s="82" t="s">
        <v>32</v>
      </c>
      <c r="C14" s="13" t="s">
        <v>27</v>
      </c>
      <c r="D14" s="63"/>
      <c r="E14" s="5">
        <v>14</v>
      </c>
      <c r="F14" s="5">
        <v>79</v>
      </c>
      <c r="G14" s="5">
        <v>30</v>
      </c>
      <c r="H14" s="5">
        <v>98</v>
      </c>
      <c r="I14" s="5">
        <v>56</v>
      </c>
      <c r="J14" s="5">
        <v>81</v>
      </c>
      <c r="K14" s="5">
        <v>34</v>
      </c>
      <c r="L14" s="5">
        <v>91</v>
      </c>
      <c r="M14" s="5">
        <v>27</v>
      </c>
      <c r="N14" s="5">
        <v>26</v>
      </c>
      <c r="O14" s="5">
        <v>85</v>
      </c>
      <c r="P14" s="5">
        <v>27</v>
      </c>
      <c r="Q14" s="5">
        <v>38</v>
      </c>
      <c r="R14" s="5">
        <v>35</v>
      </c>
      <c r="S14" s="5">
        <v>61</v>
      </c>
      <c r="T14" s="5">
        <v>13</v>
      </c>
      <c r="U14" s="64">
        <f t="shared" si="0"/>
        <v>795</v>
      </c>
    </row>
    <row r="15" spans="1:23" ht="62" x14ac:dyDescent="0.25">
      <c r="A15" s="12">
        <v>8</v>
      </c>
      <c r="B15" s="82" t="s">
        <v>33</v>
      </c>
      <c r="C15" s="93" t="s">
        <v>17</v>
      </c>
      <c r="D15" s="4" t="s">
        <v>59</v>
      </c>
      <c r="E15" s="5">
        <v>18</v>
      </c>
      <c r="F15" s="5">
        <v>79</v>
      </c>
      <c r="G15" s="5">
        <v>35</v>
      </c>
      <c r="H15" s="5">
        <v>123</v>
      </c>
      <c r="I15" s="5">
        <v>59</v>
      </c>
      <c r="J15" s="5">
        <v>81</v>
      </c>
      <c r="K15" s="5">
        <v>35</v>
      </c>
      <c r="L15" s="5">
        <v>87</v>
      </c>
      <c r="M15" s="5">
        <v>39</v>
      </c>
      <c r="N15" s="5">
        <v>26</v>
      </c>
      <c r="O15" s="5">
        <v>85</v>
      </c>
      <c r="P15" s="5">
        <v>27</v>
      </c>
      <c r="Q15" s="5">
        <v>38</v>
      </c>
      <c r="R15" s="5">
        <v>29</v>
      </c>
      <c r="S15" s="5">
        <v>61</v>
      </c>
      <c r="T15" s="5">
        <v>13</v>
      </c>
      <c r="U15" s="64">
        <f t="shared" si="0"/>
        <v>835</v>
      </c>
    </row>
    <row r="16" spans="1:23" ht="56.4" customHeight="1" x14ac:dyDescent="0.25">
      <c r="A16" s="56">
        <v>9</v>
      </c>
      <c r="B16" s="82" t="s">
        <v>34</v>
      </c>
      <c r="C16" s="13" t="s">
        <v>27</v>
      </c>
      <c r="D16" s="63"/>
      <c r="E16" s="5">
        <v>7</v>
      </c>
      <c r="F16" s="5">
        <v>30</v>
      </c>
      <c r="G16" s="5">
        <v>6</v>
      </c>
      <c r="H16" s="5">
        <v>21</v>
      </c>
      <c r="I16" s="5">
        <v>11</v>
      </c>
      <c r="J16" s="5">
        <v>9</v>
      </c>
      <c r="K16" s="5">
        <v>10</v>
      </c>
      <c r="L16" s="5">
        <v>9</v>
      </c>
      <c r="M16" s="5">
        <v>6</v>
      </c>
      <c r="N16" s="5">
        <v>2</v>
      </c>
      <c r="O16" s="5">
        <v>26</v>
      </c>
      <c r="P16" s="5">
        <v>3</v>
      </c>
      <c r="Q16" s="5">
        <v>13</v>
      </c>
      <c r="R16" s="5">
        <v>3</v>
      </c>
      <c r="S16" s="5">
        <v>11</v>
      </c>
      <c r="T16" s="5">
        <v>7</v>
      </c>
      <c r="U16" s="64">
        <f t="shared" si="0"/>
        <v>174</v>
      </c>
    </row>
    <row r="17" spans="1:23" ht="56.4" customHeight="1" x14ac:dyDescent="0.25">
      <c r="A17" s="56">
        <v>10</v>
      </c>
      <c r="B17" s="89" t="s">
        <v>84</v>
      </c>
      <c r="C17" s="126" t="s">
        <v>17</v>
      </c>
      <c r="D17" s="4" t="s">
        <v>60</v>
      </c>
      <c r="E17" s="119">
        <f t="shared" ref="E17:Q17" si="3">SUM(E18:E22)</f>
        <v>8</v>
      </c>
      <c r="F17" s="119">
        <f>SUM(F18:F22)</f>
        <v>30</v>
      </c>
      <c r="G17" s="119">
        <f>SUM(G18:G22)</f>
        <v>6</v>
      </c>
      <c r="H17" s="119">
        <f t="shared" si="3"/>
        <v>30</v>
      </c>
      <c r="I17" s="119">
        <f t="shared" si="3"/>
        <v>11</v>
      </c>
      <c r="J17" s="119">
        <f t="shared" si="3"/>
        <v>9</v>
      </c>
      <c r="K17" s="119">
        <f>SUM(K18:K22)</f>
        <v>12</v>
      </c>
      <c r="L17" s="119">
        <f t="shared" si="3"/>
        <v>9</v>
      </c>
      <c r="M17" s="119">
        <f t="shared" si="3"/>
        <v>9</v>
      </c>
      <c r="N17" s="119">
        <f>SUM(N18:N22)-1</f>
        <v>2</v>
      </c>
      <c r="O17" s="119">
        <f t="shared" si="3"/>
        <v>29</v>
      </c>
      <c r="P17" s="119">
        <f t="shared" si="3"/>
        <v>3</v>
      </c>
      <c r="Q17" s="119">
        <f t="shared" si="3"/>
        <v>13</v>
      </c>
      <c r="R17" s="119">
        <f t="shared" ref="R17:S17" si="4">SUM(R18:R22)</f>
        <v>3</v>
      </c>
      <c r="S17" s="119">
        <f t="shared" si="4"/>
        <v>11</v>
      </c>
      <c r="T17" s="119">
        <f>SUM(T18:T22)</f>
        <v>7</v>
      </c>
      <c r="U17" s="67">
        <f t="shared" si="0"/>
        <v>192</v>
      </c>
    </row>
    <row r="18" spans="1:23" ht="17" x14ac:dyDescent="0.25">
      <c r="A18" s="57"/>
      <c r="B18" s="89" t="s">
        <v>18</v>
      </c>
      <c r="C18" s="127"/>
      <c r="D18" s="66"/>
      <c r="E18" s="31">
        <v>3</v>
      </c>
      <c r="F18" s="31">
        <v>11</v>
      </c>
      <c r="G18" s="31">
        <v>1</v>
      </c>
      <c r="H18" s="31">
        <v>4</v>
      </c>
      <c r="I18" s="31">
        <v>9</v>
      </c>
      <c r="J18" s="31">
        <v>7</v>
      </c>
      <c r="K18" s="31">
        <v>10</v>
      </c>
      <c r="L18" s="31">
        <v>6</v>
      </c>
      <c r="M18" s="31"/>
      <c r="N18" s="31">
        <v>2</v>
      </c>
      <c r="O18" s="31">
        <v>6</v>
      </c>
      <c r="P18" s="31">
        <v>1</v>
      </c>
      <c r="Q18" s="31">
        <v>8</v>
      </c>
      <c r="R18" s="31">
        <v>2</v>
      </c>
      <c r="S18" s="31">
        <v>3</v>
      </c>
      <c r="T18" s="31">
        <v>2</v>
      </c>
      <c r="U18" s="67">
        <f t="shared" si="0"/>
        <v>75</v>
      </c>
    </row>
    <row r="19" spans="1:23" ht="17" x14ac:dyDescent="0.25">
      <c r="A19" s="57"/>
      <c r="B19" s="88" t="s">
        <v>19</v>
      </c>
      <c r="C19" s="127"/>
      <c r="D19" s="66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79">
        <f t="shared" si="0"/>
        <v>0</v>
      </c>
    </row>
    <row r="20" spans="1:23" ht="17" x14ac:dyDescent="0.25">
      <c r="A20" s="57"/>
      <c r="B20" s="88" t="s">
        <v>20</v>
      </c>
      <c r="C20" s="127"/>
      <c r="D20" s="66"/>
      <c r="E20" s="33"/>
      <c r="F20" s="33">
        <v>3</v>
      </c>
      <c r="G20" s="33"/>
      <c r="H20" s="33">
        <v>9</v>
      </c>
      <c r="I20" s="33"/>
      <c r="J20" s="33"/>
      <c r="K20" s="33">
        <v>2</v>
      </c>
      <c r="L20" s="33"/>
      <c r="M20" s="33"/>
      <c r="N20" s="33"/>
      <c r="O20" s="33">
        <v>1</v>
      </c>
      <c r="P20" s="33"/>
      <c r="Q20" s="33">
        <v>3</v>
      </c>
      <c r="R20" s="33"/>
      <c r="S20" s="33"/>
      <c r="T20" s="33"/>
      <c r="U20" s="79">
        <f t="shared" si="0"/>
        <v>18</v>
      </c>
    </row>
    <row r="21" spans="1:23" ht="17" x14ac:dyDescent="0.25">
      <c r="A21" s="57"/>
      <c r="B21" s="88" t="s">
        <v>55</v>
      </c>
      <c r="C21" s="127"/>
      <c r="D21" s="66"/>
      <c r="E21" s="33">
        <v>5</v>
      </c>
      <c r="F21" s="33">
        <v>9</v>
      </c>
      <c r="G21" s="33">
        <v>4</v>
      </c>
      <c r="H21" s="33">
        <v>9</v>
      </c>
      <c r="I21" s="33"/>
      <c r="J21" s="33">
        <v>2</v>
      </c>
      <c r="K21" s="33"/>
      <c r="L21" s="33">
        <v>2</v>
      </c>
      <c r="M21" s="33">
        <v>7</v>
      </c>
      <c r="N21" s="33">
        <v>1</v>
      </c>
      <c r="O21" s="33">
        <v>13</v>
      </c>
      <c r="P21" s="33">
        <v>1</v>
      </c>
      <c r="Q21" s="33">
        <v>2</v>
      </c>
      <c r="R21" s="33"/>
      <c r="S21" s="33">
        <v>6</v>
      </c>
      <c r="T21" s="33">
        <v>3</v>
      </c>
      <c r="U21" s="79">
        <f t="shared" si="0"/>
        <v>64</v>
      </c>
    </row>
    <row r="22" spans="1:23" ht="17" x14ac:dyDescent="0.25">
      <c r="A22" s="58"/>
      <c r="B22" s="90" t="s">
        <v>22</v>
      </c>
      <c r="C22" s="127"/>
      <c r="D22" s="66"/>
      <c r="E22" s="68"/>
      <c r="F22" s="68">
        <v>7</v>
      </c>
      <c r="G22" s="68">
        <v>1</v>
      </c>
      <c r="H22" s="68">
        <v>8</v>
      </c>
      <c r="I22" s="68">
        <v>2</v>
      </c>
      <c r="J22" s="68"/>
      <c r="K22" s="68"/>
      <c r="L22" s="68">
        <v>1</v>
      </c>
      <c r="M22" s="68">
        <v>2</v>
      </c>
      <c r="N22" s="68"/>
      <c r="O22" s="68">
        <v>9</v>
      </c>
      <c r="P22" s="68">
        <v>1</v>
      </c>
      <c r="Q22" s="68"/>
      <c r="R22" s="68">
        <v>1</v>
      </c>
      <c r="S22" s="68">
        <v>2</v>
      </c>
      <c r="T22" s="68">
        <v>2</v>
      </c>
      <c r="U22" s="78">
        <f t="shared" si="0"/>
        <v>36</v>
      </c>
    </row>
    <row r="23" spans="1:23" ht="45.65" customHeight="1" x14ac:dyDescent="0.25">
      <c r="A23" s="80">
        <v>11</v>
      </c>
      <c r="B23" s="85" t="s">
        <v>62</v>
      </c>
      <c r="C23" s="13" t="s">
        <v>23</v>
      </c>
      <c r="D23" s="63"/>
      <c r="E23" s="5">
        <v>7</v>
      </c>
      <c r="F23" s="5">
        <v>47</v>
      </c>
      <c r="G23" s="5">
        <v>36</v>
      </c>
      <c r="H23" s="5">
        <v>84</v>
      </c>
      <c r="I23" s="5">
        <v>43</v>
      </c>
      <c r="J23" s="5">
        <v>79</v>
      </c>
      <c r="K23" s="5">
        <v>21</v>
      </c>
      <c r="L23" s="5">
        <v>56</v>
      </c>
      <c r="M23" s="5">
        <v>27</v>
      </c>
      <c r="N23" s="5">
        <v>23</v>
      </c>
      <c r="O23" s="5">
        <v>71</v>
      </c>
      <c r="P23" s="5">
        <v>25</v>
      </c>
      <c r="Q23" s="5">
        <v>22</v>
      </c>
      <c r="R23" s="5">
        <v>29</v>
      </c>
      <c r="S23" s="5">
        <v>50</v>
      </c>
      <c r="T23" s="5">
        <v>12</v>
      </c>
      <c r="U23" s="78">
        <f t="shared" si="0"/>
        <v>632</v>
      </c>
    </row>
    <row r="24" spans="1:23" ht="45.65" customHeight="1" x14ac:dyDescent="0.25">
      <c r="A24" s="56">
        <v>12</v>
      </c>
      <c r="B24" s="82" t="s">
        <v>85</v>
      </c>
      <c r="C24" s="93" t="s">
        <v>37</v>
      </c>
      <c r="D24" s="4" t="s">
        <v>61</v>
      </c>
      <c r="E24" s="5">
        <v>11</v>
      </c>
      <c r="F24" s="5">
        <v>74</v>
      </c>
      <c r="G24" s="5">
        <v>40</v>
      </c>
      <c r="H24" s="5">
        <v>119</v>
      </c>
      <c r="I24" s="5">
        <v>50</v>
      </c>
      <c r="J24" s="5">
        <v>89</v>
      </c>
      <c r="K24" s="5">
        <v>21</v>
      </c>
      <c r="L24" s="5">
        <v>74</v>
      </c>
      <c r="M24" s="5">
        <v>38</v>
      </c>
      <c r="N24" s="6">
        <v>28</v>
      </c>
      <c r="O24" s="5">
        <v>82</v>
      </c>
      <c r="P24" s="5">
        <v>31</v>
      </c>
      <c r="Q24" s="5">
        <v>26</v>
      </c>
      <c r="R24" s="5">
        <v>39</v>
      </c>
      <c r="S24" s="5">
        <v>52</v>
      </c>
      <c r="T24" s="5">
        <v>15</v>
      </c>
      <c r="U24" s="64">
        <f t="shared" si="0"/>
        <v>789</v>
      </c>
    </row>
    <row r="25" spans="1:23" ht="45.65" customHeight="1" x14ac:dyDescent="0.25">
      <c r="A25" s="56">
        <v>13</v>
      </c>
      <c r="B25" s="89" t="s">
        <v>73</v>
      </c>
      <c r="C25" s="126" t="s">
        <v>27</v>
      </c>
      <c r="D25" s="4"/>
      <c r="E25" s="119">
        <f t="shared" ref="E25:R25" si="5">SUM(E26:E30)</f>
        <v>6</v>
      </c>
      <c r="F25" s="119">
        <f>SUM(F26:F30)</f>
        <v>26</v>
      </c>
      <c r="G25" s="119">
        <f>SUM(G26:G30)</f>
        <v>4</v>
      </c>
      <c r="H25" s="119">
        <f t="shared" si="5"/>
        <v>18</v>
      </c>
      <c r="I25" s="119">
        <f t="shared" si="5"/>
        <v>4</v>
      </c>
      <c r="J25" s="119">
        <f t="shared" si="5"/>
        <v>9</v>
      </c>
      <c r="K25" s="119">
        <f t="shared" si="5"/>
        <v>6</v>
      </c>
      <c r="L25" s="119">
        <f>SUM(L26:L30)</f>
        <v>15</v>
      </c>
      <c r="M25" s="119">
        <f>SUM(M26:M30)</f>
        <v>8</v>
      </c>
      <c r="N25" s="119">
        <f t="shared" si="5"/>
        <v>4</v>
      </c>
      <c r="O25" s="119">
        <f t="shared" si="5"/>
        <v>7</v>
      </c>
      <c r="P25" s="119">
        <f t="shared" si="5"/>
        <v>4</v>
      </c>
      <c r="Q25" s="119">
        <f>SUM(Q26:Q30)</f>
        <v>6</v>
      </c>
      <c r="R25" s="119">
        <f t="shared" si="5"/>
        <v>1</v>
      </c>
      <c r="S25" s="119">
        <f>SUM(S26:S30)</f>
        <v>13</v>
      </c>
      <c r="T25" s="119">
        <f>SUM(T26:T30)</f>
        <v>1</v>
      </c>
      <c r="U25" s="67">
        <f t="shared" si="0"/>
        <v>132</v>
      </c>
    </row>
    <row r="26" spans="1:23" ht="39.65" customHeight="1" x14ac:dyDescent="0.25">
      <c r="A26" s="57"/>
      <c r="B26" s="89" t="s">
        <v>38</v>
      </c>
      <c r="C26" s="127"/>
      <c r="D26" s="4"/>
      <c r="E26" s="31">
        <v>1</v>
      </c>
      <c r="F26" s="31">
        <v>15</v>
      </c>
      <c r="G26" s="31">
        <v>3</v>
      </c>
      <c r="H26" s="31">
        <v>17</v>
      </c>
      <c r="I26" s="31">
        <v>4</v>
      </c>
      <c r="J26" s="31">
        <v>7</v>
      </c>
      <c r="K26" s="31">
        <v>5</v>
      </c>
      <c r="L26" s="31">
        <v>11</v>
      </c>
      <c r="M26" s="31">
        <v>2</v>
      </c>
      <c r="N26" s="31">
        <v>4</v>
      </c>
      <c r="O26" s="31">
        <v>5</v>
      </c>
      <c r="P26" s="31">
        <v>2</v>
      </c>
      <c r="Q26" s="31">
        <v>6</v>
      </c>
      <c r="R26" s="31">
        <v>1</v>
      </c>
      <c r="S26" s="31">
        <v>3</v>
      </c>
      <c r="T26" s="77">
        <v>1</v>
      </c>
      <c r="U26" s="67">
        <f t="shared" si="0"/>
        <v>87</v>
      </c>
    </row>
    <row r="27" spans="1:23" ht="38.4" customHeight="1" x14ac:dyDescent="0.25">
      <c r="A27" s="57"/>
      <c r="B27" s="88" t="s">
        <v>39</v>
      </c>
      <c r="C27" s="127"/>
      <c r="D27" s="4"/>
      <c r="E27" s="33"/>
      <c r="F27" s="33">
        <v>3</v>
      </c>
      <c r="G27" s="33">
        <v>1</v>
      </c>
      <c r="H27" s="33"/>
      <c r="I27" s="33"/>
      <c r="J27" s="33"/>
      <c r="K27" s="33"/>
      <c r="L27" s="33">
        <v>1</v>
      </c>
      <c r="M27" s="33"/>
      <c r="N27" s="33"/>
      <c r="O27" s="33"/>
      <c r="P27" s="33"/>
      <c r="Q27" s="33"/>
      <c r="R27" s="33"/>
      <c r="S27" s="33"/>
      <c r="T27" s="69"/>
      <c r="U27" s="79">
        <f t="shared" si="0"/>
        <v>5</v>
      </c>
    </row>
    <row r="28" spans="1:23" ht="102" customHeight="1" x14ac:dyDescent="0.25">
      <c r="A28" s="57"/>
      <c r="B28" s="88" t="s">
        <v>40</v>
      </c>
      <c r="C28" s="127"/>
      <c r="D28" s="4"/>
      <c r="E28" s="33"/>
      <c r="F28" s="33">
        <v>1</v>
      </c>
      <c r="G28" s="33"/>
      <c r="H28" s="33">
        <v>1</v>
      </c>
      <c r="I28" s="33"/>
      <c r="J28" s="33"/>
      <c r="K28" s="33">
        <v>1</v>
      </c>
      <c r="L28" s="33"/>
      <c r="M28" s="33"/>
      <c r="N28" s="33"/>
      <c r="O28" s="33">
        <v>1</v>
      </c>
      <c r="P28" s="33"/>
      <c r="Q28" s="33"/>
      <c r="R28" s="33"/>
      <c r="S28" s="33">
        <v>1</v>
      </c>
      <c r="T28" s="69"/>
      <c r="U28" s="79">
        <f t="shared" si="0"/>
        <v>5</v>
      </c>
    </row>
    <row r="29" spans="1:23" ht="38.4" customHeight="1" x14ac:dyDescent="0.25">
      <c r="A29" s="57"/>
      <c r="B29" s="88" t="s">
        <v>41</v>
      </c>
      <c r="C29" s="127"/>
      <c r="D29" s="4"/>
      <c r="E29" s="33">
        <v>5</v>
      </c>
      <c r="F29" s="33">
        <v>3</v>
      </c>
      <c r="G29" s="33"/>
      <c r="H29" s="33"/>
      <c r="I29" s="33"/>
      <c r="J29" s="33">
        <v>2</v>
      </c>
      <c r="K29" s="33"/>
      <c r="L29" s="33">
        <v>3</v>
      </c>
      <c r="M29" s="33">
        <v>6</v>
      </c>
      <c r="N29" s="33"/>
      <c r="O29" s="33">
        <v>1</v>
      </c>
      <c r="P29" s="33">
        <v>2</v>
      </c>
      <c r="Q29" s="33"/>
      <c r="R29" s="33"/>
      <c r="S29" s="33">
        <v>9</v>
      </c>
      <c r="T29" s="69"/>
      <c r="U29" s="79">
        <f t="shared" si="0"/>
        <v>31</v>
      </c>
    </row>
    <row r="30" spans="1:23" ht="41.4" customHeight="1" x14ac:dyDescent="0.25">
      <c r="A30" s="58"/>
      <c r="B30" s="90" t="s">
        <v>69</v>
      </c>
      <c r="C30" s="127"/>
      <c r="D30" s="4"/>
      <c r="E30" s="68"/>
      <c r="F30" s="68">
        <v>4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71"/>
      <c r="U30" s="78">
        <f t="shared" si="0"/>
        <v>4</v>
      </c>
    </row>
    <row r="31" spans="1:23" ht="62" x14ac:dyDescent="0.25">
      <c r="A31" s="80">
        <v>14</v>
      </c>
      <c r="B31" s="85" t="s">
        <v>42</v>
      </c>
      <c r="C31" s="93" t="s">
        <v>25</v>
      </c>
      <c r="D31" s="75" t="s">
        <v>63</v>
      </c>
      <c r="E31" s="5">
        <v>2</v>
      </c>
      <c r="F31" s="5">
        <v>12</v>
      </c>
      <c r="G31" s="5">
        <v>28</v>
      </c>
      <c r="H31" s="5">
        <v>75</v>
      </c>
      <c r="I31" s="5">
        <v>3</v>
      </c>
      <c r="J31" s="5">
        <v>25</v>
      </c>
      <c r="K31" s="5">
        <v>2</v>
      </c>
      <c r="L31" s="5">
        <v>22</v>
      </c>
      <c r="M31" s="5">
        <v>24</v>
      </c>
      <c r="N31" s="5">
        <v>6</v>
      </c>
      <c r="O31" s="5">
        <v>31</v>
      </c>
      <c r="P31" s="5">
        <v>10</v>
      </c>
      <c r="Q31" s="5">
        <v>21</v>
      </c>
      <c r="R31" s="5">
        <v>8</v>
      </c>
      <c r="S31" s="5">
        <v>24</v>
      </c>
      <c r="T31" s="5">
        <v>12</v>
      </c>
      <c r="U31" s="78">
        <f t="shared" si="0"/>
        <v>305</v>
      </c>
      <c r="W31" s="3"/>
    </row>
    <row r="32" spans="1:23" ht="62" x14ac:dyDescent="0.25">
      <c r="A32" s="56">
        <v>15</v>
      </c>
      <c r="B32" s="83" t="s">
        <v>54</v>
      </c>
      <c r="C32" s="126" t="s">
        <v>37</v>
      </c>
      <c r="D32" s="4"/>
      <c r="E32" s="120">
        <f t="shared" ref="E32:T32" si="6">SUM(E33:E36)</f>
        <v>5</v>
      </c>
      <c r="F32" s="120">
        <f t="shared" si="6"/>
        <v>62</v>
      </c>
      <c r="G32" s="120">
        <f t="shared" si="6"/>
        <v>47</v>
      </c>
      <c r="H32" s="120">
        <f t="shared" si="6"/>
        <v>138</v>
      </c>
      <c r="I32" s="120">
        <f t="shared" si="6"/>
        <v>42</v>
      </c>
      <c r="J32" s="120">
        <f>SUM(J33:J36)</f>
        <v>115</v>
      </c>
      <c r="K32" s="120">
        <f t="shared" si="6"/>
        <v>34</v>
      </c>
      <c r="L32" s="120">
        <f>SUM(L33:L36)</f>
        <v>70</v>
      </c>
      <c r="M32" s="120">
        <f t="shared" si="6"/>
        <v>56</v>
      </c>
      <c r="N32" s="120">
        <f t="shared" si="6"/>
        <v>28</v>
      </c>
      <c r="O32" s="120">
        <f t="shared" si="6"/>
        <v>89</v>
      </c>
      <c r="P32" s="120">
        <f t="shared" si="6"/>
        <v>32</v>
      </c>
      <c r="Q32" s="120">
        <f t="shared" si="6"/>
        <v>31</v>
      </c>
      <c r="R32" s="120">
        <f t="shared" si="6"/>
        <v>70</v>
      </c>
      <c r="S32" s="120">
        <f t="shared" si="6"/>
        <v>70</v>
      </c>
      <c r="T32" s="120">
        <f t="shared" si="6"/>
        <v>13</v>
      </c>
      <c r="U32" s="67">
        <f t="shared" si="0"/>
        <v>902</v>
      </c>
    </row>
    <row r="33" spans="1:21" ht="17" x14ac:dyDescent="0.25">
      <c r="A33" s="121"/>
      <c r="B33" s="83" t="s">
        <v>43</v>
      </c>
      <c r="C33" s="127"/>
      <c r="D33" s="4"/>
      <c r="E33" s="109"/>
      <c r="F33" s="109">
        <v>16</v>
      </c>
      <c r="G33" s="109">
        <v>7</v>
      </c>
      <c r="H33" s="109">
        <v>62</v>
      </c>
      <c r="I33" s="109">
        <v>2</v>
      </c>
      <c r="J33" s="109">
        <v>16</v>
      </c>
      <c r="K33" s="109">
        <v>8</v>
      </c>
      <c r="L33" s="109">
        <v>7</v>
      </c>
      <c r="M33" s="109">
        <v>3</v>
      </c>
      <c r="N33" s="109">
        <v>6</v>
      </c>
      <c r="O33" s="109">
        <v>8</v>
      </c>
      <c r="P33" s="109">
        <v>7</v>
      </c>
      <c r="Q33" s="109">
        <v>2</v>
      </c>
      <c r="R33" s="109">
        <v>16</v>
      </c>
      <c r="S33" s="109">
        <v>14</v>
      </c>
      <c r="T33" s="109">
        <v>1</v>
      </c>
      <c r="U33" s="67">
        <f t="shared" si="0"/>
        <v>175</v>
      </c>
    </row>
    <row r="34" spans="1:21" ht="31" x14ac:dyDescent="0.25">
      <c r="A34" s="121"/>
      <c r="B34" s="84" t="s">
        <v>65</v>
      </c>
      <c r="C34" s="127"/>
      <c r="D34" s="4"/>
      <c r="E34" s="109">
        <v>3</v>
      </c>
      <c r="F34" s="109">
        <v>12</v>
      </c>
      <c r="G34" s="109">
        <v>19</v>
      </c>
      <c r="H34" s="109">
        <v>36</v>
      </c>
      <c r="I34" s="109">
        <v>19</v>
      </c>
      <c r="J34" s="109">
        <v>73</v>
      </c>
      <c r="K34" s="109">
        <v>16</v>
      </c>
      <c r="L34" s="109">
        <v>38</v>
      </c>
      <c r="M34" s="109">
        <v>19</v>
      </c>
      <c r="N34" s="109">
        <v>7</v>
      </c>
      <c r="O34" s="109">
        <v>41</v>
      </c>
      <c r="P34" s="109">
        <v>6</v>
      </c>
      <c r="Q34" s="109">
        <v>7</v>
      </c>
      <c r="R34" s="109">
        <v>16</v>
      </c>
      <c r="S34" s="109">
        <v>33</v>
      </c>
      <c r="T34" s="109">
        <v>4</v>
      </c>
      <c r="U34" s="79">
        <f t="shared" si="0"/>
        <v>349</v>
      </c>
    </row>
    <row r="35" spans="1:21" ht="17" x14ac:dyDescent="0.25">
      <c r="A35" s="121"/>
      <c r="B35" s="84" t="s">
        <v>44</v>
      </c>
      <c r="C35" s="127"/>
      <c r="D35" s="4"/>
      <c r="E35" s="109">
        <v>2</v>
      </c>
      <c r="F35" s="109">
        <v>33</v>
      </c>
      <c r="G35" s="109">
        <v>17</v>
      </c>
      <c r="H35" s="109">
        <v>29</v>
      </c>
      <c r="I35" s="109">
        <v>8</v>
      </c>
      <c r="J35" s="109">
        <v>13</v>
      </c>
      <c r="K35" s="109">
        <v>10</v>
      </c>
      <c r="L35" s="109">
        <v>20</v>
      </c>
      <c r="M35" s="109">
        <v>31</v>
      </c>
      <c r="N35" s="109">
        <v>10</v>
      </c>
      <c r="O35" s="109">
        <v>37</v>
      </c>
      <c r="P35" s="109">
        <v>19</v>
      </c>
      <c r="Q35" s="109">
        <v>21</v>
      </c>
      <c r="R35" s="109">
        <v>34</v>
      </c>
      <c r="S35" s="109">
        <v>20</v>
      </c>
      <c r="T35" s="109">
        <v>8</v>
      </c>
      <c r="U35" s="79">
        <f t="shared" si="0"/>
        <v>312</v>
      </c>
    </row>
    <row r="36" spans="1:21" ht="17" x14ac:dyDescent="0.25">
      <c r="A36" s="122"/>
      <c r="B36" s="85" t="s">
        <v>45</v>
      </c>
      <c r="C36" s="127"/>
      <c r="D36" s="4"/>
      <c r="E36" s="80"/>
      <c r="F36" s="80">
        <v>1</v>
      </c>
      <c r="G36" s="80">
        <v>4</v>
      </c>
      <c r="H36" s="80">
        <v>11</v>
      </c>
      <c r="I36" s="80">
        <v>13</v>
      </c>
      <c r="J36" s="80">
        <v>13</v>
      </c>
      <c r="K36" s="80"/>
      <c r="L36" s="80">
        <v>5</v>
      </c>
      <c r="M36" s="80">
        <v>3</v>
      </c>
      <c r="N36" s="80">
        <v>5</v>
      </c>
      <c r="O36" s="80">
        <v>3</v>
      </c>
      <c r="P36" s="80"/>
      <c r="Q36" s="80">
        <v>1</v>
      </c>
      <c r="R36" s="80">
        <v>4</v>
      </c>
      <c r="S36" s="80">
        <v>3</v>
      </c>
      <c r="T36" s="61"/>
      <c r="U36" s="79">
        <f t="shared" si="0"/>
        <v>66</v>
      </c>
    </row>
    <row r="37" spans="1:21" ht="45.65" customHeight="1" x14ac:dyDescent="0.25">
      <c r="A37" s="80">
        <v>16</v>
      </c>
      <c r="B37" s="85" t="s">
        <v>72</v>
      </c>
      <c r="C37" s="93" t="s">
        <v>37</v>
      </c>
      <c r="D37" s="4"/>
      <c r="E37" s="5">
        <v>1</v>
      </c>
      <c r="F37" s="5">
        <v>1</v>
      </c>
      <c r="G37" s="5">
        <v>1</v>
      </c>
      <c r="H37" s="5">
        <v>1</v>
      </c>
      <c r="I37" s="5"/>
      <c r="J37" s="5"/>
      <c r="K37" s="5"/>
      <c r="L37" s="5">
        <v>5</v>
      </c>
      <c r="M37" s="5">
        <v>4</v>
      </c>
      <c r="N37" s="5">
        <v>5</v>
      </c>
      <c r="O37" s="5"/>
      <c r="P37" s="5">
        <v>6</v>
      </c>
      <c r="Q37" s="5"/>
      <c r="R37" s="5"/>
      <c r="S37" s="5"/>
      <c r="T37" s="5"/>
      <c r="U37" s="64">
        <f t="shared" si="0"/>
        <v>24</v>
      </c>
    </row>
    <row r="38" spans="1:21" x14ac:dyDescent="0.25">
      <c r="A38" s="7"/>
      <c r="B38" s="8"/>
      <c r="C38" s="94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7"/>
      <c r="Q38" s="7"/>
      <c r="R38" s="7"/>
      <c r="S38" s="7"/>
      <c r="T38" s="7"/>
      <c r="U38" s="11"/>
    </row>
  </sheetData>
  <sheetProtection selectLockedCells="1"/>
  <autoFilter ref="A2:C37"/>
  <mergeCells count="5">
    <mergeCell ref="A1:U1"/>
    <mergeCell ref="C32:C36"/>
    <mergeCell ref="C8:C13"/>
    <mergeCell ref="C17:C22"/>
    <mergeCell ref="C25:C30"/>
  </mergeCells>
  <phoneticPr fontId="0" type="noConversion"/>
  <conditionalFormatting sqref="E5:H5 J5:S5">
    <cfRule type="cellIs" dxfId="14" priority="30" operator="lessThan">
      <formula>E$4</formula>
    </cfRule>
  </conditionalFormatting>
  <conditionalFormatting sqref="T5">
    <cfRule type="cellIs" dxfId="13" priority="29" operator="lessThan">
      <formula>T$4</formula>
    </cfRule>
  </conditionalFormatting>
  <conditionalFormatting sqref="E7:T7">
    <cfRule type="cellIs" dxfId="12" priority="28" operator="greaterThan">
      <formula>E$8</formula>
    </cfRule>
  </conditionalFormatting>
  <conditionalFormatting sqref="E24:T24">
    <cfRule type="cellIs" dxfId="11" priority="24" operator="lessThan">
      <formula>E$23</formula>
    </cfRule>
  </conditionalFormatting>
  <conditionalFormatting sqref="I5">
    <cfRule type="cellIs" dxfId="10" priority="18" operator="lessThan">
      <formula>I$4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54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37"/>
  <sheetViews>
    <sheetView zoomScale="80" zoomScaleNormal="80" workbookViewId="0">
      <pane xSplit="3" ySplit="2" topLeftCell="D32" activePane="bottomRight" state="frozen"/>
      <selection activeCell="D25" sqref="D25"/>
      <selection pane="topRight" activeCell="D25" sqref="D25"/>
      <selection pane="bottomLeft" activeCell="D25" sqref="D25"/>
      <selection pane="bottomRight" activeCell="B44" sqref="B44"/>
    </sheetView>
  </sheetViews>
  <sheetFormatPr defaultColWidth="50.54296875" defaultRowHeight="15.5" x14ac:dyDescent="0.25"/>
  <cols>
    <col min="1" max="1" width="4.453125" style="1" customWidth="1"/>
    <col min="2" max="2" width="79.54296875" style="14" customWidth="1"/>
    <col min="3" max="3" width="11.36328125" style="95" customWidth="1"/>
    <col min="4" max="4" width="9.6328125" style="15" hidden="1" customWidth="1"/>
    <col min="5" max="9" width="10.6328125" style="1" customWidth="1"/>
    <col min="10" max="10" width="14.36328125" style="16" customWidth="1"/>
    <col min="11" max="11" width="4.6328125" style="1" customWidth="1"/>
    <col min="12" max="12" width="106.6328125" style="1" customWidth="1"/>
    <col min="13" max="13" width="8.6328125" style="1" customWidth="1"/>
    <col min="14" max="14" width="4" style="1" customWidth="1"/>
    <col min="15" max="15" width="9.453125" style="1" customWidth="1"/>
    <col min="16" max="16" width="8.36328125" style="1" customWidth="1"/>
    <col min="17" max="17" width="5.08984375" style="1" customWidth="1"/>
    <col min="18" max="18" width="8.36328125" style="1" customWidth="1"/>
    <col min="19" max="19" width="7.453125" style="1" customWidth="1"/>
    <col min="20" max="20" width="6" style="1" customWidth="1"/>
    <col min="21" max="21" width="11.36328125" style="1" customWidth="1"/>
    <col min="22" max="22" width="9.90625" style="1" customWidth="1"/>
    <col min="23" max="23" width="13.453125" style="1" customWidth="1"/>
    <col min="24" max="16384" width="50.54296875" style="1"/>
  </cols>
  <sheetData>
    <row r="1" spans="1:11" ht="113.4" customHeight="1" x14ac:dyDescent="0.25">
      <c r="A1" s="125" t="s">
        <v>89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144" customHeight="1" x14ac:dyDescent="0.25">
      <c r="A2" s="96" t="s">
        <v>64</v>
      </c>
      <c r="B2" s="97" t="s">
        <v>51</v>
      </c>
      <c r="C2" s="98"/>
      <c r="D2" s="99"/>
      <c r="E2" s="100" t="s">
        <v>50</v>
      </c>
      <c r="F2" s="100" t="s">
        <v>52</v>
      </c>
      <c r="G2" s="100" t="s">
        <v>71</v>
      </c>
      <c r="H2" s="100" t="s">
        <v>66</v>
      </c>
      <c r="I2" s="100" t="s">
        <v>67</v>
      </c>
      <c r="J2" s="100" t="s">
        <v>16</v>
      </c>
    </row>
    <row r="3" spans="1:11" s="14" customFormat="1" ht="26" x14ac:dyDescent="0.25">
      <c r="A3" s="12">
        <v>1</v>
      </c>
      <c r="B3" s="82" t="s">
        <v>24</v>
      </c>
      <c r="C3" s="13" t="s">
        <v>25</v>
      </c>
      <c r="D3" s="101"/>
      <c r="E3" s="115">
        <f>[1]Międzyresort.!E$31</f>
        <v>3</v>
      </c>
      <c r="F3" s="115">
        <f>[1]Międzyresort.!F$31</f>
        <v>0</v>
      </c>
      <c r="G3" s="115">
        <f>[1]Międzyresort.!G$31</f>
        <v>67</v>
      </c>
      <c r="H3" s="115">
        <f>[1]Międzyresort.!H$31</f>
        <v>25</v>
      </c>
      <c r="I3" s="115">
        <f>[1]Międzyresort.!I$31</f>
        <v>7</v>
      </c>
      <c r="J3" s="102">
        <f t="shared" ref="J3:J37" si="0">SUM(E3:I3)</f>
        <v>102</v>
      </c>
      <c r="K3" s="29"/>
    </row>
    <row r="4" spans="1:11" s="14" customFormat="1" ht="45.65" customHeight="1" x14ac:dyDescent="0.25">
      <c r="A4" s="12">
        <v>2</v>
      </c>
      <c r="B4" s="82" t="s">
        <v>26</v>
      </c>
      <c r="C4" s="103" t="s">
        <v>27</v>
      </c>
      <c r="D4" s="104"/>
      <c r="E4" s="115">
        <f>[1]Międzyresort.!E$25</f>
        <v>2</v>
      </c>
      <c r="F4" s="115">
        <f>[1]Międzyresort.!F$25-1</f>
        <v>1</v>
      </c>
      <c r="G4" s="115">
        <f>[1]Międzyresort.!G$25</f>
        <v>79</v>
      </c>
      <c r="H4" s="115">
        <f>[1]Międzyresort.!H$25-1</f>
        <v>28</v>
      </c>
      <c r="I4" s="115">
        <f>[1]Międzyresort.!I$25</f>
        <v>12</v>
      </c>
      <c r="J4" s="102">
        <f t="shared" si="0"/>
        <v>122</v>
      </c>
      <c r="K4" s="29"/>
    </row>
    <row r="5" spans="1:11" s="14" customFormat="1" ht="45.65" customHeight="1" x14ac:dyDescent="0.25">
      <c r="A5" s="12">
        <v>3</v>
      </c>
      <c r="B5" s="82" t="s">
        <v>28</v>
      </c>
      <c r="C5" s="93" t="s">
        <v>17</v>
      </c>
      <c r="D5" s="104" t="s">
        <v>58</v>
      </c>
      <c r="E5" s="6">
        <v>2</v>
      </c>
      <c r="F5" s="6">
        <v>1</v>
      </c>
      <c r="G5" s="6">
        <v>94</v>
      </c>
      <c r="H5" s="6">
        <v>39</v>
      </c>
      <c r="I5" s="6">
        <v>14</v>
      </c>
      <c r="J5" s="102">
        <f t="shared" si="0"/>
        <v>150</v>
      </c>
      <c r="K5" s="29"/>
    </row>
    <row r="6" spans="1:11" s="14" customFormat="1" ht="45.65" customHeight="1" x14ac:dyDescent="0.25">
      <c r="A6" s="12">
        <v>4</v>
      </c>
      <c r="B6" s="82" t="s">
        <v>29</v>
      </c>
      <c r="C6" s="13" t="s">
        <v>25</v>
      </c>
      <c r="D6" s="101"/>
      <c r="E6" s="5">
        <v>5</v>
      </c>
      <c r="F6" s="5"/>
      <c r="G6" s="5">
        <v>104</v>
      </c>
      <c r="H6" s="5">
        <v>47</v>
      </c>
      <c r="I6" s="5">
        <v>22</v>
      </c>
      <c r="J6" s="102">
        <f t="shared" si="0"/>
        <v>178</v>
      </c>
      <c r="K6" s="29"/>
    </row>
    <row r="7" spans="1:11" s="14" customFormat="1" ht="27" customHeight="1" x14ac:dyDescent="0.25">
      <c r="A7" s="12">
        <v>5</v>
      </c>
      <c r="B7" s="82" t="s">
        <v>30</v>
      </c>
      <c r="C7" s="13" t="s">
        <v>27</v>
      </c>
      <c r="D7" s="101"/>
      <c r="E7" s="5">
        <v>5</v>
      </c>
      <c r="F7" s="5"/>
      <c r="G7" s="5">
        <v>39</v>
      </c>
      <c r="H7" s="5">
        <v>34</v>
      </c>
      <c r="I7" s="5">
        <v>15</v>
      </c>
      <c r="J7" s="102">
        <f t="shared" si="0"/>
        <v>93</v>
      </c>
    </row>
    <row r="8" spans="1:11" s="14" customFormat="1" ht="45.65" customHeight="1" x14ac:dyDescent="0.25">
      <c r="A8" s="59">
        <v>6</v>
      </c>
      <c r="B8" s="82" t="s">
        <v>47</v>
      </c>
      <c r="C8" s="124" t="s">
        <v>31</v>
      </c>
      <c r="D8" s="30" t="s">
        <v>57</v>
      </c>
      <c r="E8" s="116">
        <f>IF(SUM(E9:E13)&gt;=E7,SUM(E9:E13),"błąd")</f>
        <v>5</v>
      </c>
      <c r="F8" s="116">
        <f>IF(SUM(F9:F13)&gt;=F7,SUM(F9:F13),"błąd")</f>
        <v>0</v>
      </c>
      <c r="G8" s="116">
        <f t="shared" ref="G8:I8" si="1">IF(SUM(G9:G13)&gt;=G7,SUM(G9:G13),"błąd")</f>
        <v>39</v>
      </c>
      <c r="H8" s="117">
        <f t="shared" si="1"/>
        <v>45</v>
      </c>
      <c r="I8" s="116">
        <f t="shared" si="1"/>
        <v>15</v>
      </c>
      <c r="J8" s="102">
        <f t="shared" si="0"/>
        <v>104</v>
      </c>
    </row>
    <row r="9" spans="1:11" s="14" customFormat="1" ht="17" x14ac:dyDescent="0.25">
      <c r="A9" s="60"/>
      <c r="B9" s="84" t="s">
        <v>18</v>
      </c>
      <c r="C9" s="124"/>
      <c r="D9" s="30"/>
      <c r="E9" s="31">
        <v>5</v>
      </c>
      <c r="F9" s="31"/>
      <c r="G9" s="31">
        <v>6</v>
      </c>
      <c r="H9" s="31">
        <v>24</v>
      </c>
      <c r="I9" s="31">
        <v>5</v>
      </c>
      <c r="J9" s="105">
        <f t="shared" si="0"/>
        <v>40</v>
      </c>
    </row>
    <row r="10" spans="1:11" s="14" customFormat="1" ht="17" x14ac:dyDescent="0.25">
      <c r="A10" s="60"/>
      <c r="B10" s="84" t="s">
        <v>19</v>
      </c>
      <c r="C10" s="124"/>
      <c r="D10" s="32"/>
      <c r="E10" s="33"/>
      <c r="F10" s="33"/>
      <c r="G10" s="33">
        <v>0</v>
      </c>
      <c r="H10" s="33"/>
      <c r="I10" s="33"/>
      <c r="J10" s="105">
        <f t="shared" si="0"/>
        <v>0</v>
      </c>
    </row>
    <row r="11" spans="1:11" s="14" customFormat="1" ht="17" x14ac:dyDescent="0.25">
      <c r="A11" s="60"/>
      <c r="B11" s="84" t="s">
        <v>20</v>
      </c>
      <c r="C11" s="124"/>
      <c r="D11" s="32"/>
      <c r="E11" s="33"/>
      <c r="F11" s="33"/>
      <c r="G11" s="33">
        <v>2</v>
      </c>
      <c r="H11" s="33">
        <v>6</v>
      </c>
      <c r="I11" s="33">
        <v>3</v>
      </c>
      <c r="J11" s="105">
        <f t="shared" si="0"/>
        <v>11</v>
      </c>
    </row>
    <row r="12" spans="1:11" s="14" customFormat="1" ht="17" x14ac:dyDescent="0.25">
      <c r="A12" s="60"/>
      <c r="B12" s="84" t="s">
        <v>21</v>
      </c>
      <c r="C12" s="124"/>
      <c r="D12" s="32"/>
      <c r="E12" s="33"/>
      <c r="F12" s="33"/>
      <c r="G12" s="33">
        <v>26</v>
      </c>
      <c r="H12" s="33">
        <v>12</v>
      </c>
      <c r="I12" s="33">
        <v>7</v>
      </c>
      <c r="J12" s="105">
        <f t="shared" si="0"/>
        <v>45</v>
      </c>
    </row>
    <row r="13" spans="1:11" s="14" customFormat="1" ht="17" x14ac:dyDescent="0.25">
      <c r="A13" s="61"/>
      <c r="B13" s="85" t="s">
        <v>22</v>
      </c>
      <c r="C13" s="124"/>
      <c r="D13" s="106"/>
      <c r="E13" s="68"/>
      <c r="F13" s="68"/>
      <c r="G13" s="68">
        <v>5</v>
      </c>
      <c r="H13" s="68">
        <v>3</v>
      </c>
      <c r="I13" s="68"/>
      <c r="J13" s="107">
        <f t="shared" si="0"/>
        <v>8</v>
      </c>
    </row>
    <row r="14" spans="1:11" s="14" customFormat="1" ht="45.65" customHeight="1" x14ac:dyDescent="0.25">
      <c r="A14" s="12">
        <v>7</v>
      </c>
      <c r="B14" s="82" t="s">
        <v>32</v>
      </c>
      <c r="C14" s="13" t="s">
        <v>27</v>
      </c>
      <c r="D14" s="101"/>
      <c r="E14" s="5">
        <v>7</v>
      </c>
      <c r="F14" s="5"/>
      <c r="G14" s="5">
        <v>141</v>
      </c>
      <c r="H14" s="5">
        <v>25</v>
      </c>
      <c r="I14" s="5">
        <v>14</v>
      </c>
      <c r="J14" s="102">
        <f t="shared" si="0"/>
        <v>187</v>
      </c>
    </row>
    <row r="15" spans="1:11" s="14" customFormat="1" ht="45.65" customHeight="1" x14ac:dyDescent="0.25">
      <c r="A15" s="12">
        <v>8</v>
      </c>
      <c r="B15" s="82" t="s">
        <v>33</v>
      </c>
      <c r="C15" s="93" t="s">
        <v>17</v>
      </c>
      <c r="D15" s="104" t="s">
        <v>59</v>
      </c>
      <c r="E15" s="5">
        <v>7</v>
      </c>
      <c r="F15" s="5"/>
      <c r="G15" s="5">
        <v>152</v>
      </c>
      <c r="H15" s="5">
        <v>33</v>
      </c>
      <c r="I15" s="5">
        <v>16</v>
      </c>
      <c r="J15" s="102">
        <f t="shared" si="0"/>
        <v>208</v>
      </c>
    </row>
    <row r="16" spans="1:11" s="14" customFormat="1" ht="45.65" customHeight="1" x14ac:dyDescent="0.25">
      <c r="A16" s="12">
        <v>9</v>
      </c>
      <c r="B16" s="83" t="s">
        <v>34</v>
      </c>
      <c r="C16" s="13" t="s">
        <v>27</v>
      </c>
      <c r="D16" s="101"/>
      <c r="E16" s="5">
        <f>7+1</f>
        <v>8</v>
      </c>
      <c r="F16" s="5">
        <v>1</v>
      </c>
      <c r="G16" s="5">
        <v>32</v>
      </c>
      <c r="H16" s="5">
        <v>14</v>
      </c>
      <c r="I16" s="5">
        <v>13</v>
      </c>
      <c r="J16" s="108">
        <f t="shared" si="0"/>
        <v>68</v>
      </c>
    </row>
    <row r="17" spans="1:10" s="14" customFormat="1" ht="45.65" customHeight="1" x14ac:dyDescent="0.25">
      <c r="A17" s="59">
        <v>10</v>
      </c>
      <c r="B17" s="82" t="s">
        <v>84</v>
      </c>
      <c r="C17" s="124" t="s">
        <v>17</v>
      </c>
      <c r="D17" s="34" t="s">
        <v>60</v>
      </c>
      <c r="E17" s="116">
        <f>SUM(E18:E22)+1</f>
        <v>8</v>
      </c>
      <c r="F17" s="116">
        <f t="shared" ref="F17:H17" si="2">SUM(F18:F22)</f>
        <v>1</v>
      </c>
      <c r="G17" s="116">
        <f t="shared" si="2"/>
        <v>37</v>
      </c>
      <c r="H17" s="116">
        <f t="shared" si="2"/>
        <v>18</v>
      </c>
      <c r="I17" s="116">
        <v>16</v>
      </c>
      <c r="J17" s="102">
        <f t="shared" si="0"/>
        <v>80</v>
      </c>
    </row>
    <row r="18" spans="1:10" s="14" customFormat="1" ht="17" x14ac:dyDescent="0.25">
      <c r="A18" s="60"/>
      <c r="B18" s="84" t="s">
        <v>18</v>
      </c>
      <c r="C18" s="124"/>
      <c r="D18" s="30"/>
      <c r="E18" s="31">
        <v>6</v>
      </c>
      <c r="F18" s="31"/>
      <c r="G18" s="31">
        <v>2</v>
      </c>
      <c r="H18" s="31">
        <v>3</v>
      </c>
      <c r="I18" s="31">
        <v>2</v>
      </c>
      <c r="J18" s="105">
        <f t="shared" si="0"/>
        <v>13</v>
      </c>
    </row>
    <row r="19" spans="1:10" s="14" customFormat="1" ht="17" x14ac:dyDescent="0.25">
      <c r="A19" s="60"/>
      <c r="B19" s="84" t="s">
        <v>19</v>
      </c>
      <c r="C19" s="124"/>
      <c r="D19" s="32"/>
      <c r="E19" s="33"/>
      <c r="F19" s="33"/>
      <c r="G19" s="33">
        <v>1</v>
      </c>
      <c r="H19" s="33"/>
      <c r="I19" s="33"/>
      <c r="J19" s="105">
        <f t="shared" si="0"/>
        <v>1</v>
      </c>
    </row>
    <row r="20" spans="1:10" s="14" customFormat="1" ht="17" x14ac:dyDescent="0.25">
      <c r="A20" s="60"/>
      <c r="B20" s="84" t="s">
        <v>20</v>
      </c>
      <c r="C20" s="124"/>
      <c r="D20" s="32"/>
      <c r="E20" s="33"/>
      <c r="F20" s="33"/>
      <c r="G20" s="33">
        <v>6</v>
      </c>
      <c r="H20" s="33">
        <v>1</v>
      </c>
      <c r="I20" s="33"/>
      <c r="J20" s="105">
        <f t="shared" si="0"/>
        <v>7</v>
      </c>
    </row>
    <row r="21" spans="1:10" s="14" customFormat="1" ht="17" x14ac:dyDescent="0.25">
      <c r="A21" s="60"/>
      <c r="B21" s="84" t="s">
        <v>21</v>
      </c>
      <c r="C21" s="124"/>
      <c r="D21" s="32"/>
      <c r="E21" s="33"/>
      <c r="F21" s="33">
        <v>1</v>
      </c>
      <c r="G21" s="33">
        <v>24</v>
      </c>
      <c r="H21" s="33">
        <v>6</v>
      </c>
      <c r="I21" s="33">
        <v>9</v>
      </c>
      <c r="J21" s="105">
        <f t="shared" si="0"/>
        <v>40</v>
      </c>
    </row>
    <row r="22" spans="1:10" s="14" customFormat="1" ht="17" x14ac:dyDescent="0.25">
      <c r="A22" s="61"/>
      <c r="B22" s="85" t="s">
        <v>22</v>
      </c>
      <c r="C22" s="124"/>
      <c r="D22" s="106"/>
      <c r="E22" s="68">
        <v>1</v>
      </c>
      <c r="F22" s="68"/>
      <c r="G22" s="68">
        <v>4</v>
      </c>
      <c r="H22" s="68">
        <v>8</v>
      </c>
      <c r="I22" s="68">
        <v>2</v>
      </c>
      <c r="J22" s="107">
        <f t="shared" si="0"/>
        <v>15</v>
      </c>
    </row>
    <row r="23" spans="1:10" s="14" customFormat="1" ht="26" x14ac:dyDescent="0.25">
      <c r="A23" s="12">
        <v>11</v>
      </c>
      <c r="B23" s="82" t="s">
        <v>35</v>
      </c>
      <c r="C23" s="13" t="s">
        <v>23</v>
      </c>
      <c r="D23" s="101"/>
      <c r="E23" s="5">
        <v>1</v>
      </c>
      <c r="F23" s="5"/>
      <c r="G23" s="5">
        <v>110</v>
      </c>
      <c r="H23" s="5">
        <v>20</v>
      </c>
      <c r="I23" s="5">
        <v>16</v>
      </c>
      <c r="J23" s="102">
        <f t="shared" si="0"/>
        <v>147</v>
      </c>
    </row>
    <row r="24" spans="1:10" s="14" customFormat="1" ht="26" x14ac:dyDescent="0.25">
      <c r="A24" s="12">
        <v>12</v>
      </c>
      <c r="B24" s="82" t="s">
        <v>36</v>
      </c>
      <c r="C24" s="93" t="s">
        <v>37</v>
      </c>
      <c r="D24" s="104" t="s">
        <v>61</v>
      </c>
      <c r="E24" s="5">
        <v>1</v>
      </c>
      <c r="F24" s="5"/>
      <c r="G24" s="5">
        <v>132</v>
      </c>
      <c r="H24" s="5">
        <v>34</v>
      </c>
      <c r="I24" s="5">
        <v>19</v>
      </c>
      <c r="J24" s="102">
        <f t="shared" si="0"/>
        <v>186</v>
      </c>
    </row>
    <row r="25" spans="1:10" s="14" customFormat="1" ht="31.25" customHeight="1" x14ac:dyDescent="0.25">
      <c r="A25" s="59">
        <v>13</v>
      </c>
      <c r="B25" s="82" t="s">
        <v>73</v>
      </c>
      <c r="C25" s="124" t="s">
        <v>27</v>
      </c>
      <c r="D25" s="34"/>
      <c r="E25" s="119">
        <f>SUM(E26:E30)</f>
        <v>0</v>
      </c>
      <c r="F25" s="119">
        <f t="shared" ref="F25:I25" si="3">SUM(F26:F30)</f>
        <v>0</v>
      </c>
      <c r="G25" s="119">
        <f>SUM(G26:G30)</f>
        <v>67</v>
      </c>
      <c r="H25" s="119">
        <f t="shared" si="3"/>
        <v>18</v>
      </c>
      <c r="I25" s="119">
        <f t="shared" si="3"/>
        <v>7</v>
      </c>
      <c r="J25" s="102">
        <f t="shared" si="0"/>
        <v>92</v>
      </c>
    </row>
    <row r="26" spans="1:10" s="14" customFormat="1" ht="31" x14ac:dyDescent="0.25">
      <c r="A26" s="60"/>
      <c r="B26" s="84" t="s">
        <v>38</v>
      </c>
      <c r="C26" s="124"/>
      <c r="D26" s="30"/>
      <c r="E26" s="31"/>
      <c r="F26" s="31"/>
      <c r="G26" s="31">
        <v>28</v>
      </c>
      <c r="H26" s="31">
        <v>8</v>
      </c>
      <c r="I26" s="31"/>
      <c r="J26" s="105">
        <f t="shared" si="0"/>
        <v>36</v>
      </c>
    </row>
    <row r="27" spans="1:10" s="14" customFormat="1" ht="25.75" customHeight="1" x14ac:dyDescent="0.25">
      <c r="A27" s="60"/>
      <c r="B27" s="84" t="s">
        <v>39</v>
      </c>
      <c r="C27" s="124"/>
      <c r="D27" s="32"/>
      <c r="E27" s="33"/>
      <c r="F27" s="33"/>
      <c r="G27" s="33">
        <v>4</v>
      </c>
      <c r="H27" s="33"/>
      <c r="I27" s="33"/>
      <c r="J27" s="105">
        <f t="shared" si="0"/>
        <v>4</v>
      </c>
    </row>
    <row r="28" spans="1:10" s="14" customFormat="1" ht="64.75" customHeight="1" x14ac:dyDescent="0.25">
      <c r="A28" s="60"/>
      <c r="B28" s="84" t="s">
        <v>40</v>
      </c>
      <c r="C28" s="124"/>
      <c r="D28" s="32"/>
      <c r="E28" s="33"/>
      <c r="F28" s="33"/>
      <c r="G28" s="33">
        <v>2</v>
      </c>
      <c r="H28" s="33">
        <v>1</v>
      </c>
      <c r="I28" s="33">
        <v>5</v>
      </c>
      <c r="J28" s="105">
        <f t="shared" si="0"/>
        <v>8</v>
      </c>
    </row>
    <row r="29" spans="1:10" s="14" customFormat="1" ht="21" customHeight="1" x14ac:dyDescent="0.25">
      <c r="A29" s="60"/>
      <c r="B29" s="84" t="s">
        <v>41</v>
      </c>
      <c r="C29" s="124"/>
      <c r="D29" s="32"/>
      <c r="E29" s="33"/>
      <c r="F29" s="33"/>
      <c r="G29" s="33">
        <v>14</v>
      </c>
      <c r="H29" s="33">
        <v>2</v>
      </c>
      <c r="I29" s="33">
        <v>2</v>
      </c>
      <c r="J29" s="105">
        <f t="shared" si="0"/>
        <v>18</v>
      </c>
    </row>
    <row r="30" spans="1:10" s="14" customFormat="1" ht="21" customHeight="1" x14ac:dyDescent="0.25">
      <c r="A30" s="61"/>
      <c r="B30" s="85" t="s">
        <v>69</v>
      </c>
      <c r="C30" s="124"/>
      <c r="D30" s="106"/>
      <c r="E30" s="68"/>
      <c r="F30" s="68"/>
      <c r="G30" s="68">
        <v>19</v>
      </c>
      <c r="H30" s="73">
        <v>7</v>
      </c>
      <c r="I30" s="68"/>
      <c r="J30" s="107">
        <f t="shared" si="0"/>
        <v>26</v>
      </c>
    </row>
    <row r="31" spans="1:10" s="14" customFormat="1" ht="45.65" customHeight="1" x14ac:dyDescent="0.25">
      <c r="A31" s="12">
        <v>14</v>
      </c>
      <c r="B31" s="82" t="s">
        <v>42</v>
      </c>
      <c r="C31" s="93" t="s">
        <v>25</v>
      </c>
      <c r="D31" s="104"/>
      <c r="E31" s="5">
        <v>1</v>
      </c>
      <c r="F31" s="5"/>
      <c r="G31" s="5">
        <v>28</v>
      </c>
      <c r="H31" s="5">
        <v>20</v>
      </c>
      <c r="I31" s="5">
        <v>2</v>
      </c>
      <c r="J31" s="102">
        <f t="shared" si="0"/>
        <v>51</v>
      </c>
    </row>
    <row r="32" spans="1:10" s="14" customFormat="1" ht="45.65" customHeight="1" x14ac:dyDescent="0.25">
      <c r="A32" s="59">
        <v>15</v>
      </c>
      <c r="B32" s="82" t="s">
        <v>48</v>
      </c>
      <c r="C32" s="124" t="s">
        <v>37</v>
      </c>
      <c r="D32" s="34"/>
      <c r="E32" s="119">
        <f>SUM(E33:E36)</f>
        <v>2</v>
      </c>
      <c r="F32" s="119">
        <f t="shared" ref="F32:I32" si="4">SUM(F33:F36)</f>
        <v>2</v>
      </c>
      <c r="G32" s="119">
        <f t="shared" si="4"/>
        <v>100</v>
      </c>
      <c r="H32" s="119">
        <f t="shared" si="4"/>
        <v>85</v>
      </c>
      <c r="I32" s="119">
        <f t="shared" si="4"/>
        <v>33</v>
      </c>
      <c r="J32" s="102">
        <f t="shared" si="0"/>
        <v>222</v>
      </c>
    </row>
    <row r="33" spans="1:10" s="14" customFormat="1" ht="17" x14ac:dyDescent="0.25">
      <c r="A33" s="60"/>
      <c r="B33" s="84" t="s">
        <v>43</v>
      </c>
      <c r="C33" s="124"/>
      <c r="D33" s="30"/>
      <c r="E33" s="31"/>
      <c r="F33" s="31"/>
      <c r="G33" s="31">
        <v>14</v>
      </c>
      <c r="H33" s="31">
        <v>19</v>
      </c>
      <c r="I33" s="31">
        <v>13</v>
      </c>
      <c r="J33" s="105">
        <f t="shared" si="0"/>
        <v>46</v>
      </c>
    </row>
    <row r="34" spans="1:10" s="14" customFormat="1" ht="17" x14ac:dyDescent="0.25">
      <c r="A34" s="60"/>
      <c r="B34" s="84" t="s">
        <v>65</v>
      </c>
      <c r="C34" s="124"/>
      <c r="D34" s="32"/>
      <c r="E34" s="33">
        <v>1</v>
      </c>
      <c r="F34" s="33"/>
      <c r="G34" s="33">
        <v>8</v>
      </c>
      <c r="H34" s="33">
        <v>27</v>
      </c>
      <c r="I34" s="33">
        <v>6</v>
      </c>
      <c r="J34" s="105">
        <f t="shared" si="0"/>
        <v>42</v>
      </c>
    </row>
    <row r="35" spans="1:10" s="14" customFormat="1" ht="17" x14ac:dyDescent="0.25">
      <c r="A35" s="60"/>
      <c r="B35" s="84" t="s">
        <v>44</v>
      </c>
      <c r="C35" s="124"/>
      <c r="D35" s="32"/>
      <c r="E35" s="33">
        <v>1</v>
      </c>
      <c r="F35" s="33">
        <v>2</v>
      </c>
      <c r="G35" s="33">
        <v>68</v>
      </c>
      <c r="H35" s="33">
        <v>39</v>
      </c>
      <c r="I35" s="33">
        <v>12</v>
      </c>
      <c r="J35" s="105">
        <f t="shared" si="0"/>
        <v>122</v>
      </c>
    </row>
    <row r="36" spans="1:10" s="14" customFormat="1" ht="17" x14ac:dyDescent="0.25">
      <c r="A36" s="61"/>
      <c r="B36" s="85" t="s">
        <v>45</v>
      </c>
      <c r="C36" s="124"/>
      <c r="D36" s="106"/>
      <c r="E36" s="68"/>
      <c r="F36" s="68"/>
      <c r="G36" s="68">
        <v>10</v>
      </c>
      <c r="H36" s="68"/>
      <c r="I36" s="68">
        <v>2</v>
      </c>
      <c r="J36" s="107">
        <f t="shared" si="0"/>
        <v>12</v>
      </c>
    </row>
    <row r="37" spans="1:10" s="14" customFormat="1" ht="26" x14ac:dyDescent="0.25">
      <c r="A37" s="12">
        <v>16</v>
      </c>
      <c r="B37" s="82" t="s">
        <v>46</v>
      </c>
      <c r="C37" s="93" t="s">
        <v>37</v>
      </c>
      <c r="D37" s="104"/>
      <c r="E37" s="5"/>
      <c r="F37" s="5"/>
      <c r="G37" s="5"/>
      <c r="H37" s="5">
        <v>1</v>
      </c>
      <c r="I37" s="5">
        <v>5</v>
      </c>
      <c r="J37" s="102">
        <f t="shared" si="0"/>
        <v>6</v>
      </c>
    </row>
  </sheetData>
  <sheetProtection selectLockedCells="1"/>
  <mergeCells count="5">
    <mergeCell ref="C25:C30"/>
    <mergeCell ref="A1:J1"/>
    <mergeCell ref="C32:C36"/>
    <mergeCell ref="C8:C13"/>
    <mergeCell ref="C17:C22"/>
  </mergeCells>
  <phoneticPr fontId="0" type="noConversion"/>
  <conditionalFormatting sqref="E5">
    <cfRule type="cellIs" dxfId="9" priority="19" operator="lessThan">
      <formula>E$4</formula>
    </cfRule>
  </conditionalFormatting>
  <conditionalFormatting sqref="E7">
    <cfRule type="cellIs" dxfId="8" priority="18" operator="greaterThan">
      <formula>E$8</formula>
    </cfRule>
  </conditionalFormatting>
  <conditionalFormatting sqref="E15">
    <cfRule type="cellIs" dxfId="7" priority="17" operator="lessThan">
      <formula>E$14</formula>
    </cfRule>
  </conditionalFormatting>
  <conditionalFormatting sqref="E17:I17">
    <cfRule type="cellIs" dxfId="6" priority="16" operator="lessThan">
      <formula>E$16</formula>
    </cfRule>
  </conditionalFormatting>
  <conditionalFormatting sqref="E24">
    <cfRule type="cellIs" dxfId="5" priority="15" operator="lessThan">
      <formula>E$23</formula>
    </cfRule>
  </conditionalFormatting>
  <conditionalFormatting sqref="G5:I5">
    <cfRule type="cellIs" dxfId="4" priority="14" operator="lessThan">
      <formula>G$4</formula>
    </cfRule>
  </conditionalFormatting>
  <conditionalFormatting sqref="F7:I7">
    <cfRule type="cellIs" dxfId="3" priority="13" operator="greaterThan">
      <formula>F$8</formula>
    </cfRule>
  </conditionalFormatting>
  <conditionalFormatting sqref="F15:I15">
    <cfRule type="cellIs" dxfId="2" priority="12" operator="lessThan">
      <formula>F$14</formula>
    </cfRule>
  </conditionalFormatting>
  <conditionalFormatting sqref="F24:I24">
    <cfRule type="cellIs" dxfId="1" priority="10" operator="lessThan">
      <formula>F$23</formula>
    </cfRule>
  </conditionalFormatting>
  <conditionalFormatting sqref="F5">
    <cfRule type="cellIs" dxfId="0" priority="7" operator="lessThan">
      <formula>F$4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62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K39"/>
  <sheetViews>
    <sheetView zoomScale="90" zoomScaleNormal="90" workbookViewId="0">
      <pane xSplit="3" ySplit="2" topLeftCell="D33" activePane="bottomRight" state="frozen"/>
      <selection activeCell="D25" sqref="D25"/>
      <selection pane="topRight" activeCell="D25" sqref="D25"/>
      <selection pane="bottomLeft" activeCell="D25" sqref="D25"/>
      <selection pane="bottomRight" activeCell="B43" sqref="B43"/>
    </sheetView>
  </sheetViews>
  <sheetFormatPr defaultColWidth="50.54296875" defaultRowHeight="15.5" x14ac:dyDescent="0.25"/>
  <cols>
    <col min="1" max="1" width="4.90625" style="28" customWidth="1"/>
    <col min="2" max="2" width="74.36328125" style="14" customWidth="1"/>
    <col min="3" max="3" width="11.36328125" style="95" customWidth="1"/>
    <col min="4" max="4" width="17" style="1" hidden="1" customWidth="1"/>
    <col min="5" max="5" width="17" style="1" customWidth="1"/>
    <col min="6" max="8" width="17" style="16" customWidth="1"/>
    <col min="9" max="9" width="17" style="1" customWidth="1"/>
    <col min="10" max="10" width="8.6328125" style="1" customWidth="1"/>
    <col min="11" max="11" width="4" style="1" customWidth="1"/>
    <col min="12" max="12" width="9.453125" style="1" customWidth="1"/>
    <col min="13" max="13" width="8.36328125" style="1" customWidth="1"/>
    <col min="14" max="14" width="5.08984375" style="1" customWidth="1"/>
    <col min="15" max="15" width="8.36328125" style="1" customWidth="1"/>
    <col min="16" max="16" width="7.453125" style="1" customWidth="1"/>
    <col min="17" max="17" width="6" style="1" customWidth="1"/>
    <col min="18" max="18" width="11.36328125" style="1" customWidth="1"/>
    <col min="19" max="19" width="9.90625" style="1" customWidth="1"/>
    <col min="20" max="20" width="13.453125" style="1" customWidth="1"/>
    <col min="21" max="16384" width="50.54296875" style="1"/>
  </cols>
  <sheetData>
    <row r="1" spans="1:9" ht="54.65" customHeight="1" x14ac:dyDescent="0.25">
      <c r="A1" s="129" t="s">
        <v>90</v>
      </c>
      <c r="B1" s="129"/>
      <c r="C1" s="129"/>
      <c r="D1" s="129"/>
      <c r="E1" s="129"/>
      <c r="F1" s="129"/>
      <c r="G1" s="129"/>
      <c r="H1" s="129"/>
      <c r="I1" s="17"/>
    </row>
    <row r="2" spans="1:9" s="114" customFormat="1" ht="89.4" customHeight="1" x14ac:dyDescent="0.25">
      <c r="A2" s="110" t="s">
        <v>64</v>
      </c>
      <c r="B2" s="130" t="s">
        <v>70</v>
      </c>
      <c r="C2" s="131"/>
      <c r="D2" s="111">
        <v>2015</v>
      </c>
      <c r="E2" s="111">
        <v>2018</v>
      </c>
      <c r="F2" s="111">
        <v>2019</v>
      </c>
      <c r="G2" s="111">
        <v>2020</v>
      </c>
      <c r="H2" s="112">
        <v>2021</v>
      </c>
      <c r="I2" s="113"/>
    </row>
    <row r="3" spans="1:9" ht="35" customHeight="1" x14ac:dyDescent="0.25">
      <c r="A3" s="12">
        <v>1</v>
      </c>
      <c r="B3" s="82" t="s">
        <v>24</v>
      </c>
      <c r="C3" s="13" t="s">
        <v>25</v>
      </c>
      <c r="D3" s="19">
        <v>557</v>
      </c>
      <c r="E3" s="20">
        <v>412</v>
      </c>
      <c r="F3" s="20">
        <v>381</v>
      </c>
      <c r="G3" s="20">
        <v>650</v>
      </c>
      <c r="H3" s="21">
        <f>ZBIORCZO!F3</f>
        <v>406</v>
      </c>
    </row>
    <row r="4" spans="1:9" ht="45.65" customHeight="1" x14ac:dyDescent="0.25">
      <c r="A4" s="12">
        <v>2</v>
      </c>
      <c r="B4" s="82" t="s">
        <v>26</v>
      </c>
      <c r="C4" s="93" t="s">
        <v>27</v>
      </c>
      <c r="D4" s="19">
        <v>229</v>
      </c>
      <c r="E4" s="20">
        <v>310</v>
      </c>
      <c r="F4" s="20">
        <v>296</v>
      </c>
      <c r="G4" s="20">
        <v>402</v>
      </c>
      <c r="H4" s="21">
        <f>ZBIORCZO!F4</f>
        <v>349</v>
      </c>
    </row>
    <row r="5" spans="1:9" ht="45.65" customHeight="1" x14ac:dyDescent="0.25">
      <c r="A5" s="12">
        <v>3</v>
      </c>
      <c r="B5" s="82" t="s">
        <v>28</v>
      </c>
      <c r="C5" s="93" t="s">
        <v>17</v>
      </c>
      <c r="D5" s="19">
        <v>270</v>
      </c>
      <c r="E5" s="20">
        <v>339</v>
      </c>
      <c r="F5" s="20">
        <v>331</v>
      </c>
      <c r="G5" s="20">
        <v>485</v>
      </c>
      <c r="H5" s="21">
        <f>ZBIORCZO!F5</f>
        <v>386</v>
      </c>
    </row>
    <row r="6" spans="1:9" ht="45.65" customHeight="1" x14ac:dyDescent="0.25">
      <c r="A6" s="12">
        <v>4</v>
      </c>
      <c r="B6" s="82" t="s">
        <v>29</v>
      </c>
      <c r="C6" s="13" t="s">
        <v>25</v>
      </c>
      <c r="D6" s="19">
        <v>1672</v>
      </c>
      <c r="E6" s="20">
        <v>1809</v>
      </c>
      <c r="F6" s="20">
        <v>2326</v>
      </c>
      <c r="G6" s="20">
        <v>1807</v>
      </c>
      <c r="H6" s="21">
        <f>ZBIORCZO!F6</f>
        <v>1300</v>
      </c>
    </row>
    <row r="7" spans="1:9" ht="45.65" customHeight="1" x14ac:dyDescent="0.25">
      <c r="A7" s="12">
        <v>5</v>
      </c>
      <c r="B7" s="83" t="s">
        <v>30</v>
      </c>
      <c r="C7" s="13" t="s">
        <v>27</v>
      </c>
      <c r="D7" s="19">
        <v>724</v>
      </c>
      <c r="E7" s="20">
        <v>813</v>
      </c>
      <c r="F7" s="20">
        <v>825</v>
      </c>
      <c r="G7" s="20">
        <v>842</v>
      </c>
      <c r="H7" s="21">
        <f>ZBIORCZO!F7</f>
        <v>543</v>
      </c>
    </row>
    <row r="8" spans="1:9" ht="45.65" customHeight="1" x14ac:dyDescent="0.25">
      <c r="A8" s="59">
        <v>6</v>
      </c>
      <c r="B8" s="82" t="s">
        <v>82</v>
      </c>
      <c r="C8" s="124" t="s">
        <v>31</v>
      </c>
      <c r="D8" s="19">
        <v>989</v>
      </c>
      <c r="E8" s="20">
        <v>1100</v>
      </c>
      <c r="F8" s="20">
        <v>931</v>
      </c>
      <c r="G8" s="20">
        <v>952</v>
      </c>
      <c r="H8" s="20">
        <f>ZBIORCZO!F8</f>
        <v>625</v>
      </c>
    </row>
    <row r="9" spans="1:9" ht="17.399999999999999" customHeight="1" x14ac:dyDescent="0.25">
      <c r="A9" s="60"/>
      <c r="B9" s="84" t="s">
        <v>18</v>
      </c>
      <c r="C9" s="124"/>
      <c r="D9" s="22">
        <v>338</v>
      </c>
      <c r="E9" s="23">
        <v>601</v>
      </c>
      <c r="F9" s="23">
        <v>447</v>
      </c>
      <c r="G9" s="23">
        <v>414</v>
      </c>
      <c r="H9" s="23">
        <f>ZBIORCZO!F9</f>
        <v>293</v>
      </c>
    </row>
    <row r="10" spans="1:9" ht="17.399999999999999" customHeight="1" x14ac:dyDescent="0.25">
      <c r="A10" s="60"/>
      <c r="B10" s="84" t="s">
        <v>19</v>
      </c>
      <c r="C10" s="124"/>
      <c r="D10" s="22">
        <v>1</v>
      </c>
      <c r="E10" s="23">
        <v>0</v>
      </c>
      <c r="F10" s="23">
        <v>0</v>
      </c>
      <c r="G10" s="23">
        <v>1</v>
      </c>
      <c r="H10" s="23">
        <f>ZBIORCZO!F10</f>
        <v>3</v>
      </c>
    </row>
    <row r="11" spans="1:9" ht="17.399999999999999" customHeight="1" x14ac:dyDescent="0.25">
      <c r="A11" s="60"/>
      <c r="B11" s="84" t="s">
        <v>20</v>
      </c>
      <c r="C11" s="124"/>
      <c r="D11" s="22">
        <v>135</v>
      </c>
      <c r="E11" s="23">
        <v>120</v>
      </c>
      <c r="F11" s="23">
        <v>100</v>
      </c>
      <c r="G11" s="23">
        <v>179</v>
      </c>
      <c r="H11" s="23">
        <f>ZBIORCZO!F11</f>
        <v>75</v>
      </c>
    </row>
    <row r="12" spans="1:9" ht="17.399999999999999" customHeight="1" x14ac:dyDescent="0.25">
      <c r="A12" s="60"/>
      <c r="B12" s="84" t="s">
        <v>21</v>
      </c>
      <c r="C12" s="124"/>
      <c r="D12" s="22">
        <v>370</v>
      </c>
      <c r="E12" s="23">
        <v>265</v>
      </c>
      <c r="F12" s="23">
        <v>294</v>
      </c>
      <c r="G12" s="23">
        <v>274</v>
      </c>
      <c r="H12" s="23">
        <f>ZBIORCZO!F12</f>
        <v>192</v>
      </c>
    </row>
    <row r="13" spans="1:9" ht="17.399999999999999" customHeight="1" x14ac:dyDescent="0.25">
      <c r="A13" s="61"/>
      <c r="B13" s="85" t="s">
        <v>22</v>
      </c>
      <c r="C13" s="124"/>
      <c r="D13" s="24">
        <v>145</v>
      </c>
      <c r="E13" s="25">
        <v>115</v>
      </c>
      <c r="F13" s="25">
        <v>94</v>
      </c>
      <c r="G13" s="25">
        <v>84</v>
      </c>
      <c r="H13" s="25">
        <f>ZBIORCZO!F13</f>
        <v>62</v>
      </c>
    </row>
    <row r="14" spans="1:9" ht="45.65" customHeight="1" x14ac:dyDescent="0.25">
      <c r="A14" s="12">
        <v>7</v>
      </c>
      <c r="B14" s="85" t="s">
        <v>32</v>
      </c>
      <c r="C14" s="13" t="s">
        <v>27</v>
      </c>
      <c r="D14" s="19">
        <v>1403</v>
      </c>
      <c r="E14" s="20">
        <v>1145</v>
      </c>
      <c r="F14" s="20">
        <v>1379</v>
      </c>
      <c r="G14" s="20">
        <v>1502</v>
      </c>
      <c r="H14" s="21">
        <f>ZBIORCZO!F14</f>
        <v>982</v>
      </c>
    </row>
    <row r="15" spans="1:9" ht="45.65" customHeight="1" x14ac:dyDescent="0.25">
      <c r="A15" s="12">
        <v>8</v>
      </c>
      <c r="B15" s="82" t="s">
        <v>33</v>
      </c>
      <c r="C15" s="93" t="s">
        <v>17</v>
      </c>
      <c r="D15" s="19">
        <v>1602</v>
      </c>
      <c r="E15" s="20">
        <v>1265</v>
      </c>
      <c r="F15" s="20">
        <v>1633</v>
      </c>
      <c r="G15" s="20">
        <v>1665</v>
      </c>
      <c r="H15" s="21">
        <f>ZBIORCZO!F15</f>
        <v>1043</v>
      </c>
    </row>
    <row r="16" spans="1:9" ht="45.65" customHeight="1" x14ac:dyDescent="0.25">
      <c r="A16" s="12">
        <v>9</v>
      </c>
      <c r="B16" s="83" t="s">
        <v>34</v>
      </c>
      <c r="C16" s="13" t="s">
        <v>27</v>
      </c>
      <c r="D16" s="19">
        <v>382</v>
      </c>
      <c r="E16" s="20">
        <v>271</v>
      </c>
      <c r="F16" s="20">
        <v>229</v>
      </c>
      <c r="G16" s="20">
        <v>294</v>
      </c>
      <c r="H16" s="21">
        <f>ZBIORCZO!F16</f>
        <v>242</v>
      </c>
    </row>
    <row r="17" spans="1:8" ht="45.65" customHeight="1" x14ac:dyDescent="0.25">
      <c r="A17" s="59">
        <v>10</v>
      </c>
      <c r="B17" s="82" t="s">
        <v>84</v>
      </c>
      <c r="C17" s="124" t="s">
        <v>17</v>
      </c>
      <c r="D17" s="19">
        <v>459</v>
      </c>
      <c r="E17" s="20">
        <v>317</v>
      </c>
      <c r="F17" s="20">
        <v>266</v>
      </c>
      <c r="G17" s="20">
        <v>324</v>
      </c>
      <c r="H17" s="20">
        <f>ZBIORCZO!F17</f>
        <v>272</v>
      </c>
    </row>
    <row r="18" spans="1:8" ht="17" customHeight="1" x14ac:dyDescent="0.25">
      <c r="A18" s="60"/>
      <c r="B18" s="84" t="s">
        <v>18</v>
      </c>
      <c r="C18" s="124"/>
      <c r="D18" s="22">
        <v>103</v>
      </c>
      <c r="E18" s="23">
        <v>95</v>
      </c>
      <c r="F18" s="23">
        <v>62</v>
      </c>
      <c r="G18" s="23">
        <v>104</v>
      </c>
      <c r="H18" s="23">
        <f>ZBIORCZO!F18</f>
        <v>88</v>
      </c>
    </row>
    <row r="19" spans="1:8" ht="17" customHeight="1" x14ac:dyDescent="0.25">
      <c r="A19" s="60"/>
      <c r="B19" s="84" t="s">
        <v>19</v>
      </c>
      <c r="C19" s="124"/>
      <c r="D19" s="22">
        <v>0</v>
      </c>
      <c r="E19" s="23">
        <v>0</v>
      </c>
      <c r="F19" s="23">
        <v>2</v>
      </c>
      <c r="G19" s="23">
        <v>1</v>
      </c>
      <c r="H19" s="23">
        <f>ZBIORCZO!F19</f>
        <v>1</v>
      </c>
    </row>
    <row r="20" spans="1:8" ht="17" customHeight="1" x14ac:dyDescent="0.25">
      <c r="A20" s="60"/>
      <c r="B20" s="84" t="s">
        <v>20</v>
      </c>
      <c r="C20" s="124"/>
      <c r="D20" s="22">
        <v>24</v>
      </c>
      <c r="E20" s="23">
        <v>27</v>
      </c>
      <c r="F20" s="23">
        <v>18</v>
      </c>
      <c r="G20" s="23">
        <v>18</v>
      </c>
      <c r="H20" s="23">
        <f>ZBIORCZO!F20</f>
        <v>25</v>
      </c>
    </row>
    <row r="21" spans="1:8" ht="17" customHeight="1" x14ac:dyDescent="0.25">
      <c r="A21" s="60"/>
      <c r="B21" s="84" t="s">
        <v>21</v>
      </c>
      <c r="C21" s="124"/>
      <c r="D21" s="22">
        <v>228</v>
      </c>
      <c r="E21" s="23">
        <v>132</v>
      </c>
      <c r="F21" s="23">
        <v>140</v>
      </c>
      <c r="G21" s="23">
        <v>153</v>
      </c>
      <c r="H21" s="23">
        <f>ZBIORCZO!F21</f>
        <v>104</v>
      </c>
    </row>
    <row r="22" spans="1:8" ht="17" customHeight="1" x14ac:dyDescent="0.25">
      <c r="A22" s="61"/>
      <c r="B22" s="85" t="s">
        <v>22</v>
      </c>
      <c r="C22" s="124"/>
      <c r="D22" s="24">
        <v>122</v>
      </c>
      <c r="E22" s="25">
        <v>70</v>
      </c>
      <c r="F22" s="25">
        <v>44</v>
      </c>
      <c r="G22" s="25">
        <v>54</v>
      </c>
      <c r="H22" s="25">
        <f>ZBIORCZO!F22</f>
        <v>51</v>
      </c>
    </row>
    <row r="23" spans="1:8" ht="32.4" customHeight="1" x14ac:dyDescent="0.25">
      <c r="A23" s="12">
        <v>11</v>
      </c>
      <c r="B23" s="85" t="s">
        <v>35</v>
      </c>
      <c r="C23" s="13" t="s">
        <v>23</v>
      </c>
      <c r="D23" s="19">
        <v>974</v>
      </c>
      <c r="E23" s="20">
        <v>891</v>
      </c>
      <c r="F23" s="20">
        <v>1021</v>
      </c>
      <c r="G23" s="20">
        <v>1161</v>
      </c>
      <c r="H23" s="21">
        <f>ZBIORCZO!F23</f>
        <v>779</v>
      </c>
    </row>
    <row r="24" spans="1:8" ht="45.65" customHeight="1" x14ac:dyDescent="0.25">
      <c r="A24" s="12">
        <v>12</v>
      </c>
      <c r="B24" s="83" t="s">
        <v>36</v>
      </c>
      <c r="C24" s="93" t="s">
        <v>37</v>
      </c>
      <c r="D24" s="19">
        <v>1201</v>
      </c>
      <c r="E24" s="20">
        <v>1050</v>
      </c>
      <c r="F24" s="20">
        <v>1252</v>
      </c>
      <c r="G24" s="20">
        <v>1441</v>
      </c>
      <c r="H24" s="21">
        <f>ZBIORCZO!F24</f>
        <v>975</v>
      </c>
    </row>
    <row r="25" spans="1:8" ht="21" customHeight="1" x14ac:dyDescent="0.25">
      <c r="A25" s="59">
        <v>13</v>
      </c>
      <c r="B25" s="82" t="s">
        <v>73</v>
      </c>
      <c r="C25" s="124" t="s">
        <v>27</v>
      </c>
      <c r="D25" s="19">
        <v>260</v>
      </c>
      <c r="E25" s="20">
        <v>305</v>
      </c>
      <c r="F25" s="20">
        <v>408</v>
      </c>
      <c r="G25" s="20">
        <v>350</v>
      </c>
      <c r="H25" s="20">
        <f>ZBIORCZO!F25</f>
        <v>224</v>
      </c>
    </row>
    <row r="26" spans="1:8" ht="33.65" customHeight="1" x14ac:dyDescent="0.25">
      <c r="A26" s="60"/>
      <c r="B26" s="84" t="s">
        <v>38</v>
      </c>
      <c r="C26" s="124"/>
      <c r="D26" s="22">
        <v>174</v>
      </c>
      <c r="E26" s="23">
        <v>189</v>
      </c>
      <c r="F26" s="23">
        <v>269</v>
      </c>
      <c r="G26" s="23">
        <v>239</v>
      </c>
      <c r="H26" s="23">
        <f>ZBIORCZO!F26</f>
        <v>123</v>
      </c>
    </row>
    <row r="27" spans="1:8" ht="26.4" customHeight="1" x14ac:dyDescent="0.25">
      <c r="A27" s="60"/>
      <c r="B27" s="84" t="s">
        <v>39</v>
      </c>
      <c r="C27" s="124"/>
      <c r="D27" s="22">
        <v>21</v>
      </c>
      <c r="E27" s="23">
        <v>32</v>
      </c>
      <c r="F27" s="23">
        <v>32</v>
      </c>
      <c r="G27" s="23">
        <v>21</v>
      </c>
      <c r="H27" s="23">
        <f>ZBIORCZO!F27</f>
        <v>9</v>
      </c>
    </row>
    <row r="28" spans="1:8" ht="66" customHeight="1" x14ac:dyDescent="0.25">
      <c r="A28" s="60"/>
      <c r="B28" s="84" t="s">
        <v>40</v>
      </c>
      <c r="C28" s="124"/>
      <c r="D28" s="22">
        <v>14</v>
      </c>
      <c r="E28" s="23">
        <v>21</v>
      </c>
      <c r="F28" s="23">
        <v>14</v>
      </c>
      <c r="G28" s="23">
        <v>15</v>
      </c>
      <c r="H28" s="23">
        <f>ZBIORCZO!F28</f>
        <v>13</v>
      </c>
    </row>
    <row r="29" spans="1:8" ht="33.65" customHeight="1" x14ac:dyDescent="0.25">
      <c r="A29" s="60"/>
      <c r="B29" s="84" t="s">
        <v>41</v>
      </c>
      <c r="C29" s="124"/>
      <c r="D29" s="22">
        <v>46</v>
      </c>
      <c r="E29" s="23">
        <v>37</v>
      </c>
      <c r="F29" s="23">
        <v>64</v>
      </c>
      <c r="G29" s="23">
        <v>51</v>
      </c>
      <c r="H29" s="23">
        <f>ZBIORCZO!F29</f>
        <v>49</v>
      </c>
    </row>
    <row r="30" spans="1:8" ht="18.5" x14ac:dyDescent="0.25">
      <c r="A30" s="61"/>
      <c r="B30" s="85" t="s">
        <v>69</v>
      </c>
      <c r="C30" s="124"/>
      <c r="D30" s="24">
        <v>9</v>
      </c>
      <c r="E30" s="25">
        <v>26</v>
      </c>
      <c r="F30" s="25">
        <v>29</v>
      </c>
      <c r="G30" s="25">
        <v>24</v>
      </c>
      <c r="H30" s="25">
        <f>ZBIORCZO!F30</f>
        <v>30</v>
      </c>
    </row>
    <row r="31" spans="1:8" ht="46.5" x14ac:dyDescent="0.25">
      <c r="A31" s="12">
        <v>14</v>
      </c>
      <c r="B31" s="84" t="s">
        <v>42</v>
      </c>
      <c r="C31" s="93" t="s">
        <v>25</v>
      </c>
      <c r="D31" s="19">
        <v>389</v>
      </c>
      <c r="E31" s="20">
        <v>434</v>
      </c>
      <c r="F31" s="20">
        <v>652</v>
      </c>
      <c r="G31" s="20">
        <v>422</v>
      </c>
      <c r="H31" s="21">
        <f>ZBIORCZO!F31</f>
        <v>356</v>
      </c>
    </row>
    <row r="32" spans="1:8" ht="45.65" customHeight="1" x14ac:dyDescent="0.25">
      <c r="A32" s="59">
        <v>15</v>
      </c>
      <c r="B32" s="82" t="s">
        <v>86</v>
      </c>
      <c r="C32" s="124" t="s">
        <v>37</v>
      </c>
      <c r="D32" s="19">
        <v>1168</v>
      </c>
      <c r="E32" s="20">
        <v>1045</v>
      </c>
      <c r="F32" s="20">
        <v>1017</v>
      </c>
      <c r="G32" s="20">
        <v>833</v>
      </c>
      <c r="H32" s="21">
        <f>ZBIORCZO!F32</f>
        <v>1124</v>
      </c>
    </row>
    <row r="33" spans="1:11" ht="17" customHeight="1" x14ac:dyDescent="0.25">
      <c r="A33" s="60"/>
      <c r="B33" s="84" t="s">
        <v>43</v>
      </c>
      <c r="C33" s="124"/>
      <c r="D33" s="22">
        <v>287</v>
      </c>
      <c r="E33" s="23">
        <v>220</v>
      </c>
      <c r="F33" s="23">
        <v>190</v>
      </c>
      <c r="G33" s="23">
        <v>150</v>
      </c>
      <c r="H33" s="23">
        <f>ZBIORCZO!F33</f>
        <v>221</v>
      </c>
    </row>
    <row r="34" spans="1:11" ht="18.5" x14ac:dyDescent="0.25">
      <c r="A34" s="60"/>
      <c r="B34" s="84" t="s">
        <v>65</v>
      </c>
      <c r="C34" s="124"/>
      <c r="D34" s="22">
        <v>396</v>
      </c>
      <c r="E34" s="23">
        <v>369</v>
      </c>
      <c r="F34" s="23">
        <v>349</v>
      </c>
      <c r="G34" s="23">
        <v>290</v>
      </c>
      <c r="H34" s="23">
        <f>ZBIORCZO!F34</f>
        <v>391</v>
      </c>
    </row>
    <row r="35" spans="1:11" ht="17" customHeight="1" x14ac:dyDescent="0.25">
      <c r="A35" s="60"/>
      <c r="B35" s="84" t="s">
        <v>44</v>
      </c>
      <c r="C35" s="124"/>
      <c r="D35" s="22">
        <v>378</v>
      </c>
      <c r="E35" s="23">
        <v>336</v>
      </c>
      <c r="F35" s="23">
        <v>416</v>
      </c>
      <c r="G35" s="23">
        <v>321</v>
      </c>
      <c r="H35" s="23">
        <f>ZBIORCZO!F35</f>
        <v>434</v>
      </c>
    </row>
    <row r="36" spans="1:11" ht="17" customHeight="1" x14ac:dyDescent="0.25">
      <c r="A36" s="60"/>
      <c r="B36" s="85" t="s">
        <v>45</v>
      </c>
      <c r="C36" s="124"/>
      <c r="D36" s="24">
        <v>128</v>
      </c>
      <c r="E36" s="25">
        <v>129</v>
      </c>
      <c r="F36" s="25">
        <v>69</v>
      </c>
      <c r="G36" s="25">
        <v>72</v>
      </c>
      <c r="H36" s="25">
        <f>ZBIORCZO!F36</f>
        <v>78</v>
      </c>
    </row>
    <row r="37" spans="1:11" ht="31.25" customHeight="1" x14ac:dyDescent="0.25">
      <c r="A37" s="12">
        <v>16</v>
      </c>
      <c r="B37" s="85" t="s">
        <v>46</v>
      </c>
      <c r="C37" s="93" t="s">
        <v>37</v>
      </c>
      <c r="D37" s="19">
        <v>23</v>
      </c>
      <c r="E37" s="20">
        <v>16</v>
      </c>
      <c r="F37" s="20">
        <v>23</v>
      </c>
      <c r="G37" s="20">
        <v>32</v>
      </c>
      <c r="H37" s="21">
        <f>ZBIORCZO!F37</f>
        <v>30</v>
      </c>
    </row>
    <row r="39" spans="1:11" ht="21" customHeight="1" x14ac:dyDescent="0.25">
      <c r="A39" s="26"/>
      <c r="B39" s="86"/>
      <c r="C39" s="86"/>
      <c r="D39" s="27"/>
      <c r="E39" s="27"/>
      <c r="F39" s="27"/>
      <c r="G39" s="27"/>
      <c r="H39" s="27"/>
      <c r="I39" s="27"/>
      <c r="J39" s="27"/>
      <c r="K39" s="27"/>
    </row>
  </sheetData>
  <mergeCells count="6">
    <mergeCell ref="A1:H1"/>
    <mergeCell ref="C32:C36"/>
    <mergeCell ref="B2:C2"/>
    <mergeCell ref="C8:C13"/>
    <mergeCell ref="C17:C22"/>
    <mergeCell ref="C25:C30"/>
  </mergeCells>
  <printOptions horizontalCentered="1"/>
  <pageMargins left="0.27559055118110237" right="0.15748031496062992" top="0.43307086614173229" bottom="0.35433070866141736" header="0.15748031496062992" footer="0.19685039370078741"/>
  <pageSetup paperSize="9" scale="64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95D21-7744-4CFD-B5C8-3AEB1DC6841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Zych Magdalena</cp:lastModifiedBy>
  <cp:lastPrinted>2022-02-24T13:08:06Z</cp:lastPrinted>
  <dcterms:created xsi:type="dcterms:W3CDTF">2012-12-06T08:26:34Z</dcterms:created>
  <dcterms:modified xsi:type="dcterms:W3CDTF">2022-05-24T11:07:06Z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MF\AZYM;Zych Magdalena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MF\S-1-5-21-1525952054-1005573771-2909822258-9226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