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AT\Desktop\Zapytanie II połowa 2025 r. akcesoria\"/>
    </mc:Choice>
  </mc:AlternateContent>
  <xr:revisionPtr revIDLastSave="0" documentId="8_{24699912-09AF-4E7B-A75C-7542B9BDB9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try, ezy, butelki, wialki" sheetId="1" r:id="rId1"/>
    <sheet name="ZapFiltry" sheetId="20" state="hidden" r:id="rId2"/>
    <sheet name="ZapDez" sheetId="21" state="hidden" r:id="rId3"/>
    <sheet name="ZapSter" sheetId="22" state="hidden" r:id="rId4"/>
    <sheet name="ZapWzorzec" sheetId="23" state="hidden" r:id="rId5"/>
    <sheet name="Zapwymaz" sheetId="24" state="hidden" r:id="rId6"/>
    <sheet name="Zaprękawice" sheetId="25" state="hidden" r:id="rId7"/>
    <sheet name="Zapzmywar" sheetId="26" state="hidden" r:id="rId8"/>
    <sheet name="Zapkorki" sheetId="27" state="hidden" r:id="rId9"/>
    <sheet name="ZapGC" sheetId="28" state="hidden" r:id="rId10"/>
    <sheet name="ZapRO" sheetId="29" state="hidden" r:id="rId11"/>
    <sheet name="Zapspręż" sheetId="30" state="hidden" r:id="rId12"/>
    <sheet name="Zaporganizmy" sheetId="31" state="hidden" r:id="rId13"/>
    <sheet name="Zapszkło" sheetId="32" state="hidden" r:id="rId14"/>
  </sheets>
  <externalReferences>
    <externalReference r:id="rId15"/>
  </externalReferences>
  <definedNames>
    <definedName name="_xlnm._FilterDatabase" localSheetId="0" hidden="1">'Filtry, ezy, butelki, wialki'!$A$3:$J$10</definedName>
    <definedName name="Deznazwa">#REF!</definedName>
    <definedName name="Deznr">#REF!</definedName>
    <definedName name="Dezwop">#REF!</definedName>
    <definedName name="Directnazwa">#REF!</definedName>
    <definedName name="Directnr">#REF!</definedName>
    <definedName name="Directwop">#REF!</definedName>
    <definedName name="Filtrynazwa">'Filtry, ezy, butelki, wialki'!$B:$B</definedName>
    <definedName name="Filtrynr">'Filtry, ezy, butelki, wialki'!$A:$A</definedName>
    <definedName name="Filtrywop">'Filtry, ezy, butelki, wialki'!$E:$E</definedName>
    <definedName name="GCnazwa">#REF!</definedName>
    <definedName name="GCnr">#REF!</definedName>
    <definedName name="GCwop">#REF!</definedName>
    <definedName name="Korkinazwa">#REF!</definedName>
    <definedName name="Korkinr">#REF!</definedName>
    <definedName name="Korkiwop">#REF!</definedName>
    <definedName name="Organizmynazwa">#REF!</definedName>
    <definedName name="Organizmynr">#REF!</definedName>
    <definedName name="Organizmywop">#REF!</definedName>
    <definedName name="Pakiet1nazwa">[1]P1!$B:$B</definedName>
    <definedName name="Pakiet1nr">[1]P1!$A:$A</definedName>
    <definedName name="Pakiet1wop">[1]P1!$F:$F</definedName>
    <definedName name="Rękawicenazwa">#REF!</definedName>
    <definedName name="Rękawicenr">#REF!</definedName>
    <definedName name="Rękawicewop">#REF!</definedName>
    <definedName name="Sprężnazwa">#REF!</definedName>
    <definedName name="Sprężnr">#REF!</definedName>
    <definedName name="Sprężwop">#REF!</definedName>
    <definedName name="Sternazwa">#REF!</definedName>
    <definedName name="Sternr">#REF!</definedName>
    <definedName name="Sterwop">#REF!</definedName>
    <definedName name="Szkłonazwa">#REF!</definedName>
    <definedName name="Szkłonr">#REF!</definedName>
    <definedName name="Szkłowop">#REF!</definedName>
    <definedName name="Wymaznazwa">#REF!</definedName>
    <definedName name="Wymaznr">#REF!</definedName>
    <definedName name="Wymazwop">#REF!</definedName>
    <definedName name="Wzorzecnazwa">#REF!</definedName>
    <definedName name="Wzorzecnr">#REF!</definedName>
    <definedName name="Wzorzecwop">#REF!</definedName>
    <definedName name="Zmywarnazwa">#REF!</definedName>
    <definedName name="Zmywarnr">#REF!</definedName>
    <definedName name="Zmywarwo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4" i="1"/>
  <c r="I4" i="1" s="1"/>
  <c r="E14" i="32" a="1"/>
  <c r="E14" i="32" s="1"/>
  <c r="E14" i="31" a="1"/>
  <c r="E14" i="31" s="1"/>
  <c r="E14" i="30" a="1"/>
  <c r="E14" i="30" s="1"/>
  <c r="E14" i="29" a="1"/>
  <c r="E14" i="29" s="1"/>
  <c r="E14" i="28" a="1"/>
  <c r="E14" i="28" s="1"/>
  <c r="E14" i="27" a="1"/>
  <c r="E14" i="27" s="1"/>
  <c r="E14" i="26" a="1"/>
  <c r="E14" i="26" s="1"/>
  <c r="E14" i="25" a="1"/>
  <c r="E14" i="25" s="1"/>
  <c r="E14" i="23" a="1"/>
  <c r="E14" i="23" s="1"/>
  <c r="E14" i="21" a="1"/>
  <c r="E14" i="21" s="1"/>
  <c r="E14" i="20" a="1"/>
  <c r="E14" i="20" s="1"/>
  <c r="E13" i="32" a="1"/>
  <c r="E13" i="32" s="1"/>
  <c r="E13" i="31" a="1"/>
  <c r="E13" i="31" s="1"/>
  <c r="E13" i="30" a="1"/>
  <c r="E13" i="30" s="1"/>
  <c r="E13" i="29" a="1"/>
  <c r="E13" i="29" s="1"/>
  <c r="E13" i="28" a="1"/>
  <c r="E13" i="28" s="1"/>
  <c r="E13" i="27" a="1"/>
  <c r="E13" i="27" s="1"/>
  <c r="E13" i="26" a="1"/>
  <c r="E13" i="26" s="1"/>
  <c r="E13" i="25" a="1"/>
  <c r="E13" i="25" s="1"/>
  <c r="E13" i="24" a="1"/>
  <c r="E13" i="24" s="1"/>
  <c r="E13" i="23" a="1"/>
  <c r="E13" i="23" s="1"/>
  <c r="D14" i="22" a="1"/>
  <c r="D14" i="22" s="1"/>
  <c r="E13" i="22" a="1"/>
  <c r="E13" i="22" s="1"/>
  <c r="E13" i="21" a="1"/>
  <c r="E13" i="21" s="1"/>
  <c r="E13" i="20" a="1"/>
  <c r="E13" i="20" s="1"/>
  <c r="G25" i="1" l="1"/>
  <c r="I2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<sst xmlns="http://schemas.openxmlformats.org/spreadsheetml/2006/main" count="539" uniqueCount="124">
  <si>
    <t xml:space="preserve">Materiały pomocnicze – Filtry, sączki, ezy, woreczki, butelki, wialki, pytki Petriego, końcówki do pipet, głaszczki, worki do sterylizacji, naboje do palników, korki                                                                                                                  </t>
  </si>
  <si>
    <t>Lp.</t>
  </si>
  <si>
    <t>Nazwa towaru i jego dokładny opis</t>
  </si>
  <si>
    <t>Przykładowy producent
i
nr katalogowy</t>
  </si>
  <si>
    <t>Ilość opakowań lub
sztuk</t>
  </si>
  <si>
    <t>Jednostka opakowania - ilość sztuk w opakowaniu</t>
  </si>
  <si>
    <t>Cena jednost. netto</t>
  </si>
  <si>
    <t>Wartość netto/cena jednost. netto
x
ilość szt.</t>
  </si>
  <si>
    <t>VAT
(%)</t>
  </si>
  <si>
    <t>Wartość brutto</t>
  </si>
  <si>
    <t>Nazwa
Sekcji w OL
Uwagi</t>
  </si>
  <si>
    <t xml:space="preserve">Data złożenia zamówienia </t>
  </si>
  <si>
    <t>Data realizacji zamówienia</t>
  </si>
  <si>
    <r>
      <rPr>
        <b/>
        <sz val="10"/>
        <rFont val="Arial"/>
        <family val="2"/>
        <charset val="238"/>
      </rPr>
      <t xml:space="preserve">Filtry membranowe
</t>
    </r>
    <r>
      <rPr>
        <sz val="10"/>
        <rFont val="Arial"/>
        <family val="2"/>
        <charset val="238"/>
      </rPr>
      <t>Przeznaczone do badań mikrobiologicznych wody 
Sterylne
Wielkość porów 0,45 µm
Średnica 47 mm
Białe, kratkowane
Pakowane po 150 szt. na taśmie pasującej
do elektronicznego podajnika Millipore EZ-Pak Curve
Dostarczyć z certyfikatem jakości 
Termin przydatności: min. 1,5 roku od daty dostawy
Wszystkie opakowania w jednej dostawie z tej samej serii</t>
    </r>
  </si>
  <si>
    <t>1 op. = 600 szt.</t>
  </si>
  <si>
    <r>
      <rPr>
        <b/>
        <sz val="10"/>
        <rFont val="Arial"/>
        <family val="2"/>
        <charset val="238"/>
      </rPr>
      <t>Filtry membranowe</t>
    </r>
    <r>
      <rPr>
        <sz val="10"/>
        <rFont val="Arial"/>
        <family val="2"/>
        <charset val="238"/>
      </rPr>
      <t xml:space="preserve"> 
Przeznaczone do badań mikrobiologicznych
wody
Sterylne
Wielkość porów 0,45 µm
Średnica 47 mm
Czarne, kratkowane
Pakowane po 150 szt. na taśmie pasującej
do elektronicznego podajnika Millipore EZ-Pak Curve
Dostarczyć z certyfikatem jakości 
Termin przydatności: min. 1,5 roku od daty
dostawy
Wszystkie opakowania w jednej dostawie
z tej samej serii</t>
    </r>
  </si>
  <si>
    <r>
      <rPr>
        <b/>
        <sz val="10"/>
        <rFont val="Arial"/>
        <family val="2"/>
        <charset val="238"/>
      </rPr>
      <t xml:space="preserve">Woreczki do stomachera
</t>
    </r>
    <r>
      <rPr>
        <sz val="10"/>
        <rFont val="Arial"/>
        <family val="2"/>
        <charset val="238"/>
      </rPr>
      <t>Sterylne
Pojemnść 400 ml
Model „L” z filtrem na całej powierzchni
Wykonane z PE
Wymiary 190 x 300 mm
Pakowane po 50 szt.
Dostarczyć z certyfikatem jakości
Termin przydatności: min. 2 lata od daty dostawy</t>
    </r>
  </si>
  <si>
    <t>1 op. = 50 szt.</t>
  </si>
  <si>
    <t>OL-Ż (M) – 2</t>
  </si>
  <si>
    <r>
      <rPr>
        <b/>
        <sz val="10"/>
        <rFont val="Arial"/>
        <family val="2"/>
        <charset val="238"/>
      </rPr>
      <t>Woreczki do pobierania próbek żywnośc</t>
    </r>
    <r>
      <rPr>
        <sz val="10"/>
        <rFont val="Arial"/>
        <family val="2"/>
        <charset val="238"/>
      </rPr>
      <t>i
Sterylne
Pojemność 1650 ml
Z zamknięciem typu Twirl’em, standardowe z polem do opisu
Wykonane z PE
Wymiary 178 x 305 mm 
Pakowane po 250 szt.
Dostarczyć z certyfikatem jakości potwierdzającym sterylność i zgodność z Rozporządzeniem MZ z dnia 17.04.2007 r. w sprawie pobierania i przechowywania próbek żywności
Termin przydatności: minimum 2 lata od daty dostawy</t>
    </r>
  </si>
  <si>
    <t>1 op. = 250 szt.</t>
  </si>
  <si>
    <t>OL-Ż (M) – 1</t>
  </si>
  <si>
    <t>1 op. = 20 szt.</t>
  </si>
  <si>
    <r>
      <rPr>
        <b/>
        <sz val="10"/>
        <rFont val="Arial"/>
        <family val="2"/>
        <charset val="238"/>
      </rPr>
      <t xml:space="preserve">Ezy mikrobiologiczne jednorazowego użytku
</t>
    </r>
    <r>
      <rPr>
        <sz val="10"/>
        <rFont val="Arial"/>
        <family val="2"/>
        <charset val="238"/>
      </rPr>
      <t>Sterylne
Wykonane z PS
Pojemność oczka 10 µl
Zakończenie – igła innokulacyjna
Pakowane po 20 szt. w worek foliowy z zamknięciem strunowym
Dostarczyć z certyfikatem jakości 
Okres ważności min. 2 lata od daty dostawy
Wszystkie opakowania w jednej dostawie z tej samej serii</t>
    </r>
  </si>
  <si>
    <t>L-Bakt. – 20
12.11.24</t>
  </si>
  <si>
    <r>
      <rPr>
        <b/>
        <sz val="10"/>
        <rFont val="Arial"/>
        <family val="2"/>
        <charset val="238"/>
      </rPr>
      <t xml:space="preserve">Ezy mikrobiologiczne jednorazowego użytku
</t>
    </r>
    <r>
      <rPr>
        <sz val="10"/>
        <rFont val="Arial"/>
        <family val="2"/>
        <charset val="238"/>
      </rPr>
      <t>Sterylne
Wykonane z PS, zielone
Pojemność oczka 1 µl
Zakończenie – igła innokulacyjna
Pakowane po 20 szt. w worek foliowy z zamknięciem strunowym
Dostarczyć z certyfikatem jakości
Termin przydatności: min. 2 lata od daty dostawy
Wszystkie opakowania w jednej dostawie z tej samej serii</t>
    </r>
  </si>
  <si>
    <t>OL-K (M) – 20
OL-Ż (M) – 150
OL-PP – 25</t>
  </si>
  <si>
    <t>1 op. = 100 szt.</t>
  </si>
  <si>
    <r>
      <rPr>
        <b/>
        <sz val="10"/>
        <rFont val="Arial"/>
        <family val="2"/>
        <charset val="238"/>
      </rPr>
      <t>Płytki Petriego</t>
    </r>
    <r>
      <rPr>
        <sz val="10"/>
        <rFont val="Arial"/>
        <family val="2"/>
        <charset val="238"/>
      </rPr>
      <t xml:space="preserve">
Sterylne
Wykonane z PS
Średnica 90 mm
Przezroczyste
Z wentylacją
Pakowane w rękaw foliowy po 15-20 szt.
Na rękawie oznaczona data ważności i nr serii
Dostarczyć z certyfikatem jakości 
Termin przydatności: min. 2 lata od daty dostawy
Wszystkie opakowania w jednej dostawie z tej samej serii</t>
    </r>
  </si>
  <si>
    <t>1 op. = 480 płytek</t>
  </si>
  <si>
    <t>08.08.24 - 5op. (OL-K)
L-Bakt - 8    16.09.24
OL-Ż - 28.10.24 10op
L-Bakt-8 31.10.24</t>
  </si>
  <si>
    <t xml:space="preserve">OL-K - 10.09.2024
L-Bakt-8 22.10.24
</t>
  </si>
  <si>
    <r>
      <rPr>
        <b/>
        <sz val="10"/>
        <rFont val="Arial"/>
        <family val="2"/>
        <charset val="238"/>
      </rPr>
      <t xml:space="preserve">Głaszczki typu L </t>
    </r>
    <r>
      <rPr>
        <sz val="10"/>
        <rFont val="Arial"/>
        <family val="2"/>
        <charset val="238"/>
      </rPr>
      <t xml:space="preserve">
Sterylne
Wykonane z PS w kolorze białym
Z zakręconą końcówką
Pakowane po 5 szt. w worek foliowy z zamknięciem strunowym
Dostarczyć z certyfikatem jakości
Termin przydatności: min. 2 lata od daty zakupu
Wszystkie opakowania w jednej dostawie z tej samej serii</t>
    </r>
  </si>
  <si>
    <t>1 op. = 5 szt.</t>
  </si>
  <si>
    <t>1 op. = 1000 szt.</t>
  </si>
  <si>
    <r>
      <rPr>
        <b/>
        <sz val="10"/>
        <rFont val="Arial"/>
        <family val="2"/>
        <charset val="238"/>
      </rPr>
      <t>Końcówki Finntip Flex 1000 do pipety
elektronicznej Finnpipette NOVUS</t>
    </r>
    <r>
      <rPr>
        <sz val="10"/>
        <rFont val="Arial"/>
        <family val="2"/>
        <charset val="238"/>
      </rPr>
      <t xml:space="preserve">
Niesterylne
Wykonane z PP
Autoklawowalne w 121°C
Pojemność (100÷1000)µl
Długość 8,7 cm
Bezbarwne
Pakowane luzem w worku po 1000 szt.</t>
    </r>
  </si>
  <si>
    <t>OL-Ż (AAS) – 1</t>
  </si>
  <si>
    <r>
      <rPr>
        <b/>
        <sz val="10"/>
        <rFont val="Arial"/>
        <family val="2"/>
        <charset val="238"/>
      </rPr>
      <t xml:space="preserve">Końcówki typu Eppendorf, klasa "SUPERIOR"
</t>
    </r>
    <r>
      <rPr>
        <sz val="10"/>
        <rFont val="Arial"/>
        <family val="2"/>
        <charset val="238"/>
      </rPr>
      <t>Niesterylne
Autoklawowalne w 121°C
Pojemność 200 µl
Wykonane z PP
Żółte
Pakowane luzem w worku po 1000 szt.</t>
    </r>
  </si>
  <si>
    <t>L-Bakt. – 5
16.09.24</t>
  </si>
  <si>
    <t>L-Bakt. – 5
02.10.24</t>
  </si>
  <si>
    <r>
      <rPr>
        <b/>
        <sz val="10"/>
        <rFont val="Arial"/>
        <family val="2"/>
        <charset val="238"/>
      </rPr>
      <t xml:space="preserve">Końcówki do pipety automatycznej Sartorius Pikus
</t>
    </r>
    <r>
      <rPr>
        <sz val="10"/>
        <rFont val="Arial"/>
        <family val="2"/>
        <charset val="238"/>
      </rPr>
      <t>Niesterylne
Bez filtra
Pojemność (100÷5000)µl
Długość 15 cm
Bezbarwne
Pakowane luzem w worku po 100 szt.</t>
    </r>
  </si>
  <si>
    <r>
      <rPr>
        <b/>
        <sz val="10"/>
        <rFont val="Arial"/>
        <family val="2"/>
        <charset val="238"/>
      </rPr>
      <t xml:space="preserve">Worki do sterylizacji w autoklawie
</t>
    </r>
    <r>
      <rPr>
        <sz val="10"/>
        <rFont val="Arial"/>
        <family val="2"/>
        <charset val="238"/>
      </rPr>
      <t>Niesterylne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Wykonane z PP
Odporność termiczna do 134°C
Pojemność 9000 ml</t>
    </r>
  </si>
  <si>
    <t>OL-PP – 2</t>
  </si>
  <si>
    <t>Membrany do przystawki VP 100</t>
  </si>
  <si>
    <t>OL-Ż (AAS) – 2</t>
  </si>
  <si>
    <t>Nabój gazowy do palnika ręcznego Flameboy</t>
  </si>
  <si>
    <t>1 op. = 6 szt.</t>
  </si>
  <si>
    <r>
      <t xml:space="preserve">Wymazówki z drewna z wacikiem bawełnianym, bez podłoża
</t>
    </r>
    <r>
      <rPr>
        <sz val="10"/>
        <color rgb="FF000000"/>
        <rFont val="Arial"/>
        <family val="2"/>
        <charset val="238"/>
      </rPr>
      <t>Sterylne
Średnica główki 4,0 - 5,5 mm
Długość 150 mm
Pakowane pojedyńczo
Dostarczyć z certyfikatem jakości
Termin przydatności: min. 18 miesięcy od daty dostawy</t>
    </r>
  </si>
  <si>
    <r>
      <t xml:space="preserve">Szpatułki PP, smartSPATULAS
</t>
    </r>
    <r>
      <rPr>
        <sz val="10"/>
        <color rgb="FF000000"/>
        <rFont val="Arial"/>
        <family val="2"/>
        <charset val="238"/>
      </rPr>
      <t>Sterylne, do probówek o pj. 15/1,5/2,0 ml
Kolor neutralny, antystatyczne,
Długość 210 mm
Dostarczyć z certyfikatem jakości
Termin przydatności: min. 18 miesięcy od daty dostawy</t>
    </r>
  </si>
  <si>
    <r>
      <rPr>
        <b/>
        <sz val="10"/>
        <rFont val="Arial"/>
        <family val="2"/>
        <charset val="238"/>
      </rPr>
      <t>Kwadratowe szablony do pobierania próbek wymazów z wystandaryzowanej powierzchni 100 cm</t>
    </r>
    <r>
      <rPr>
        <b/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Sterylne
Wymiary szablonu (10 x 10)cm
Pakowane po 5 szt.
Dostarczyć z certyfikatem jakości
Termin przydatności: min. 2 lata od daty dostawy</t>
    </r>
  </si>
  <si>
    <t>OL-Ż (M) – 10</t>
  </si>
  <si>
    <t>Folia uszczelniająca Seal-R-Film
Długość 15 m, szerokość 5 cm</t>
  </si>
  <si>
    <t>1 op. = 1 szt.</t>
  </si>
  <si>
    <t>(GC) 18.07.2024</t>
  </si>
  <si>
    <t>(GC) 10.09.2024</t>
  </si>
  <si>
    <t>RAZEM</t>
  </si>
  <si>
    <r>
      <rPr>
        <b/>
        <i/>
        <sz val="8"/>
        <color theme="1"/>
        <rFont val="Times New Roman"/>
        <family val="1"/>
        <charset val="238"/>
      </rPr>
      <t>Załącznik nr 1</t>
    </r>
    <r>
      <rPr>
        <i/>
        <sz val="8"/>
        <color theme="1"/>
        <rFont val="Times New Roman"/>
        <family val="1"/>
        <charset val="238"/>
      </rPr>
      <t xml:space="preserve">
do Regulaminu udzielania zamówień publicznych
w Powiatowej Stacji Sanitarno-Epidemiologicznej w Częstochowie</t>
    </r>
  </si>
  <si>
    <t xml:space="preserve">Częstochowa, dnia  </t>
  </si>
  <si>
    <t>Powiatowa Stacja
Sanitarno-Epidemiologiczna
w Częstochowie
ul. Jasnogórska 15A</t>
  </si>
  <si>
    <t>Sekcja Administracyjno-Techniczna</t>
  </si>
  <si>
    <t>ZAPOTRZEBOWANIE</t>
  </si>
  <si>
    <t>L-Bakt.</t>
  </si>
  <si>
    <t>(nazwa lub symbol komórki organizacyjnej)</t>
  </si>
  <si>
    <t>wnosi o zakup:</t>
  </si>
  <si>
    <t>Określenie przedmiotu zamówienia</t>
  </si>
  <si>
    <t>J.m.</t>
  </si>
  <si>
    <t>Ilość</t>
  </si>
  <si>
    <t>Uzasadnienie</t>
  </si>
  <si>
    <t>Uwagi</t>
  </si>
  <si>
    <t>1.</t>
  </si>
  <si>
    <t>Probówki bakteriologiczne
Okrągłodenne
Bez podziałki i kołnierza
Niesterylne
Autoklawowalne w 121°C
Wykonane z PP 
Pojemność 7 ml
Wymiary 13 x 100 mm</t>
  </si>
  <si>
    <t xml:space="preserve">Potrzeby bieżące                       </t>
  </si>
  <si>
    <t>2.</t>
  </si>
  <si>
    <t>Butelki jednorazowego użytku do pobierania próbek mikrobiologicznych wody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PET
Pojemność 500 ml
Średnica szyjki 33 mm
Oktagonalne, przeźroczyste, skalowane
Z dodatkiem tiosiarczanu sodu w ilości 20 mg/l
Zakręcane korkiem (zamknięcie plombujące)
Z etykietą
Dostarczyć z certyfikatem jakości 
Termin przydatności: min. 2 lata od daty dostawy
Wszystkie opakowania w jednej dostawie z tej samej serii</t>
  </si>
  <si>
    <t>Sprawdzono pod kątem zawartości technicznej</t>
  </si>
  <si>
    <t>…………………………….…</t>
  </si>
  <si>
    <t>(Podpis kierownika komórki wnioskującej)</t>
  </si>
  <si>
    <t>(Przyjęto do SAT – data i podpis)</t>
  </si>
  <si>
    <t>…………………………….…
                                                                                               (Akceptacja Kierownika SAT)</t>
  </si>
  <si>
    <t>L-Podł.</t>
  </si>
  <si>
    <t>L-HŻŻiPU (CH)</t>
  </si>
  <si>
    <t>L-HŻŻiPU (M)</t>
  </si>
  <si>
    <t>L-HŻŻiPU (AAS)</t>
  </si>
  <si>
    <t>L-HŻŻiPU (PU)</t>
  </si>
  <si>
    <t>L-HŻŻiPU (GC)</t>
  </si>
  <si>
    <t>L-HKiŚ (CH)</t>
  </si>
  <si>
    <t>L-HKiŚ (M)</t>
  </si>
  <si>
    <t>L-HKiŚ (HP)</t>
  </si>
  <si>
    <t>Etaproben
Preparat do higienicznej dezynfekcji rąk o działaniu natychmiastowym
Zawierający środki pielęgnujące skórę
Zakres działania:
bakteriobójczy (w tym TbC),
grzybobójczy,
wirusobójczy (w tym HBV, HCV, HIV)
Termin przydatności: min. 1,5 roku od daty dostawy</t>
  </si>
  <si>
    <t>Mikrozid AF Liquid
Alkoholowy preparat do szybkiej dezynfekcji  powierzchni, sprzętów i wyposażenia medycznego
Zakres działania:
bakteriobójczy (włącznie z MRSA)
grzybobójczy,
wirusobójczy (Herpes, Rota, Adeno, Noro)
Termin przydatności: min. 2 lata od daty dostawy</t>
  </si>
  <si>
    <t>…………………………….…
(Akceptacja Kierownika SAT)</t>
  </si>
  <si>
    <t>Wskaźnik chemiczny do kontroli procesu sterylizacji parą wodną
Indykator trójfazowy typ. 5
(134°C/3,5 min;121°C/15 min.)
Dostarczyć z certyfikatem jakości
Termin przydatności: min. 2 lata od daty dostawy</t>
  </si>
  <si>
    <t>Pakiet 1</t>
  </si>
  <si>
    <t>Poz.</t>
  </si>
  <si>
    <t>OL-K (M) – 1</t>
  </si>
  <si>
    <t>Jednorazowe butelki ze środkiem przeciw pieniącym wykorzystywane w metodach substratowych wskaźników odżywczych (Colilert-18, Pseudalert i Enterolert-E) firmy IDEXX
Sterylne
Butelka wykonana z przezroczystego PS, nakrętka wykonana z PP
Pojemność 120 ml 
Dostarczyć z certyfikatem jakości 
Termin przydatności: min. 2 lata od daty dostawy
Wszystkie opakowania w jednej dostawie z tej samej serii</t>
  </si>
  <si>
    <t>Świetlówka do lampy UV firmy IDEXX
240V, 6 Wat</t>
  </si>
  <si>
    <t>Zestawy jednorazowego użycia do pobierania i transportowania próbek kału do 72 godz
Wymazówka z plastikowym aplikatorem dł. ok. 150 mm i wiskozowym wacikiem + podłoże transportowe dla pałeczek Salmonella i Shigella typu AMIES bez węgla
Sterylne
Pakowane pojedynczo (w j. polskim: etykieta, instrukcja użycia)
Do każdej serii dołączyć certyfikat jakości z potwierdzeniem sterylności i certyfikat przeżywalności pałeczek Salmonella i Shigella w próbkach kału podczas transportu do 72 godz 
Termin przydatności: min. 9 miesięcy od daty dostawy
Wszystkie opakowania w jednej dostawie z tej samej serii</t>
  </si>
  <si>
    <t>Rękawice nitrylowe bezpudrowe
Rozmiar „S”</t>
  </si>
  <si>
    <t>Płyn myjący do zmywarki typu Miele PG 8583 AE-WW-AD-LD 
Termin przydatności: min. 1 rok od daty dostawy</t>
  </si>
  <si>
    <t>OL-Ż (PU) – 1</t>
  </si>
  <si>
    <t>Korki celulozowe Typ 11</t>
  </si>
  <si>
    <t>Korki celulozowe Typ 12</t>
  </si>
  <si>
    <t>20.11.224</t>
  </si>
  <si>
    <t>Strzykawka mikrolitrowa, gazoszczelna, z wtopioną igłą Typ 1705 LTN, pojemność 50 μl, (22s/2"/2), z certyfikatem serii</t>
  </si>
  <si>
    <t>Wkład SmartPak DQ3 do stacji uzdatniania wody Direct-Q3UV firmy MERCK</t>
  </si>
  <si>
    <t>Złoże jonowymienne do stacji uzdatniania wody POLWATER DL2-400</t>
  </si>
  <si>
    <t>Filtr wlotowy do sprężarki JUN-AIR Model 6-15</t>
  </si>
  <si>
    <t>*Shigella flexneri WDCM 00126
pasaż ≤ 4
W postaci liofilizowanej wymazówki 
Dostarczyć z certyfikatem jakości 
Okres ważności około 2 lata od daty dostawy</t>
  </si>
  <si>
    <t>Escherichia coli NCTC 9001 - certyfikowany materiał odniesienia  
Cel wykorzystania: Kontrola jakości 
Poziom parametru / stężenie analitu: (30 ÷ 120) cfu/dysk
Rodzaj matrycy certyfikowanego materiału odniesienia: rozpuszczalne w wodzie dyski 
Wymagania odnośnie kompetencji producenta materiału odniesienia: Akredytowany producent w odniesieniu do wymagań normy ISO 17034, którego zakres akredytacji obejmuje przedmiot zakupu CRM a jednostka akredytująca jest sygnatariuszem porozumień EA MLA i/lub ILAC MRA
Wymagania dotyczące ustanowienia i wykazania spójności pomiarowej wyprodukowanego certyfikowanego materiału odniesienia: Przy produkcji CRM, spójność pomiarowa powinna być ustanowiona zgodnie z mającymi zastosowanie wymaganiami normy ISO/IEC 17025
Dostarczyć z certyfikatem jakości
Wymagania dotyczące zawartości certyfikatu jakości: Informacje wymagane przez normę ISO 17034
Termin przydatności: min. 2 lata od daty dostawy</t>
  </si>
  <si>
    <t>20/11/24</t>
  </si>
  <si>
    <t>Kolba miarowa, szkło bursztynowe, kalsy A, biała podziałka, z korkiem szklanym. 
Szkło borokrzemowe - DURAN
Klasa A, 
Szlif NS 14/23
Pojemność 100 ml
Wysokość 170 mm
wraz z usługą wzorcowania : Nazwa wzorcowanego przyrządu: Kolba miarowa 100 ml Typ wzorcowanego przyrządu : klasa A                                                                                       Wymagania odnośnie kompetencji laboratorium wykonującego wzorcowania: Akredytowane laboratorium wzorcujące w odniesieniu do wymagań normy ISO/IEC 17025, którego zakres akredytacji obejmuje zalecany zakres wzorcowania , a jednostka akredytacyjna jest sygnatariuszemporozumień EA MLA i/lub ILAC MRA . Zakres wzorcowania -100 ml. Wymagania dotyczące ustanowienia  spójności pomiarowej podczas wzorcowania: Potwierdzenie spójności pomiarowej wyników pomiarów z jednostkami Międzynarodowego Układu Jednostek (SI).  Wymagania dotyczące poziomu oszacowanej niepewności: -dla 100ml +/- 0,025 . Wymagania dotyczące zawartości świadectwa wzorcowania : Świadectwo wzorcowania powinno zawierać: Wyniki pomiarów, poprawkę lub błąd pomiaru , Niepewność pomiaru:Tak. Stwierdzenie zgodności z wymaganiem/Dokument odniesienia/Rodzaj przyjętej zasady: Nie                                                                                  Miejsce wykonania wzorcowania: Siedziba laboratorium wzorcującego</t>
  </si>
  <si>
    <t>OL-K (M) – 3</t>
  </si>
  <si>
    <r>
      <t xml:space="preserve">Jednorazowe łyżki do pobierania próbek żywności
</t>
    </r>
    <r>
      <rPr>
        <sz val="10"/>
        <rFont val="Arial"/>
        <family val="2"/>
        <charset val="238"/>
      </rPr>
      <t>Sterylne
Pojemność 10 ml
Długość 170 mm
Wykonane z PS
Białe
Pakowane pojedyńczo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Dostarczyć z certyfikatem jakości
Termin przydatności: min. 18 miesięcy od daty dostawy</t>
    </r>
  </si>
  <si>
    <r>
      <rPr>
        <b/>
        <sz val="10"/>
        <rFont val="Arial"/>
        <family val="2"/>
        <charset val="238"/>
      </rPr>
      <t>Woreczki do hodowli w warunkach beztlenowych</t>
    </r>
    <r>
      <rPr>
        <sz val="10"/>
        <rFont val="Arial"/>
        <family val="2"/>
        <charset val="238"/>
      </rPr>
      <t xml:space="preserve">
Nieterylne
Do użytku z listwami zgrzewającymi
Wymiary 6 x 13 cali
Pakowane po 20 szt.
Dostarczyć z certyfikatem jakości 
Termin przydatności: min. 2 lata od daty dostawy
Wszystkie opakowania w jednej dostawie z tej samej serii</t>
    </r>
  </si>
  <si>
    <r>
      <rPr>
        <b/>
        <sz val="10"/>
        <rFont val="Arial"/>
        <family val="2"/>
        <charset val="238"/>
      </rPr>
      <t>Końcówki Finntip 10 ml do pipety
elektronicznej Finnpipette NOVUS</t>
    </r>
    <r>
      <rPr>
        <sz val="10"/>
        <rFont val="Arial"/>
        <family val="2"/>
        <charset val="238"/>
      </rPr>
      <t xml:space="preserve">
Niesterylne
Wykonane z PP
Autoklawowalne w 121°C
Pojemność (1÷10)ml
Długość 15 cm
Bezbarwne
Pakowane luzem w worku po 100 szt.</t>
    </r>
  </si>
  <si>
    <t>OL-PP – 1</t>
  </si>
  <si>
    <t>OL-K (M) – 10</t>
  </si>
  <si>
    <t>OL-Ż (M) – 20
OL-ChZZ – 200
OL-PP – 25</t>
  </si>
  <si>
    <t>OL-Ż (M) – 250</t>
  </si>
  <si>
    <t>OL-K (M) – 1
OL-Ż (M) – 1</t>
  </si>
  <si>
    <t>OL-K (M) – 6
OL-Ż (M) – 7
OL-ChZZ – 20</t>
  </si>
  <si>
    <t>OL-ChZZ – 7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</si>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</sst>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</borders>
  <cellStyleXfs count="250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14" fontId="16" fillId="0" borderId="0" xfId="0" applyNumberFormat="1" applyFont="1" applyAlignment="1" applyProtection="1">
      <alignment horizontal="right" vertical="center" wrapText="1"/>
      <protection locked="0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right" vertical="center" wrapText="1"/>
      <protection locked="0"/>
    </xf>
    <xf numFmtId="0" fontId="16" fillId="0" borderId="5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vertical="top" wrapText="1"/>
      <protection hidden="1"/>
    </xf>
    <xf numFmtId="0" fontId="1" fillId="0" borderId="15" xfId="0" applyFont="1" applyBorder="1" applyAlignment="1" applyProtection="1">
      <alignment vertical="top" wrapText="1"/>
      <protection hidden="1"/>
    </xf>
    <xf numFmtId="0" fontId="20" fillId="0" borderId="3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8" fillId="0" borderId="0" xfId="249" applyAlignment="1">
      <alignment vertical="center"/>
    </xf>
    <xf numFmtId="2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vertical="center" wrapText="1"/>
    </xf>
    <xf numFmtId="164" fontId="7" fillId="0" borderId="0" xfId="0" applyNumberFormat="1" applyFont="1"/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8" fillId="0" borderId="14" xfId="0" applyFont="1" applyBorder="1" applyAlignment="1">
      <alignment horizontal="center" vertical="top" wrapText="1"/>
    </xf>
    <xf numFmtId="0" fontId="14" fillId="0" borderId="0" xfId="0" applyFont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center" vertical="center"/>
      <protection locked="0"/>
    </xf>
    <xf numFmtId="0" fontId="1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6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top" wrapText="1"/>
    </xf>
    <xf numFmtId="0" fontId="17" fillId="0" borderId="16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6" fillId="0" borderId="8" xfId="0" applyFont="1" applyBorder="1" applyAlignment="1" applyProtection="1">
      <alignment horizontal="left" vertical="top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6" fillId="0" borderId="7" xfId="0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>
      <alignment horizontal="center" vertical="top" wrapText="1"/>
    </xf>
    <xf numFmtId="0" fontId="19" fillId="0" borderId="0" xfId="0" applyFont="1" applyAlignment="1" applyProtection="1">
      <alignment horizontal="left" vertical="top" wrapText="1"/>
      <protection locked="0"/>
    </xf>
  </cellXfs>
  <cellStyles count="250">
    <cellStyle name="Hiperłącze" xfId="175" builtinId="8" hidden="1"/>
    <cellStyle name="Hiperłącze" xfId="235" builtinId="8" hidden="1"/>
    <cellStyle name="Hiperłącze" xfId="165" builtinId="8" hidden="1"/>
    <cellStyle name="Hiperłącze" xfId="67" builtinId="8" hidden="1"/>
    <cellStyle name="Hiperłącze" xfId="179" builtinId="8" hidden="1"/>
    <cellStyle name="Hiperłącze" xfId="1" builtinId="8" hidden="1"/>
    <cellStyle name="Hiperłącze" xfId="89" builtinId="8" hidden="1"/>
    <cellStyle name="Hiperłącze" xfId="95" builtinId="8" hidden="1"/>
    <cellStyle name="Hiperłącze" xfId="233" builtinId="8" hidden="1"/>
    <cellStyle name="Hiperłącze" xfId="19" builtinId="8" hidden="1"/>
    <cellStyle name="Hiperłącze" xfId="109" builtinId="8" hidden="1"/>
    <cellStyle name="Hiperłącze" xfId="223" builtinId="8" hidden="1"/>
    <cellStyle name="Hiperłącze" xfId="61" builtinId="8" hidden="1"/>
    <cellStyle name="Hiperłącze" xfId="45" builtinId="8" hidden="1"/>
    <cellStyle name="Hiperłącze" xfId="243" builtinId="8" hidden="1"/>
    <cellStyle name="Hiperłącze" xfId="211" builtinId="8" hidden="1"/>
    <cellStyle name="Hiperłącze" xfId="65" builtinId="8" hidden="1"/>
    <cellStyle name="Hiperłącze" xfId="111" builtinId="8" hidden="1"/>
    <cellStyle name="Hiperłącze" xfId="209" builtinId="8" hidden="1"/>
    <cellStyle name="Hiperłącze" xfId="33" builtinId="8" hidden="1"/>
    <cellStyle name="Hiperłącze" xfId="157" builtinId="8" hidden="1"/>
    <cellStyle name="Hiperłącze" xfId="169" builtinId="8" hidden="1"/>
    <cellStyle name="Hiperłącze" xfId="49" builtinId="8" hidden="1"/>
    <cellStyle name="Hiperłącze" xfId="147" builtinId="8" hidden="1"/>
    <cellStyle name="Hiperłącze" xfId="149" builtinId="8" hidden="1"/>
    <cellStyle name="Hiperłącze" xfId="119" builtinId="8" hidden="1"/>
    <cellStyle name="Hiperłącze" xfId="199" builtinId="8" hidden="1"/>
    <cellStyle name="Hiperłącze" xfId="9" builtinId="8" hidden="1"/>
    <cellStyle name="Hiperłącze" xfId="55" builtinId="8" hidden="1"/>
    <cellStyle name="Hiperłącze" xfId="189" builtinId="8" hidden="1"/>
    <cellStyle name="Hiperłącze" xfId="11" builtinId="8" hidden="1"/>
    <cellStyle name="Hiperłącze" xfId="85" builtinId="8" hidden="1"/>
    <cellStyle name="Hiperłącze" xfId="177" builtinId="8" hidden="1"/>
    <cellStyle name="Hiperłącze" xfId="15" builtinId="8" hidden="1"/>
    <cellStyle name="Hiperłącze" xfId="227" builtinId="8" hidden="1"/>
    <cellStyle name="Hiperłącze" xfId="105" builtinId="8" hidden="1"/>
    <cellStyle name="Hiperłącze" xfId="107" builtinId="8" hidden="1"/>
    <cellStyle name="Hiperłącze" xfId="195" builtinId="8" hidden="1"/>
    <cellStyle name="Hiperłącze" xfId="103" builtinId="8" hidden="1"/>
    <cellStyle name="Hiperłącze" xfId="77" builtinId="8" hidden="1"/>
    <cellStyle name="Hiperłącze" xfId="39" builtinId="8" hidden="1"/>
    <cellStyle name="Hiperłącze" xfId="63" builtinId="8" hidden="1"/>
    <cellStyle name="Hiperłącze" xfId="93" builtinId="8" hidden="1"/>
    <cellStyle name="Hiperłącze" xfId="239" builtinId="8" hidden="1"/>
    <cellStyle name="Hiperłącze" xfId="167" builtinId="8" hidden="1"/>
    <cellStyle name="Hiperłącze" xfId="245" builtinId="8" hidden="1"/>
    <cellStyle name="Hiperłącze" xfId="219" builtinId="8" hidden="1"/>
    <cellStyle name="Hiperłącze" xfId="13" builtinId="8" hidden="1"/>
    <cellStyle name="Hiperłącze" xfId="37" builtinId="8" hidden="1"/>
    <cellStyle name="Hiperłącze" xfId="99" builtinId="8" hidden="1"/>
    <cellStyle name="Hiperłącze" xfId="131" builtinId="8" hidden="1"/>
    <cellStyle name="Hiperłącze" xfId="217" builtinId="8" hidden="1"/>
    <cellStyle name="Hiperłącze" xfId="125" builtinId="8" hidden="1"/>
    <cellStyle name="Hiperłącze" xfId="41" builtinId="8" hidden="1"/>
    <cellStyle name="Hiperłącze" xfId="31" builtinId="8" hidden="1"/>
    <cellStyle name="Hiperłącze" xfId="183" builtinId="8" hidden="1"/>
    <cellStyle name="Hiperłącze" xfId="205" builtinId="8" hidden="1"/>
    <cellStyle name="Hiperłącze" xfId="151" builtinId="8" hidden="1"/>
    <cellStyle name="Hiperłącze" xfId="161" builtinId="8" hidden="1"/>
    <cellStyle name="Hiperłącze" xfId="7" builtinId="8" hidden="1"/>
    <cellStyle name="Hiperłącze" xfId="73" builtinId="8" hidden="1"/>
    <cellStyle name="Hiperłącze" xfId="51" builtinId="8" hidden="1"/>
    <cellStyle name="Hiperłącze" xfId="153" builtinId="8" hidden="1"/>
    <cellStyle name="Hiperłącze" xfId="191" builtinId="8" hidden="1"/>
    <cellStyle name="Hiperłącze" xfId="71" builtinId="8" hidden="1"/>
    <cellStyle name="Hiperłącze" xfId="213" builtinId="8" hidden="1"/>
    <cellStyle name="Hiperłącze" xfId="117" builtinId="8" hidden="1"/>
    <cellStyle name="Hiperłącze" xfId="47" builtinId="8" hidden="1"/>
    <cellStyle name="Hiperłącze" xfId="27" builtinId="8" hidden="1"/>
    <cellStyle name="Hiperłącze" xfId="127" builtinId="8" hidden="1"/>
    <cellStyle name="Hiperłącze" xfId="241" builtinId="8" hidden="1"/>
    <cellStyle name="Hiperłącze" xfId="121" builtinId="8" hidden="1"/>
    <cellStyle name="Hiperłącze" xfId="145" builtinId="8" hidden="1"/>
    <cellStyle name="Hiperłącze" xfId="97" builtinId="8" hidden="1"/>
    <cellStyle name="Hiperłącze" xfId="193" builtinId="8" hidden="1"/>
    <cellStyle name="Hiperłącze" xfId="159" builtinId="8" hidden="1"/>
    <cellStyle name="Hiperłącze" xfId="5" builtinId="8" hidden="1"/>
    <cellStyle name="Hiperłącze" xfId="141" builtinId="8" hidden="1"/>
    <cellStyle name="Hiperłącze" xfId="181" builtinId="8" hidden="1"/>
    <cellStyle name="Hiperłącze" xfId="137" builtinId="8" hidden="1"/>
    <cellStyle name="Hiperłącze" xfId="115" builtinId="8" hidden="1"/>
    <cellStyle name="Hiperłącze" xfId="197" builtinId="8" hidden="1"/>
    <cellStyle name="Hiperłącze" xfId="155" builtinId="8" hidden="1"/>
    <cellStyle name="Hiperłącze" xfId="35" builtinId="8" hidden="1"/>
    <cellStyle name="Hiperłącze" xfId="201" builtinId="8" hidden="1"/>
    <cellStyle name="Hiperłącze" xfId="79" builtinId="8" hidden="1"/>
    <cellStyle name="Hiperłącze" xfId="53" builtinId="8" hidden="1"/>
    <cellStyle name="Hiperłącze" xfId="171" builtinId="8" hidden="1"/>
    <cellStyle name="Hiperłącze" xfId="203" builtinId="8" hidden="1"/>
    <cellStyle name="Hiperłącze" xfId="21" builtinId="8" hidden="1"/>
    <cellStyle name="Hiperłącze" xfId="23" builtinId="8" hidden="1"/>
    <cellStyle name="Hiperłącze" xfId="83" builtinId="8" hidden="1"/>
    <cellStyle name="Hiperłącze" xfId="129" builtinId="8" hidden="1"/>
    <cellStyle name="Hiperłącze" xfId="231" builtinId="8" hidden="1"/>
    <cellStyle name="Hiperłącze" xfId="163" builtinId="8" hidden="1"/>
    <cellStyle name="Hiperłącze" xfId="81" builtinId="8" hidden="1"/>
    <cellStyle name="Hiperłącze" xfId="207" builtinId="8" hidden="1"/>
    <cellStyle name="Hiperłącze" xfId="91" builtinId="8" hidden="1"/>
    <cellStyle name="Hiperłącze" xfId="75" builtinId="8" hidden="1"/>
    <cellStyle name="Hiperłącze" xfId="25" builtinId="8" hidden="1"/>
    <cellStyle name="Hiperłącze" xfId="113" builtinId="8" hidden="1"/>
    <cellStyle name="Hiperłącze" xfId="225" builtinId="8" hidden="1"/>
    <cellStyle name="Hiperłącze" xfId="133" builtinId="8" hidden="1"/>
    <cellStyle name="Hiperłącze" xfId="221" builtinId="8" hidden="1"/>
    <cellStyle name="Hiperłącze" xfId="43" builtinId="8" hidden="1"/>
    <cellStyle name="Hiperłącze" xfId="29" builtinId="8" hidden="1"/>
    <cellStyle name="Hiperłącze" xfId="69" builtinId="8" hidden="1"/>
    <cellStyle name="Hiperłącze" xfId="229" builtinId="8" hidden="1"/>
    <cellStyle name="Hiperłącze" xfId="123" builtinId="8" hidden="1"/>
    <cellStyle name="Hiperłącze" xfId="215" builtinId="8" hidden="1"/>
    <cellStyle name="Hiperłącze" xfId="143" builtinId="8" hidden="1"/>
    <cellStyle name="Hiperłącze" xfId="139" builtinId="8" hidden="1"/>
    <cellStyle name="Hiperłącze" xfId="185" builtinId="8" hidden="1"/>
    <cellStyle name="Hiperłącze" xfId="187" builtinId="8" hidden="1"/>
    <cellStyle name="Hiperłącze" xfId="59" builtinId="8" hidden="1"/>
    <cellStyle name="Hiperłącze" xfId="247" builtinId="8" hidden="1"/>
    <cellStyle name="Hiperłącze" xfId="173" builtinId="8" hidden="1"/>
    <cellStyle name="Hiperłącze" xfId="17" builtinId="8" hidden="1"/>
    <cellStyle name="Hiperłącze" xfId="237" builtinId="8" hidden="1"/>
    <cellStyle name="Hiperłącze" xfId="101" builtinId="8" hidden="1"/>
    <cellStyle name="Hiperłącze" xfId="135" builtinId="8" hidden="1"/>
    <cellStyle name="Hiperłącze" xfId="3" builtinId="8" hidden="1"/>
    <cellStyle name="Hiperłącze" xfId="87" builtinId="8" hidden="1"/>
    <cellStyle name="Hiperłącze" xfId="57" builtinId="8" hidden="1"/>
    <cellStyle name="Hiperłącze" xfId="249" builtinId="8"/>
    <cellStyle name="Normalny" xfId="0" builtinId="0"/>
    <cellStyle name="Odwiedzone hiperłącze" xfId="74" builtinId="9" hidden="1"/>
    <cellStyle name="Odwiedzone hiperłącze" xfId="138" builtinId="9" hidden="1"/>
    <cellStyle name="Odwiedzone hiperłącze" xfId="44" builtinId="9" hidden="1"/>
    <cellStyle name="Odwiedzone hiperłącze" xfId="2" builtinId="9" hidden="1"/>
    <cellStyle name="Odwiedzone hiperłącze" xfId="150" builtinId="9" hidden="1"/>
    <cellStyle name="Odwiedzone hiperłącze" xfId="156" builtinId="9" hidden="1"/>
    <cellStyle name="Odwiedzone hiperłącze" xfId="8" builtinId="9" hidden="1"/>
    <cellStyle name="Odwiedzone hiperłącze" xfId="194" builtinId="9" hidden="1"/>
    <cellStyle name="Odwiedzone hiperłącze" xfId="176" builtinId="9" hidden="1"/>
    <cellStyle name="Odwiedzone hiperłącze" xfId="246" builtinId="9" hidden="1"/>
    <cellStyle name="Odwiedzone hiperłącze" xfId="126" builtinId="9" hidden="1"/>
    <cellStyle name="Odwiedzone hiperłącze" xfId="148" builtinId="9" hidden="1"/>
    <cellStyle name="Odwiedzone hiperłącze" xfId="56" builtinId="9" hidden="1"/>
    <cellStyle name="Odwiedzone hiperłącze" xfId="228" builtinId="9" hidden="1"/>
    <cellStyle name="Odwiedzone hiperłącze" xfId="54" builtinId="9" hidden="1"/>
    <cellStyle name="Odwiedzone hiperłącze" xfId="98" builtinId="9" hidden="1"/>
    <cellStyle name="Odwiedzone hiperłącze" xfId="218" builtinId="9" hidden="1"/>
    <cellStyle name="Odwiedzone hiperłącze" xfId="210" builtinId="9" hidden="1"/>
    <cellStyle name="Odwiedzone hiperłącze" xfId="168" builtinId="9" hidden="1"/>
    <cellStyle name="Odwiedzone hiperłącze" xfId="12" builtinId="9" hidden="1"/>
    <cellStyle name="Odwiedzone hiperłącze" xfId="58" builtinId="9" hidden="1"/>
    <cellStyle name="Odwiedzone hiperłącze" xfId="62" builtinId="9" hidden="1"/>
    <cellStyle name="Odwiedzone hiperłącze" xfId="102" builtinId="9" hidden="1"/>
    <cellStyle name="Odwiedzone hiperłącze" xfId="170" builtinId="9" hidden="1"/>
    <cellStyle name="Odwiedzone hiperłącze" xfId="184" builtinId="9" hidden="1"/>
    <cellStyle name="Odwiedzone hiperłącze" xfId="78" builtinId="9" hidden="1"/>
    <cellStyle name="Odwiedzone hiperłącze" xfId="214" builtinId="9" hidden="1"/>
    <cellStyle name="Odwiedzone hiperłącze" xfId="142" builtinId="9" hidden="1"/>
    <cellStyle name="Odwiedzone hiperłącze" xfId="10" builtinId="9" hidden="1"/>
    <cellStyle name="Odwiedzone hiperłącze" xfId="88" builtinId="9" hidden="1"/>
    <cellStyle name="Odwiedzone hiperłącze" xfId="18" builtinId="9" hidden="1"/>
    <cellStyle name="Odwiedzone hiperłącze" xfId="160" builtinId="9" hidden="1"/>
    <cellStyle name="Odwiedzone hiperłącze" xfId="234" builtinId="9" hidden="1"/>
    <cellStyle name="Odwiedzone hiperłącze" xfId="180" builtinId="9" hidden="1"/>
    <cellStyle name="Odwiedzone hiperłącze" xfId="204" builtinId="9" hidden="1"/>
    <cellStyle name="Odwiedzone hiperłącze" xfId="208" builtinId="9" hidden="1"/>
    <cellStyle name="Odwiedzone hiperłącze" xfId="178" builtinId="9" hidden="1"/>
    <cellStyle name="Odwiedzone hiperłącze" xfId="70" builtinId="9" hidden="1"/>
    <cellStyle name="Odwiedzone hiperłącze" xfId="82" builtinId="9" hidden="1"/>
    <cellStyle name="Odwiedzone hiperłącze" xfId="166" builtinId="9" hidden="1"/>
    <cellStyle name="Odwiedzone hiperłącze" xfId="20" builtinId="9" hidden="1"/>
    <cellStyle name="Odwiedzone hiperłącze" xfId="130" builtinId="9" hidden="1"/>
    <cellStyle name="Odwiedzone hiperłącze" xfId="100" builtinId="9" hidden="1"/>
    <cellStyle name="Odwiedzone hiperłącze" xfId="118" builtinId="9" hidden="1"/>
    <cellStyle name="Odwiedzone hiperłącze" xfId="236" builtinId="9" hidden="1"/>
    <cellStyle name="Odwiedzone hiperłącze" xfId="32" builtinId="9" hidden="1"/>
    <cellStyle name="Odwiedzone hiperłącze" xfId="86" builtinId="9" hidden="1"/>
    <cellStyle name="Odwiedzone hiperłącze" xfId="154" builtinId="9" hidden="1"/>
    <cellStyle name="Odwiedzone hiperłącze" xfId="144" builtinId="9" hidden="1"/>
    <cellStyle name="Odwiedzone hiperłącze" xfId="104" builtinId="9" hidden="1"/>
    <cellStyle name="Odwiedzone hiperłącze" xfId="14" builtinId="9" hidden="1"/>
    <cellStyle name="Odwiedzone hiperłącze" xfId="42" builtinId="9" hidden="1"/>
    <cellStyle name="Odwiedzone hiperłącze" xfId="46" builtinId="9" hidden="1"/>
    <cellStyle name="Odwiedzone hiperłącze" xfId="206" builtinId="9" hidden="1"/>
    <cellStyle name="Odwiedzone hiperłącze" xfId="216" builtinId="9" hidden="1"/>
    <cellStyle name="Odwiedzone hiperłącze" xfId="110" builtinId="9" hidden="1"/>
    <cellStyle name="Odwiedzone hiperłącze" xfId="66" builtinId="9" hidden="1"/>
    <cellStyle name="Odwiedzone hiperłącze" xfId="198" builtinId="9" hidden="1"/>
    <cellStyle name="Odwiedzone hiperłącze" xfId="182" builtinId="9" hidden="1"/>
    <cellStyle name="Odwiedzone hiperłącze" xfId="120" builtinId="9" hidden="1"/>
    <cellStyle name="Odwiedzone hiperłącze" xfId="48" builtinId="9" hidden="1"/>
    <cellStyle name="Odwiedzone hiperłącze" xfId="114" builtinId="9" hidden="1"/>
    <cellStyle name="Odwiedzone hiperłącze" xfId="64" builtinId="9" hidden="1"/>
    <cellStyle name="Odwiedzone hiperłącze" xfId="112" builtinId="9" hidden="1"/>
    <cellStyle name="Odwiedzone hiperłącze" xfId="108" builtinId="9" hidden="1"/>
    <cellStyle name="Odwiedzone hiperłącze" xfId="84" builtinId="9" hidden="1"/>
    <cellStyle name="Odwiedzone hiperłącze" xfId="174" builtinId="9" hidden="1"/>
    <cellStyle name="Odwiedzone hiperłącze" xfId="4" builtinId="9" hidden="1"/>
    <cellStyle name="Odwiedzone hiperłącze" xfId="40" builtinId="9" hidden="1"/>
    <cellStyle name="Odwiedzone hiperłącze" xfId="38" builtinId="9" hidden="1"/>
    <cellStyle name="Odwiedzone hiperłącze" xfId="146" builtinId="9" hidden="1"/>
    <cellStyle name="Odwiedzone hiperłącze" xfId="60" builtinId="9" hidden="1"/>
    <cellStyle name="Odwiedzone hiperłącze" xfId="132" builtinId="9" hidden="1"/>
    <cellStyle name="Odwiedzone hiperłącze" xfId="238" builtinId="9" hidden="1"/>
    <cellStyle name="Odwiedzone hiperłącze" xfId="124" builtinId="9" hidden="1"/>
    <cellStyle name="Odwiedzone hiperłącze" xfId="240" builtinId="9" hidden="1"/>
    <cellStyle name="Odwiedzone hiperłącze" xfId="220" builtinId="9" hidden="1"/>
    <cellStyle name="Odwiedzone hiperłącze" xfId="106" builtinId="9" hidden="1"/>
    <cellStyle name="Odwiedzone hiperłącze" xfId="30" builtinId="9" hidden="1"/>
    <cellStyle name="Odwiedzone hiperłącze" xfId="140" builtinId="9" hidden="1"/>
    <cellStyle name="Odwiedzone hiperłącze" xfId="52" builtinId="9" hidden="1"/>
    <cellStyle name="Odwiedzone hiperłącze" xfId="200" builtinId="9" hidden="1"/>
    <cellStyle name="Odwiedzone hiperłącze" xfId="186" builtinId="9" hidden="1"/>
    <cellStyle name="Odwiedzone hiperłącze" xfId="192" builtinId="9" hidden="1"/>
    <cellStyle name="Odwiedzone hiperłącze" xfId="244" builtinId="9" hidden="1"/>
    <cellStyle name="Odwiedzone hiperłącze" xfId="188" builtinId="9" hidden="1"/>
    <cellStyle name="Odwiedzone hiperłącze" xfId="80" builtinId="9" hidden="1"/>
    <cellStyle name="Odwiedzone hiperłącze" xfId="96" builtinId="9" hidden="1"/>
    <cellStyle name="Odwiedzone hiperłącze" xfId="212" builtinId="9" hidden="1"/>
    <cellStyle name="Odwiedzone hiperłącze" xfId="76" builtinId="9" hidden="1"/>
    <cellStyle name="Odwiedzone hiperłącze" xfId="34" builtinId="9" hidden="1"/>
    <cellStyle name="Odwiedzone hiperłącze" xfId="26" builtinId="9" hidden="1"/>
    <cellStyle name="Odwiedzone hiperłącze" xfId="232" builtinId="9" hidden="1"/>
    <cellStyle name="Odwiedzone hiperłącze" xfId="222" builtinId="9" hidden="1"/>
    <cellStyle name="Odwiedzone hiperłącze" xfId="226" builtinId="9" hidden="1"/>
    <cellStyle name="Odwiedzone hiperłącze" xfId="116" builtinId="9" hidden="1"/>
    <cellStyle name="Odwiedzone hiperłącze" xfId="24" builtinId="9" hidden="1"/>
    <cellStyle name="Odwiedzone hiperłącze" xfId="190" builtinId="9" hidden="1"/>
    <cellStyle name="Odwiedzone hiperłącze" xfId="16" builtinId="9" hidden="1"/>
    <cellStyle name="Odwiedzone hiperłącze" xfId="92" builtinId="9" hidden="1"/>
    <cellStyle name="Odwiedzone hiperłącze" xfId="68" builtinId="9" hidden="1"/>
    <cellStyle name="Odwiedzone hiperłącze" xfId="72" builtinId="9" hidden="1"/>
    <cellStyle name="Odwiedzone hiperłącze" xfId="28" builtinId="9" hidden="1"/>
    <cellStyle name="Odwiedzone hiperłącze" xfId="90" builtinId="9" hidden="1"/>
    <cellStyle name="Odwiedzone hiperłącze" xfId="202" builtinId="9" hidden="1"/>
    <cellStyle name="Odwiedzone hiperłącze" xfId="196" builtinId="9" hidden="1"/>
    <cellStyle name="Odwiedzone hiperłącze" xfId="134" builtinId="9" hidden="1"/>
    <cellStyle name="Odwiedzone hiperłącze" xfId="172" builtinId="9" hidden="1"/>
    <cellStyle name="Odwiedzone hiperłącze" xfId="122" builtinId="9" hidden="1"/>
    <cellStyle name="Odwiedzone hiperłącze" xfId="230" builtinId="9" hidden="1"/>
    <cellStyle name="Odwiedzone hiperłącze" xfId="158" builtinId="9" hidden="1"/>
    <cellStyle name="Odwiedzone hiperłącze" xfId="242" builtinId="9" hidden="1"/>
    <cellStyle name="Odwiedzone hiperłącze" xfId="162" builtinId="9" hidden="1"/>
    <cellStyle name="Odwiedzone hiperłącze" xfId="36" builtinId="9" hidden="1"/>
    <cellStyle name="Odwiedzone hiperłącze" xfId="6" builtinId="9" hidden="1"/>
    <cellStyle name="Odwiedzone hiperłącze" xfId="152" builtinId="9" hidden="1"/>
    <cellStyle name="Odwiedzone hiperłącze" xfId="224" builtinId="9" hidden="1"/>
    <cellStyle name="Odwiedzone hiperłącze" xfId="94" builtinId="9" hidden="1"/>
    <cellStyle name="Odwiedzone hiperłącze" xfId="136" builtinId="9" hidden="1"/>
    <cellStyle name="Odwiedzone hiperłącze" xfId="50" builtinId="9" hidden="1"/>
    <cellStyle name="Odwiedzone hiperłącze" xfId="248" builtinId="9" hidden="1"/>
    <cellStyle name="Odwiedzone hiperłącze" xfId="128" builtinId="9" hidden="1"/>
    <cellStyle name="Odwiedzone hiperłącze" xfId="22" builtinId="9" hidden="1"/>
    <cellStyle name="Odwiedzone hiperłącze" xfId="16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SSE\Desktop\Oddzia&#322;%20Laboratoryjny\Przetargi\BAZOWY%202024\Przetarg%20-%20BAZA%202024.xlsx" TargetMode="External"/><Relationship Id="rId1" Type="http://schemas.openxmlformats.org/officeDocument/2006/relationships/externalLinkPath" Target="https://mcgis-my.sharepoint.com/personal/krzysztof_krzeminski_sanepid_gov_pl/Documents/Przetarg%20-%20BAZ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"/>
      <sheetName val="ZapP1"/>
      <sheetName val="P2"/>
      <sheetName val="ZapP2"/>
      <sheetName val="P3"/>
      <sheetName val="ZapP3"/>
      <sheetName val="P4"/>
      <sheetName val="ZapP4"/>
      <sheetName val="P5"/>
      <sheetName val="ZapP5"/>
      <sheetName val="P6"/>
      <sheetName val="ZapP6"/>
      <sheetName val="P7"/>
      <sheetName val="ZapP7"/>
      <sheetName val="P8"/>
      <sheetName val="ZapP8"/>
      <sheetName val="P9"/>
      <sheetName val="ZapP9"/>
      <sheetName val="P10"/>
      <sheetName val="ZapP10"/>
      <sheetName val="P11"/>
      <sheetName val="ZapP11"/>
      <sheetName val="P12"/>
      <sheetName val="ZapP12"/>
      <sheetName val="P13"/>
      <sheetName val="ZapP13"/>
      <sheetName val="P14"/>
      <sheetName val="ZapP14"/>
      <sheetName val="P15"/>
      <sheetName val="ZapP15"/>
      <sheetName val="P16"/>
      <sheetName val="ZapP1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Normal="100" zoomScalePageLayoutView="150" workbookViewId="0">
      <selection activeCell="Q5" sqref="Q5"/>
    </sheetView>
  </sheetViews>
  <sheetFormatPr defaultColWidth="8.88671875" defaultRowHeight="13.2" x14ac:dyDescent="0.25"/>
  <cols>
    <col min="1" max="1" width="4.88671875" style="20" customWidth="1"/>
    <col min="2" max="2" width="41.109375" style="21" customWidth="1"/>
    <col min="3" max="3" width="13.88671875" style="20" customWidth="1"/>
    <col min="4" max="4" width="10.88671875" style="20" customWidth="1"/>
    <col min="5" max="5" width="15.109375" style="20" customWidth="1"/>
    <col min="6" max="6" width="10.33203125" style="20" customWidth="1"/>
    <col min="7" max="7" width="12.88671875" style="20" customWidth="1"/>
    <col min="8" max="8" width="7.109375" style="20" customWidth="1"/>
    <col min="9" max="9" width="13.44140625" style="20" customWidth="1"/>
    <col min="10" max="10" width="17.88671875" style="21" customWidth="1"/>
    <col min="11" max="12" width="20.6640625" style="26" hidden="1" customWidth="1"/>
    <col min="13" max="16384" width="8.88671875" style="7"/>
  </cols>
  <sheetData>
    <row r="1" spans="1:12" s="6" customFormat="1" ht="31.2" customHeight="1" x14ac:dyDescent="0.3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26"/>
      <c r="L1" s="26"/>
    </row>
    <row r="2" spans="1:12" x14ac:dyDescent="0.25">
      <c r="A2" s="57" t="s">
        <v>123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79.2" x14ac:dyDescent="0.2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  <c r="L3" s="10" t="s">
        <v>12</v>
      </c>
    </row>
    <row r="4" spans="1:12" s="15" customFormat="1" ht="199.95" customHeight="1" x14ac:dyDescent="0.3">
      <c r="A4" s="11">
        <v>1</v>
      </c>
      <c r="B4" s="12" t="s">
        <v>13</v>
      </c>
      <c r="C4" s="13"/>
      <c r="D4" s="13">
        <v>1</v>
      </c>
      <c r="E4" s="13" t="s">
        <v>14</v>
      </c>
      <c r="F4" s="49"/>
      <c r="G4" s="49">
        <f>D4*F4</f>
        <v>0</v>
      </c>
      <c r="H4" s="50"/>
      <c r="I4" s="49">
        <f>G4*(1+H4)</f>
        <v>0</v>
      </c>
      <c r="J4" s="14" t="s">
        <v>94</v>
      </c>
      <c r="K4" s="27"/>
      <c r="L4" s="27"/>
    </row>
    <row r="5" spans="1:12" s="15" customFormat="1" ht="199.95" customHeight="1" x14ac:dyDescent="0.3">
      <c r="A5" s="11">
        <v>2</v>
      </c>
      <c r="B5" s="12" t="s">
        <v>15</v>
      </c>
      <c r="C5" s="13"/>
      <c r="D5" s="13">
        <v>1</v>
      </c>
      <c r="E5" s="13" t="s">
        <v>14</v>
      </c>
      <c r="F5" s="49"/>
      <c r="G5" s="49">
        <f t="shared" ref="G5:G24" si="0">D5*F5</f>
        <v>0</v>
      </c>
      <c r="H5" s="50"/>
      <c r="I5" s="49">
        <f t="shared" ref="I5:I24" si="1">G5*(1+H5)</f>
        <v>0</v>
      </c>
      <c r="J5" s="14" t="s">
        <v>94</v>
      </c>
      <c r="K5" s="27"/>
      <c r="L5" s="27"/>
    </row>
    <row r="6" spans="1:12" s="15" customFormat="1" ht="122.4" customHeight="1" x14ac:dyDescent="0.3">
      <c r="A6" s="11">
        <v>3</v>
      </c>
      <c r="B6" s="12" t="s">
        <v>16</v>
      </c>
      <c r="C6" s="13"/>
      <c r="D6" s="13">
        <v>2</v>
      </c>
      <c r="E6" s="13" t="s">
        <v>17</v>
      </c>
      <c r="F6" s="49"/>
      <c r="G6" s="49">
        <f t="shared" si="0"/>
        <v>0</v>
      </c>
      <c r="H6" s="50"/>
      <c r="I6" s="49">
        <f t="shared" si="1"/>
        <v>0</v>
      </c>
      <c r="J6" s="14" t="s">
        <v>18</v>
      </c>
      <c r="K6" s="27"/>
      <c r="L6" s="27"/>
    </row>
    <row r="7" spans="1:12" s="15" customFormat="1" ht="199.95" customHeight="1" x14ac:dyDescent="0.3">
      <c r="A7" s="11">
        <v>4</v>
      </c>
      <c r="B7" s="12" t="s">
        <v>19</v>
      </c>
      <c r="C7" s="16"/>
      <c r="D7" s="13">
        <v>1</v>
      </c>
      <c r="E7" s="13" t="s">
        <v>20</v>
      </c>
      <c r="F7" s="49"/>
      <c r="G7" s="49">
        <f t="shared" si="0"/>
        <v>0</v>
      </c>
      <c r="H7" s="50"/>
      <c r="I7" s="49">
        <f t="shared" si="1"/>
        <v>0</v>
      </c>
      <c r="J7" s="14" t="s">
        <v>21</v>
      </c>
      <c r="K7" s="27"/>
      <c r="L7" s="27"/>
    </row>
    <row r="8" spans="1:12" s="15" customFormat="1" ht="136.19999999999999" customHeight="1" x14ac:dyDescent="0.3">
      <c r="A8" s="11">
        <v>5</v>
      </c>
      <c r="B8" s="12" t="s">
        <v>114</v>
      </c>
      <c r="C8" s="13"/>
      <c r="D8" s="13">
        <v>10</v>
      </c>
      <c r="E8" s="13" t="s">
        <v>22</v>
      </c>
      <c r="F8" s="49"/>
      <c r="G8" s="49">
        <f t="shared" si="0"/>
        <v>0</v>
      </c>
      <c r="H8" s="50"/>
      <c r="I8" s="49">
        <f t="shared" si="1"/>
        <v>0</v>
      </c>
      <c r="J8" s="14" t="s">
        <v>117</v>
      </c>
      <c r="K8" s="56"/>
      <c r="L8" s="56"/>
    </row>
    <row r="9" spans="1:12" s="15" customFormat="1" ht="163.95" customHeight="1" x14ac:dyDescent="0.3">
      <c r="A9" s="11">
        <v>6</v>
      </c>
      <c r="B9" s="12" t="s">
        <v>23</v>
      </c>
      <c r="C9" s="13"/>
      <c r="D9" s="13">
        <v>245</v>
      </c>
      <c r="E9" s="13" t="s">
        <v>22</v>
      </c>
      <c r="F9" s="49"/>
      <c r="G9" s="49">
        <f t="shared" si="0"/>
        <v>0</v>
      </c>
      <c r="H9" s="50"/>
      <c r="I9" s="49">
        <f t="shared" si="1"/>
        <v>0</v>
      </c>
      <c r="J9" s="14" t="s">
        <v>118</v>
      </c>
      <c r="K9" s="31" t="s">
        <v>24</v>
      </c>
      <c r="L9" s="27"/>
    </row>
    <row r="10" spans="1:12" s="15" customFormat="1" ht="166.2" customHeight="1" x14ac:dyDescent="0.3">
      <c r="A10" s="11">
        <v>7</v>
      </c>
      <c r="B10" s="12" t="s">
        <v>25</v>
      </c>
      <c r="C10" s="13"/>
      <c r="D10" s="13">
        <v>195</v>
      </c>
      <c r="E10" s="13" t="s">
        <v>22</v>
      </c>
      <c r="F10" s="49"/>
      <c r="G10" s="49">
        <f t="shared" si="0"/>
        <v>0</v>
      </c>
      <c r="H10" s="50"/>
      <c r="I10" s="49">
        <f t="shared" si="1"/>
        <v>0</v>
      </c>
      <c r="J10" s="14" t="s">
        <v>26</v>
      </c>
      <c r="K10" s="27"/>
      <c r="L10" s="27"/>
    </row>
    <row r="11" spans="1:12" s="15" customFormat="1" ht="163.19999999999999" customHeight="1" x14ac:dyDescent="0.3">
      <c r="A11" s="11">
        <v>10</v>
      </c>
      <c r="B11" s="12" t="s">
        <v>28</v>
      </c>
      <c r="C11" s="17"/>
      <c r="D11" s="13">
        <v>33</v>
      </c>
      <c r="E11" s="13" t="s">
        <v>29</v>
      </c>
      <c r="F11" s="49"/>
      <c r="G11" s="49">
        <f t="shared" si="0"/>
        <v>0</v>
      </c>
      <c r="H11" s="50"/>
      <c r="I11" s="49">
        <f t="shared" si="1"/>
        <v>0</v>
      </c>
      <c r="J11" s="14" t="s">
        <v>121</v>
      </c>
      <c r="K11" s="31" t="s">
        <v>30</v>
      </c>
      <c r="L11" s="31" t="s">
        <v>31</v>
      </c>
    </row>
    <row r="12" spans="1:12" s="15" customFormat="1" ht="134.4" customHeight="1" x14ac:dyDescent="0.3">
      <c r="A12" s="11">
        <v>11</v>
      </c>
      <c r="B12" s="12" t="s">
        <v>32</v>
      </c>
      <c r="C12" s="17"/>
      <c r="D12" s="13">
        <v>250</v>
      </c>
      <c r="E12" s="13" t="s">
        <v>33</v>
      </c>
      <c r="F12" s="49"/>
      <c r="G12" s="49">
        <f t="shared" si="0"/>
        <v>0</v>
      </c>
      <c r="H12" s="50"/>
      <c r="I12" s="49">
        <f t="shared" si="1"/>
        <v>0</v>
      </c>
      <c r="J12" s="14" t="s">
        <v>119</v>
      </c>
      <c r="K12" s="27"/>
      <c r="L12" s="27"/>
    </row>
    <row r="13" spans="1:12" s="15" customFormat="1" ht="121.95" customHeight="1" x14ac:dyDescent="0.3">
      <c r="A13" s="11">
        <v>12</v>
      </c>
      <c r="B13" s="12" t="s">
        <v>35</v>
      </c>
      <c r="C13" s="17"/>
      <c r="D13" s="13">
        <v>2</v>
      </c>
      <c r="E13" s="13" t="s">
        <v>34</v>
      </c>
      <c r="F13" s="49"/>
      <c r="G13" s="49">
        <f t="shared" si="0"/>
        <v>0</v>
      </c>
      <c r="H13" s="50"/>
      <c r="I13" s="49">
        <f t="shared" si="1"/>
        <v>0</v>
      </c>
      <c r="J13" s="14" t="s">
        <v>120</v>
      </c>
      <c r="K13" s="27"/>
      <c r="L13" s="27"/>
    </row>
    <row r="14" spans="1:12" s="15" customFormat="1" ht="122.4" customHeight="1" x14ac:dyDescent="0.3">
      <c r="A14" s="11">
        <v>13</v>
      </c>
      <c r="B14" s="12" t="s">
        <v>115</v>
      </c>
      <c r="C14" s="17"/>
      <c r="D14" s="13">
        <v>3</v>
      </c>
      <c r="E14" s="13" t="s">
        <v>27</v>
      </c>
      <c r="F14" s="49"/>
      <c r="G14" s="49">
        <f t="shared" si="0"/>
        <v>0</v>
      </c>
      <c r="H14" s="50"/>
      <c r="I14" s="49">
        <f t="shared" si="1"/>
        <v>0</v>
      </c>
      <c r="J14" s="14" t="s">
        <v>112</v>
      </c>
      <c r="K14" s="56"/>
      <c r="L14" s="56"/>
    </row>
    <row r="15" spans="1:12" s="15" customFormat="1" ht="110.4" customHeight="1" x14ac:dyDescent="0.3">
      <c r="A15" s="11">
        <v>14</v>
      </c>
      <c r="B15" s="12" t="s">
        <v>37</v>
      </c>
      <c r="C15" s="17"/>
      <c r="D15" s="13">
        <v>7</v>
      </c>
      <c r="E15" s="13" t="s">
        <v>34</v>
      </c>
      <c r="F15" s="49"/>
      <c r="G15" s="49">
        <f t="shared" si="0"/>
        <v>0</v>
      </c>
      <c r="H15" s="50"/>
      <c r="I15" s="49">
        <f t="shared" si="1"/>
        <v>0</v>
      </c>
      <c r="J15" s="14" t="s">
        <v>122</v>
      </c>
      <c r="K15" s="31" t="s">
        <v>38</v>
      </c>
      <c r="L15" s="31" t="s">
        <v>39</v>
      </c>
    </row>
    <row r="16" spans="1:12" s="15" customFormat="1" ht="105.6" x14ac:dyDescent="0.3">
      <c r="A16" s="11">
        <v>15</v>
      </c>
      <c r="B16" s="12" t="s">
        <v>40</v>
      </c>
      <c r="C16" s="17"/>
      <c r="D16" s="13">
        <v>2</v>
      </c>
      <c r="E16" s="13" t="s">
        <v>27</v>
      </c>
      <c r="F16" s="49"/>
      <c r="G16" s="49">
        <f t="shared" si="0"/>
        <v>0</v>
      </c>
      <c r="H16" s="50"/>
      <c r="I16" s="49">
        <f t="shared" si="1"/>
        <v>0</v>
      </c>
      <c r="J16" s="14" t="s">
        <v>44</v>
      </c>
      <c r="K16" s="27"/>
      <c r="L16" s="27"/>
    </row>
    <row r="17" spans="1:12" s="15" customFormat="1" ht="66" x14ac:dyDescent="0.3">
      <c r="A17" s="11">
        <v>16</v>
      </c>
      <c r="B17" s="12" t="s">
        <v>41</v>
      </c>
      <c r="C17" s="13"/>
      <c r="D17" s="13">
        <v>2</v>
      </c>
      <c r="E17" s="13" t="s">
        <v>27</v>
      </c>
      <c r="F17" s="49"/>
      <c r="G17" s="49">
        <f t="shared" si="0"/>
        <v>0</v>
      </c>
      <c r="H17" s="50"/>
      <c r="I17" s="49">
        <f t="shared" si="1"/>
        <v>0</v>
      </c>
      <c r="J17" s="14" t="s">
        <v>42</v>
      </c>
      <c r="K17" s="27"/>
      <c r="L17" s="27"/>
    </row>
    <row r="18" spans="1:12" s="15" customFormat="1" x14ac:dyDescent="0.3">
      <c r="A18" s="11">
        <v>17</v>
      </c>
      <c r="B18" s="18" t="s">
        <v>43</v>
      </c>
      <c r="C18" s="13"/>
      <c r="D18" s="13">
        <v>1</v>
      </c>
      <c r="E18" s="13" t="s">
        <v>33</v>
      </c>
      <c r="F18" s="49"/>
      <c r="G18" s="49">
        <f t="shared" si="0"/>
        <v>0</v>
      </c>
      <c r="H18" s="50"/>
      <c r="I18" s="49">
        <f t="shared" si="1"/>
        <v>0</v>
      </c>
      <c r="J18" s="14" t="s">
        <v>36</v>
      </c>
      <c r="K18" s="27"/>
      <c r="L18" s="27"/>
    </row>
    <row r="19" spans="1:12" s="15" customFormat="1" x14ac:dyDescent="0.3">
      <c r="A19" s="11">
        <v>18</v>
      </c>
      <c r="B19" s="18" t="s">
        <v>45</v>
      </c>
      <c r="C19" s="13"/>
      <c r="D19" s="13">
        <v>1</v>
      </c>
      <c r="E19" s="13" t="s">
        <v>46</v>
      </c>
      <c r="F19" s="49"/>
      <c r="G19" s="49">
        <f t="shared" si="0"/>
        <v>0</v>
      </c>
      <c r="H19" s="50"/>
      <c r="I19" s="49">
        <f t="shared" si="1"/>
        <v>0</v>
      </c>
      <c r="J19" s="14" t="s">
        <v>116</v>
      </c>
      <c r="K19" s="27"/>
      <c r="L19" s="27"/>
    </row>
    <row r="20" spans="1:12" s="15" customFormat="1" ht="148.19999999999999" customHeight="1" x14ac:dyDescent="0.3">
      <c r="A20" s="11">
        <v>19</v>
      </c>
      <c r="B20" s="18" t="s">
        <v>113</v>
      </c>
      <c r="C20" s="13"/>
      <c r="D20" s="13">
        <v>1</v>
      </c>
      <c r="E20" s="13" t="s">
        <v>27</v>
      </c>
      <c r="F20" s="49"/>
      <c r="G20" s="49">
        <f t="shared" si="0"/>
        <v>0</v>
      </c>
      <c r="H20" s="50"/>
      <c r="I20" s="49">
        <f t="shared" si="1"/>
        <v>0</v>
      </c>
      <c r="J20" s="14" t="s">
        <v>21</v>
      </c>
      <c r="K20" s="27"/>
      <c r="L20" s="27"/>
    </row>
    <row r="21" spans="1:12" s="15" customFormat="1" ht="148.19999999999999" customHeight="1" x14ac:dyDescent="0.3">
      <c r="A21" s="11">
        <v>20</v>
      </c>
      <c r="B21" s="19" t="s">
        <v>47</v>
      </c>
      <c r="C21" s="13"/>
      <c r="D21" s="13">
        <v>1</v>
      </c>
      <c r="E21" s="13" t="s">
        <v>27</v>
      </c>
      <c r="F21" s="49"/>
      <c r="G21" s="49">
        <f t="shared" si="0"/>
        <v>0</v>
      </c>
      <c r="H21" s="50"/>
      <c r="I21" s="49">
        <f t="shared" si="1"/>
        <v>0</v>
      </c>
      <c r="J21" s="14" t="s">
        <v>21</v>
      </c>
      <c r="K21" s="27"/>
      <c r="L21" s="27"/>
    </row>
    <row r="22" spans="1:12" s="15" customFormat="1" ht="148.19999999999999" customHeight="1" x14ac:dyDescent="0.3">
      <c r="A22" s="11">
        <v>21</v>
      </c>
      <c r="B22" s="19" t="s">
        <v>48</v>
      </c>
      <c r="C22" s="13"/>
      <c r="D22" s="13">
        <v>1</v>
      </c>
      <c r="E22" s="13" t="s">
        <v>27</v>
      </c>
      <c r="F22" s="49"/>
      <c r="G22" s="49">
        <f t="shared" si="0"/>
        <v>0</v>
      </c>
      <c r="H22" s="50"/>
      <c r="I22" s="49">
        <f t="shared" si="1"/>
        <v>0</v>
      </c>
      <c r="J22" s="14" t="s">
        <v>21</v>
      </c>
      <c r="K22" s="27"/>
      <c r="L22" s="27"/>
    </row>
    <row r="23" spans="1:12" s="15" customFormat="1" ht="119.25" customHeight="1" x14ac:dyDescent="0.3">
      <c r="A23" s="11">
        <v>22</v>
      </c>
      <c r="B23" s="12" t="s">
        <v>49</v>
      </c>
      <c r="C23" s="13"/>
      <c r="D23" s="13">
        <v>10</v>
      </c>
      <c r="E23" s="13" t="s">
        <v>33</v>
      </c>
      <c r="F23" s="49"/>
      <c r="G23" s="49">
        <f t="shared" si="0"/>
        <v>0</v>
      </c>
      <c r="H23" s="50"/>
      <c r="I23" s="49">
        <f t="shared" si="1"/>
        <v>0</v>
      </c>
      <c r="J23" s="14" t="s">
        <v>50</v>
      </c>
      <c r="K23" s="27"/>
      <c r="L23" s="27"/>
    </row>
    <row r="24" spans="1:12" s="15" customFormat="1" ht="26.4" x14ac:dyDescent="0.3">
      <c r="A24" s="11">
        <v>23</v>
      </c>
      <c r="B24" s="18" t="s">
        <v>51</v>
      </c>
      <c r="C24" s="13"/>
      <c r="D24" s="11">
        <v>1</v>
      </c>
      <c r="E24" s="13" t="s">
        <v>52</v>
      </c>
      <c r="F24" s="49"/>
      <c r="G24" s="49">
        <f t="shared" si="0"/>
        <v>0</v>
      </c>
      <c r="H24" s="50"/>
      <c r="I24" s="49">
        <f t="shared" si="1"/>
        <v>0</v>
      </c>
      <c r="J24" s="14" t="s">
        <v>100</v>
      </c>
      <c r="K24" s="56" t="s">
        <v>53</v>
      </c>
      <c r="L24" s="56" t="s">
        <v>54</v>
      </c>
    </row>
    <row r="25" spans="1:12" s="55" customFormat="1" ht="39.9" customHeight="1" x14ac:dyDescent="0.25">
      <c r="A25" s="52"/>
      <c r="B25" s="53"/>
      <c r="C25" s="52"/>
      <c r="D25" s="52"/>
      <c r="E25" s="52"/>
      <c r="F25" s="51" t="s">
        <v>55</v>
      </c>
      <c r="G25" s="51">
        <f>SUM(G4:G24)</f>
        <v>0</v>
      </c>
      <c r="H25" s="51"/>
      <c r="I25" s="51">
        <f>SUM(I4:I24)</f>
        <v>0</v>
      </c>
      <c r="J25" s="54"/>
      <c r="K25" s="52"/>
      <c r="L25" s="52"/>
    </row>
    <row r="26" spans="1:12" x14ac:dyDescent="0.25">
      <c r="F26" s="23"/>
      <c r="G26" s="24"/>
      <c r="H26" s="24"/>
      <c r="I26" s="24"/>
      <c r="J26" s="22"/>
    </row>
    <row r="34" spans="2:2" x14ac:dyDescent="0.25">
      <c r="B34" s="25"/>
    </row>
  </sheetData>
  <mergeCells count="2">
    <mergeCell ref="A2:J2"/>
    <mergeCell ref="A1:J1"/>
  </mergeCells>
  <phoneticPr fontId="5" type="noConversion"/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969B-A0FD-429C-858C-98C1A50F12E2}">
  <dimension ref="A1:H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">
        <v>45616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92" t="s">
        <v>79</v>
      </c>
      <c r="B9" s="92"/>
      <c r="C9" s="92"/>
      <c r="D9" s="92"/>
      <c r="E9" s="92"/>
      <c r="F9" s="92"/>
      <c r="G9" s="92"/>
      <c r="H9" s="92"/>
    </row>
    <row r="10" spans="1:8" ht="13.2" customHeight="1" x14ac:dyDescent="0.3">
      <c r="A10" s="91" t="s">
        <v>62</v>
      </c>
      <c r="B10" s="91"/>
      <c r="C10" s="91"/>
      <c r="D10" s="91"/>
      <c r="E10" s="91"/>
      <c r="F10" s="91"/>
      <c r="G10" s="91"/>
      <c r="H10" s="91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53.4" customHeight="1" x14ac:dyDescent="0.3">
      <c r="A13" s="33" t="s">
        <v>69</v>
      </c>
      <c r="B13" s="64" t="s">
        <v>104</v>
      </c>
      <c r="C13" s="65"/>
      <c r="D13" s="66"/>
      <c r="E13" s="41" t="e" cm="1">
        <f t="array" ref="E13">LOOKUP(1,1/(GCnazwa=ZapGC!$B$13),GCwop)</f>
        <v>#REF!</v>
      </c>
      <c r="F13" s="35">
        <v>2</v>
      </c>
      <c r="G13" s="86" t="s">
        <v>71</v>
      </c>
      <c r="H13" s="90"/>
    </row>
    <row r="14" spans="1:8" ht="62.4" customHeight="1" x14ac:dyDescent="0.3">
      <c r="A14" s="34" t="s">
        <v>72</v>
      </c>
      <c r="B14" s="75" t="s">
        <v>104</v>
      </c>
      <c r="C14" s="75"/>
      <c r="D14" s="76"/>
      <c r="E14" s="40" t="e" cm="1">
        <f t="array" ref="E14">LOOKUP(1,1/(GCnazwa=ZapGC!$B$14),GCwop)</f>
        <v>#REF!</v>
      </c>
      <c r="F14" s="36">
        <v>3</v>
      </c>
      <c r="G14" s="86"/>
      <c r="H14" s="90"/>
    </row>
    <row r="15" spans="1:8" ht="13.2" customHeight="1" x14ac:dyDescent="0.3">
      <c r="A15" s="32"/>
      <c r="B15" s="72" t="s">
        <v>74</v>
      </c>
      <c r="C15" s="72"/>
      <c r="D15" s="73"/>
      <c r="E15" s="32"/>
      <c r="F15" s="32"/>
      <c r="G15" s="86"/>
      <c r="H15" s="90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78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ASYyuIkCOy5EI9wOof9VlzDYxLOm3icKINMe/kJ7gZXlhEkoNTZnY7zcKDaT6FJfAnE7MaDda0Can/IlmBMLyA==" saltValue="3vRWNZWSGzQBkiItGkty6A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D61EA2C3-8DED-4597-B6B5-865B86CCB90B}">
      <formula1>$A$37:$A$46</formula1>
    </dataValidation>
    <dataValidation type="list" allowBlank="1" showInputMessage="1" showErrorMessage="1" sqref="B13:D14" xr:uid="{B4FAB9FB-7946-4FF3-868C-47B07D2CBE1A}">
      <formula1>GCnazwa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DF2-4FD7-4461-9B2E-554A7CCAF36F}">
  <dimension ref="A1:H47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">
        <v>45616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92" t="s">
        <v>79</v>
      </c>
      <c r="B9" s="92"/>
      <c r="C9" s="92"/>
      <c r="D9" s="92"/>
      <c r="E9" s="92"/>
      <c r="F9" s="92"/>
      <c r="G9" s="92"/>
      <c r="H9" s="92"/>
    </row>
    <row r="10" spans="1:8" ht="13.2" customHeight="1" x14ac:dyDescent="0.3">
      <c r="A10" s="94" t="s">
        <v>62</v>
      </c>
      <c r="B10" s="94"/>
      <c r="C10" s="94"/>
      <c r="D10" s="94"/>
      <c r="E10" s="94"/>
      <c r="F10" s="94"/>
      <c r="G10" s="94"/>
      <c r="H10" s="94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50.4" customHeight="1" x14ac:dyDescent="0.3">
      <c r="A13" s="33" t="s">
        <v>69</v>
      </c>
      <c r="B13" s="64" t="s">
        <v>106</v>
      </c>
      <c r="C13" s="65"/>
      <c r="D13" s="66"/>
      <c r="E13" s="41" t="e" cm="1">
        <f t="array" ref="E13">LOOKUP(1,1/(Directnazwa=ZapRO!$B$13),Directwop)</f>
        <v>#REF!</v>
      </c>
      <c r="F13" s="35">
        <v>2</v>
      </c>
      <c r="G13" s="86" t="s">
        <v>71</v>
      </c>
      <c r="H13" s="90"/>
    </row>
    <row r="14" spans="1:8" ht="52.2" customHeight="1" x14ac:dyDescent="0.3">
      <c r="A14" s="34" t="s">
        <v>72</v>
      </c>
      <c r="B14" s="75" t="s">
        <v>105</v>
      </c>
      <c r="C14" s="75"/>
      <c r="D14" s="75"/>
      <c r="E14" s="40" t="e" cm="1">
        <f t="array" ref="E14">LOOKUP(1,1/(Directnazwa=ZapRO!$B$14),Directwop)</f>
        <v>#REF!</v>
      </c>
      <c r="F14" s="36">
        <v>2</v>
      </c>
      <c r="G14" s="86"/>
      <c r="H14" s="90"/>
    </row>
    <row r="15" spans="1:8" ht="13.2" customHeight="1" x14ac:dyDescent="0.3">
      <c r="A15" s="32"/>
      <c r="B15" s="72" t="s">
        <v>74</v>
      </c>
      <c r="C15" s="72"/>
      <c r="D15" s="73"/>
      <c r="E15" s="32"/>
      <c r="F15" s="32"/>
      <c r="G15" s="86"/>
      <c r="H15" s="90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8" spans="1:8" x14ac:dyDescent="0.3">
      <c r="A18" s="68" t="s">
        <v>75</v>
      </c>
      <c r="B18" s="68"/>
      <c r="C18" s="68"/>
      <c r="D18" s="68"/>
      <c r="E18" s="68"/>
      <c r="F18" s="61" t="s">
        <v>75</v>
      </c>
      <c r="G18" s="61"/>
      <c r="H18" s="61"/>
    </row>
    <row r="19" spans="1:8" x14ac:dyDescent="0.3">
      <c r="A19" s="68" t="s">
        <v>76</v>
      </c>
      <c r="B19" s="68"/>
      <c r="C19" s="68"/>
      <c r="D19" s="68"/>
      <c r="E19" s="68"/>
      <c r="F19" s="61" t="s">
        <v>77</v>
      </c>
      <c r="G19" s="61"/>
      <c r="H19" s="61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4"/>
      <c r="B21" s="4"/>
      <c r="C21" s="4"/>
      <c r="D21" s="4"/>
      <c r="E21" s="4"/>
      <c r="F21" s="5"/>
      <c r="G21" s="5"/>
      <c r="H21" s="5"/>
    </row>
    <row r="22" spans="1:8" x14ac:dyDescent="0.3">
      <c r="A22" s="60" t="s">
        <v>78</v>
      </c>
      <c r="B22" s="61"/>
      <c r="C22" s="61"/>
      <c r="D22" s="61"/>
      <c r="E22" s="61"/>
      <c r="F22" s="61"/>
      <c r="G22" s="61"/>
      <c r="H22" s="61"/>
    </row>
    <row r="23" spans="1:8" x14ac:dyDescent="0.3">
      <c r="A23" s="61"/>
      <c r="B23" s="61"/>
      <c r="C23" s="61"/>
      <c r="D23" s="61"/>
      <c r="E23" s="61"/>
      <c r="F23" s="61"/>
      <c r="G23" s="61"/>
      <c r="H23" s="61"/>
    </row>
    <row r="38" spans="1:1" hidden="1" x14ac:dyDescent="0.3">
      <c r="A38" s="1" t="s">
        <v>79</v>
      </c>
    </row>
    <row r="39" spans="1:1" hidden="1" x14ac:dyDescent="0.3">
      <c r="A39" s="1" t="s">
        <v>61</v>
      </c>
    </row>
    <row r="40" spans="1:1" hidden="1" x14ac:dyDescent="0.3">
      <c r="A40" s="1" t="s">
        <v>80</v>
      </c>
    </row>
    <row r="41" spans="1:1" hidden="1" x14ac:dyDescent="0.3">
      <c r="A41" s="1" t="s">
        <v>81</v>
      </c>
    </row>
    <row r="42" spans="1:1" hidden="1" x14ac:dyDescent="0.3">
      <c r="A42" s="1" t="s">
        <v>82</v>
      </c>
    </row>
    <row r="43" spans="1:1" hidden="1" x14ac:dyDescent="0.3">
      <c r="A43" s="1" t="s">
        <v>83</v>
      </c>
    </row>
    <row r="44" spans="1:1" hidden="1" x14ac:dyDescent="0.3">
      <c r="A44" s="1" t="s">
        <v>84</v>
      </c>
    </row>
    <row r="45" spans="1:1" hidden="1" x14ac:dyDescent="0.3">
      <c r="A45" s="1" t="s">
        <v>85</v>
      </c>
    </row>
    <row r="46" spans="1:1" hidden="1" x14ac:dyDescent="0.3">
      <c r="A46" s="1" t="s">
        <v>86</v>
      </c>
    </row>
    <row r="47" spans="1:1" hidden="1" x14ac:dyDescent="0.3">
      <c r="A47" s="1" t="s">
        <v>87</v>
      </c>
    </row>
  </sheetData>
  <sheetProtection algorithmName="SHA-512" hashValue="QJH2Da/JMqjkkTXIuKEOX9KrCvgnqYGU6EXHm7DhF3oa3i2pxhAMhsbsxthRbuckVE4AmDDQJPwWvTxoznzlEQ==" saltValue="aHyw8NEs5pkikFw11fGz7Q==" spinCount="100000" sheet="1" objects="1" scenarios="1" formatCells="0" formatRows="0"/>
  <mergeCells count="20">
    <mergeCell ref="A22:H23"/>
    <mergeCell ref="A19:E19"/>
    <mergeCell ref="F19:H19"/>
    <mergeCell ref="A11:H11"/>
    <mergeCell ref="B12:D12"/>
    <mergeCell ref="B13:D13"/>
    <mergeCell ref="A16:H16"/>
    <mergeCell ref="A18:E18"/>
    <mergeCell ref="F18:H18"/>
    <mergeCell ref="H13:H15"/>
    <mergeCell ref="G13:G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5" type="noConversion"/>
  <dataValidations disablePrompts="1" count="2">
    <dataValidation type="list" allowBlank="1" showInputMessage="1" showErrorMessage="1" sqref="B13:D14" xr:uid="{8E9911D1-F073-46A8-AC2E-152F3785E5F3}">
      <formula1>Directnazwa</formula1>
    </dataValidation>
    <dataValidation type="list" allowBlank="1" showInputMessage="1" showErrorMessage="1" sqref="A9:H9" xr:uid="{F5E83CF6-9020-464D-9409-3918091A5AE6}">
      <formula1>$A$38:$A$47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EB3B-6E8E-4E83-BB7B-821E8199D77B}"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">
        <v>45616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92" t="s">
        <v>79</v>
      </c>
      <c r="B9" s="92"/>
      <c r="C9" s="92"/>
      <c r="D9" s="92"/>
      <c r="E9" s="92"/>
      <c r="F9" s="92"/>
      <c r="G9" s="92"/>
      <c r="H9" s="92"/>
    </row>
    <row r="10" spans="1:8" ht="13.2" customHeight="1" x14ac:dyDescent="0.3">
      <c r="A10" s="91" t="s">
        <v>62</v>
      </c>
      <c r="B10" s="91"/>
      <c r="C10" s="91"/>
      <c r="D10" s="91"/>
      <c r="E10" s="91"/>
      <c r="F10" s="91"/>
      <c r="G10" s="91"/>
      <c r="H10" s="91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53.4" customHeight="1" x14ac:dyDescent="0.3">
      <c r="A13" s="33" t="s">
        <v>69</v>
      </c>
      <c r="B13" s="65" t="s">
        <v>107</v>
      </c>
      <c r="C13" s="65"/>
      <c r="D13" s="65"/>
      <c r="E13" s="41" t="e" cm="1">
        <f t="array" ref="E13">LOOKUP(1,1/(Sprężnazwa=Zapspręż!$B$13),Sprężwop)</f>
        <v>#REF!</v>
      </c>
      <c r="F13" s="35">
        <v>1</v>
      </c>
      <c r="G13" s="86" t="s">
        <v>71</v>
      </c>
      <c r="H13" s="90"/>
    </row>
    <row r="14" spans="1:8" ht="47.4" customHeight="1" x14ac:dyDescent="0.3">
      <c r="A14" s="34" t="s">
        <v>72</v>
      </c>
      <c r="B14" s="74" t="s">
        <v>107</v>
      </c>
      <c r="C14" s="75"/>
      <c r="D14" s="76"/>
      <c r="E14" s="40" t="e" cm="1">
        <f t="array" ref="E14">LOOKUP(1,1/(Sprężnazwa=Zapspręż!$B$14),Sprężwop)</f>
        <v>#REF!</v>
      </c>
      <c r="F14" s="36">
        <v>1</v>
      </c>
      <c r="G14" s="86"/>
      <c r="H14" s="90"/>
    </row>
    <row r="15" spans="1:8" ht="13.2" customHeight="1" x14ac:dyDescent="0.3">
      <c r="A15" s="32"/>
      <c r="B15" s="72" t="s">
        <v>74</v>
      </c>
      <c r="C15" s="72"/>
      <c r="D15" s="73"/>
      <c r="E15" s="32"/>
      <c r="F15" s="32"/>
      <c r="G15" s="86"/>
      <c r="H15" s="90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78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8cx0piH7N1lPK2CLkb2hjC+jmZdOLpfRMy4xMus4EuDBlkz7/g2mTcFk1mGiodgvWE0XMEDrURgIyMgzd+dQug==" saltValue="s3NgpeKMjnT4C7NA8LOI6Q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H13:H15"/>
    <mergeCell ref="G13:G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5" type="noConversion"/>
  <dataValidations count="2">
    <dataValidation type="list" allowBlank="1" showInputMessage="1" showErrorMessage="1" sqref="A9:H9" xr:uid="{36868BB9-E5A6-437D-AA1E-32F84B77F372}">
      <formula1>$A$37:$A$46</formula1>
    </dataValidation>
    <dataValidation type="list" allowBlank="1" showInputMessage="1" showErrorMessage="1" sqref="B13:D14" xr:uid="{F34EC67D-C6AD-49C4-B897-623A316A657F}">
      <formula1>Sprężnazwa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0B0D-343D-4510-AC04-04CFD17441A4}">
  <dimension ref="A1:L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12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12" ht="13.2" customHeight="1" x14ac:dyDescent="0.3">
      <c r="A2" s="2"/>
      <c r="B2" s="2"/>
      <c r="C2" s="2"/>
      <c r="D2" s="2"/>
      <c r="E2" s="2"/>
      <c r="F2" s="60" t="s">
        <v>57</v>
      </c>
      <c r="G2" s="60"/>
      <c r="H2" s="3">
        <v>45616</v>
      </c>
    </row>
    <row r="3" spans="1:12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12" x14ac:dyDescent="0.3">
      <c r="A4" s="79"/>
      <c r="B4" s="79"/>
      <c r="C4" s="79"/>
      <c r="D4" s="79"/>
      <c r="E4" s="79"/>
      <c r="F4" s="79"/>
      <c r="G4" s="79"/>
      <c r="H4" s="79"/>
    </row>
    <row r="5" spans="1:12" x14ac:dyDescent="0.3">
      <c r="A5" s="79"/>
      <c r="B5" s="79"/>
      <c r="C5" s="79"/>
      <c r="D5" s="79"/>
      <c r="E5" s="79"/>
      <c r="F5" s="79"/>
      <c r="G5" s="79"/>
      <c r="H5" s="79"/>
    </row>
    <row r="6" spans="1:12" x14ac:dyDescent="0.3">
      <c r="A6" s="79"/>
      <c r="B6" s="79"/>
      <c r="C6" s="79"/>
      <c r="D6" s="79"/>
      <c r="E6" s="79"/>
      <c r="F6" s="79"/>
      <c r="G6" s="79"/>
      <c r="H6" s="79"/>
    </row>
    <row r="7" spans="1:12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12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12" ht="13.2" customHeight="1" x14ac:dyDescent="0.3">
      <c r="A9" s="92" t="s">
        <v>79</v>
      </c>
      <c r="B9" s="92"/>
      <c r="C9" s="92"/>
      <c r="D9" s="92"/>
      <c r="E9" s="92"/>
      <c r="F9" s="92"/>
      <c r="G9" s="92"/>
      <c r="H9" s="92"/>
    </row>
    <row r="10" spans="1:12" ht="13.2" customHeight="1" x14ac:dyDescent="0.3">
      <c r="A10" s="91" t="s">
        <v>62</v>
      </c>
      <c r="B10" s="91"/>
      <c r="C10" s="91"/>
      <c r="D10" s="91"/>
      <c r="E10" s="91"/>
      <c r="F10" s="91"/>
      <c r="G10" s="91"/>
      <c r="H10" s="91"/>
    </row>
    <row r="11" spans="1:12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12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12" ht="70.95" customHeight="1" x14ac:dyDescent="0.3">
      <c r="A13" s="33" t="s">
        <v>69</v>
      </c>
      <c r="B13" s="65" t="s">
        <v>108</v>
      </c>
      <c r="C13" s="65"/>
      <c r="D13" s="65"/>
      <c r="E13" s="41" t="e" cm="1">
        <f t="array" ref="E13">LOOKUP(1,1/(Organizmynazwa=Zaporganizmy!$B$13),Organizmywop)</f>
        <v>#REF!</v>
      </c>
      <c r="F13" s="35">
        <v>1</v>
      </c>
      <c r="G13" s="86" t="s">
        <v>71</v>
      </c>
      <c r="H13" s="90"/>
    </row>
    <row r="14" spans="1:12" ht="74.400000000000006" customHeight="1" x14ac:dyDescent="0.3">
      <c r="A14" s="34" t="s">
        <v>72</v>
      </c>
      <c r="B14" s="74" t="s">
        <v>109</v>
      </c>
      <c r="C14" s="75"/>
      <c r="D14" s="76"/>
      <c r="E14" s="40" t="e" cm="1">
        <f t="array" ref="E14">LOOKUP(1,1/(Organizmynazwa=Zaporganizmy!$B$14),Organizmywop)</f>
        <v>#REF!</v>
      </c>
      <c r="F14" s="36">
        <v>11</v>
      </c>
      <c r="G14" s="86"/>
      <c r="H14" s="90"/>
      <c r="L14" s="48"/>
    </row>
    <row r="15" spans="1:12" ht="13.2" customHeight="1" x14ac:dyDescent="0.3">
      <c r="A15" s="32"/>
      <c r="B15" s="72" t="s">
        <v>74</v>
      </c>
      <c r="C15" s="72"/>
      <c r="D15" s="72"/>
      <c r="E15" s="32"/>
      <c r="F15" s="32"/>
      <c r="G15" s="86"/>
      <c r="H15" s="90"/>
      <c r="L15" s="48"/>
    </row>
    <row r="16" spans="1:12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78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Ew+rgI5UYaf28s3iNlI1Ys5Fkc4GsUpwQWw4JEE6z0uCYKzISAk5UiwZP9zLonumX6o64QH0mtD3K1TSz67hvQ==" saltValue="4IQW+AY9BSGRtExGC5vLDA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911631BD-9ECF-4758-AB17-FD2C9C744767}">
      <formula1>Organizmynazwa</formula1>
    </dataValidation>
    <dataValidation type="list" allowBlank="1" showInputMessage="1" showErrorMessage="1" sqref="A9:H9" xr:uid="{734C311B-AAFF-4715-8ADF-D70B821EAD4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05BA-E29B-44C1-99AB-32DFE60B9EAD}">
  <dimension ref="A1:H46"/>
  <sheetViews>
    <sheetView topLeftCell="A13" workbookViewId="0">
      <selection activeCell="C25" sqref="C25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" t="s">
        <v>110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92" t="s">
        <v>82</v>
      </c>
      <c r="B9" s="92"/>
      <c r="C9" s="92"/>
      <c r="D9" s="92"/>
      <c r="E9" s="92"/>
      <c r="F9" s="92"/>
      <c r="G9" s="92"/>
      <c r="H9" s="92"/>
    </row>
    <row r="10" spans="1:8" ht="13.2" customHeight="1" x14ac:dyDescent="0.3">
      <c r="A10" s="91" t="s">
        <v>62</v>
      </c>
      <c r="B10" s="91"/>
      <c r="C10" s="91"/>
      <c r="D10" s="91"/>
      <c r="E10" s="91"/>
      <c r="F10" s="91"/>
      <c r="G10" s="91"/>
      <c r="H10" s="91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298.95" customHeight="1" x14ac:dyDescent="0.3">
      <c r="A13" s="44" t="s">
        <v>69</v>
      </c>
      <c r="B13" s="95" t="s">
        <v>111</v>
      </c>
      <c r="C13" s="96"/>
      <c r="D13" s="97"/>
      <c r="E13" s="41" t="e" cm="1">
        <f t="array" ref="E13">LOOKUP(1,1/(Szkłonazwa=Zapszkło!$B$13),Szkłowop)</f>
        <v>#REF!</v>
      </c>
      <c r="F13" s="35">
        <v>1</v>
      </c>
      <c r="G13" s="98" t="s">
        <v>71</v>
      </c>
      <c r="H13" s="90"/>
    </row>
    <row r="14" spans="1:8" ht="74.400000000000006" customHeight="1" x14ac:dyDescent="0.3">
      <c r="A14" s="46" t="s">
        <v>72</v>
      </c>
      <c r="B14" s="99"/>
      <c r="C14" s="99"/>
      <c r="D14" s="99"/>
      <c r="E14" s="40" t="e" cm="1">
        <f t="array" ref="E14">LOOKUP(1,1/(Szkłonazwa=Zapszkło!$B$14),Szkłowop)</f>
        <v>#REF!</v>
      </c>
      <c r="F14" s="36"/>
      <c r="G14" s="98"/>
      <c r="H14" s="90"/>
    </row>
    <row r="15" spans="1:8" ht="13.2" customHeight="1" x14ac:dyDescent="0.3">
      <c r="A15" s="45"/>
      <c r="B15" s="72" t="s">
        <v>74</v>
      </c>
      <c r="C15" s="72"/>
      <c r="D15" s="72"/>
      <c r="E15" s="32"/>
      <c r="F15" s="47"/>
      <c r="G15" s="98"/>
      <c r="H15" s="90"/>
    </row>
    <row r="16" spans="1:8" ht="1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78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oB5M4J48M0kvJsT9r+p1qCdyuIX9VfX3NY83BCApM0EB/I0zYa/Kmauygw4D7Z+JKjY3F0J8AKh7KECtIcNE5A==" saltValue="FyDjn/E0kQOY4lmdldgmsQ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44FAFF58-BF7C-4F4D-BF74-9F549ACEE676}">
      <formula1>$A$37:$A$46</formula1>
    </dataValidation>
    <dataValidation type="list" allowBlank="1" showInputMessage="1" showErrorMessage="1" sqref="B13:D14" xr:uid="{7E5F9D9A-D36F-4341-AD80-F8F39ADBBBC9}">
      <formula1>Szkłonazwa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DF0F-416C-4420-AB1D-359E7847404C}">
  <dimension ref="A1:K46"/>
  <sheetViews>
    <sheetView topLeftCell="A13" workbookViewId="0">
      <selection activeCell="A13" sqref="A13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11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11" ht="13.2" customHeight="1" x14ac:dyDescent="0.3">
      <c r="A2" s="2"/>
      <c r="B2" s="2"/>
      <c r="C2" s="2"/>
      <c r="D2" s="2"/>
      <c r="E2" s="28"/>
      <c r="F2" s="60" t="s">
        <v>57</v>
      </c>
      <c r="G2" s="60"/>
      <c r="H2" s="3">
        <v>45637</v>
      </c>
    </row>
    <row r="3" spans="1:11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11" x14ac:dyDescent="0.3">
      <c r="A4" s="79"/>
      <c r="B4" s="79"/>
      <c r="C4" s="79"/>
      <c r="D4" s="79"/>
      <c r="E4" s="79"/>
      <c r="F4" s="79"/>
      <c r="G4" s="79"/>
      <c r="H4" s="79"/>
    </row>
    <row r="5" spans="1:11" x14ac:dyDescent="0.3">
      <c r="A5" s="79"/>
      <c r="B5" s="79"/>
      <c r="C5" s="79"/>
      <c r="D5" s="79"/>
      <c r="E5" s="79"/>
      <c r="F5" s="79"/>
      <c r="G5" s="79"/>
      <c r="H5" s="79"/>
    </row>
    <row r="6" spans="1:11" x14ac:dyDescent="0.3">
      <c r="A6" s="79"/>
      <c r="B6" s="79"/>
      <c r="C6" s="79"/>
      <c r="D6" s="79"/>
      <c r="E6" s="79"/>
      <c r="F6" s="79"/>
      <c r="G6" s="79"/>
      <c r="H6" s="79"/>
    </row>
    <row r="7" spans="1:11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11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11" ht="13.2" customHeight="1" x14ac:dyDescent="0.3">
      <c r="A9" s="82" t="s">
        <v>61</v>
      </c>
      <c r="B9" s="82"/>
      <c r="C9" s="82"/>
      <c r="D9" s="82"/>
      <c r="E9" s="82"/>
      <c r="F9" s="82"/>
      <c r="G9" s="82"/>
      <c r="H9" s="82"/>
    </row>
    <row r="10" spans="1:11" ht="13.2" customHeight="1" x14ac:dyDescent="0.3">
      <c r="A10" s="77" t="s">
        <v>62</v>
      </c>
      <c r="B10" s="77"/>
      <c r="C10" s="77"/>
      <c r="D10" s="77"/>
      <c r="E10" s="77"/>
      <c r="F10" s="77"/>
      <c r="G10" s="77"/>
      <c r="H10" s="77"/>
    </row>
    <row r="11" spans="1:11" ht="13.2" customHeight="1" x14ac:dyDescent="0.3">
      <c r="A11" s="62" t="s">
        <v>63</v>
      </c>
      <c r="B11" s="62"/>
      <c r="C11" s="62"/>
      <c r="D11" s="62"/>
      <c r="E11" s="62"/>
      <c r="F11" s="62"/>
      <c r="G11" s="62"/>
      <c r="H11" s="62"/>
    </row>
    <row r="12" spans="1:11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11" ht="107.4" customHeight="1" x14ac:dyDescent="0.3">
      <c r="A13" s="33" t="s">
        <v>69</v>
      </c>
      <c r="B13" s="64" t="s">
        <v>70</v>
      </c>
      <c r="C13" s="65"/>
      <c r="D13" s="66"/>
      <c r="E13" s="41" t="e" cm="1">
        <f t="array" ref="E13">LOOKUP(1,1/(Filtrynazwa=ZapFiltry!$B$13),Filtrywop)</f>
        <v>#N/A</v>
      </c>
      <c r="F13" s="35">
        <v>5</v>
      </c>
      <c r="G13" s="69" t="s">
        <v>71</v>
      </c>
      <c r="H13" s="70"/>
      <c r="K13" s="30"/>
    </row>
    <row r="14" spans="1:11" ht="185.4" customHeight="1" x14ac:dyDescent="0.3">
      <c r="A14" s="34" t="s">
        <v>72</v>
      </c>
      <c r="B14" s="74" t="s">
        <v>73</v>
      </c>
      <c r="C14" s="75"/>
      <c r="D14" s="76"/>
      <c r="E14" s="43" t="e" cm="1">
        <f t="array" ref="E14">LOOKUP(1,1/(Filtrynazwa=ZapFiltry!$B$14),Filtrywop)</f>
        <v>#N/A</v>
      </c>
      <c r="F14" s="36">
        <v>10</v>
      </c>
      <c r="G14" s="69"/>
      <c r="H14" s="70"/>
    </row>
    <row r="15" spans="1:11" ht="13.2" customHeight="1" x14ac:dyDescent="0.3">
      <c r="A15" s="38"/>
      <c r="B15" s="71" t="s">
        <v>74</v>
      </c>
      <c r="C15" s="72"/>
      <c r="D15" s="73"/>
      <c r="E15" s="38"/>
      <c r="F15" s="38"/>
      <c r="G15" s="69"/>
      <c r="H15" s="70"/>
    </row>
    <row r="16" spans="1:11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78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FO/hiyQn3WBiZWCG1nitJS3sBeSmHwb40rxqxcDb6Gt1XOv3F519t806BAABmRrFdSLQ8zH/1QcDDZ1VnKS9bA==" saltValue="LQSjxzOJP+eaTj/OfRSBzw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G13:G15"/>
    <mergeCell ref="H13:H15"/>
    <mergeCell ref="B15:D15"/>
    <mergeCell ref="B14:D14"/>
  </mergeCells>
  <dataValidations count="2">
    <dataValidation type="list" allowBlank="1" showInputMessage="1" showErrorMessage="1" sqref="A9:H9" xr:uid="{BD47A2E2-B014-46E4-934E-81A46BD4C137}">
      <formula1>$A$37:$A$46</formula1>
    </dataValidation>
    <dataValidation type="list" allowBlank="1" showInputMessage="1" showErrorMessage="1" sqref="B13:D14" xr:uid="{2F18D480-D656-454F-B097-DB52D72C2AB3}">
      <formula1>Filtrynazwa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DFED-22BA-464B-A744-B23945012A75}">
  <dimension ref="A1:H46"/>
  <sheetViews>
    <sheetView topLeftCell="A12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">
        <v>45596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84" t="s">
        <v>61</v>
      </c>
      <c r="B9" s="84"/>
      <c r="C9" s="84"/>
      <c r="D9" s="84"/>
      <c r="E9" s="84"/>
      <c r="F9" s="84"/>
      <c r="G9" s="84"/>
      <c r="H9" s="84"/>
    </row>
    <row r="10" spans="1:8" ht="13.2" customHeight="1" x14ac:dyDescent="0.3">
      <c r="A10" s="77" t="s">
        <v>62</v>
      </c>
      <c r="B10" s="77"/>
      <c r="C10" s="77"/>
      <c r="D10" s="77"/>
      <c r="E10" s="77"/>
      <c r="F10" s="77"/>
      <c r="G10" s="77"/>
      <c r="H10" s="77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139.94999999999999" customHeight="1" x14ac:dyDescent="0.3">
      <c r="A13" s="33" t="s">
        <v>69</v>
      </c>
      <c r="B13" s="64" t="s">
        <v>88</v>
      </c>
      <c r="C13" s="65"/>
      <c r="D13" s="66"/>
      <c r="E13" s="41" t="e" cm="1">
        <f t="array" ref="E13">LOOKUP(1,1/(Deznazwa=ZapDez!$B$13),Dezwop)</f>
        <v>#REF!</v>
      </c>
      <c r="F13" s="35">
        <v>1</v>
      </c>
      <c r="G13" s="69" t="s">
        <v>71</v>
      </c>
      <c r="H13" s="70"/>
    </row>
    <row r="14" spans="1:8" ht="126" customHeight="1" x14ac:dyDescent="0.3">
      <c r="A14" s="34" t="s">
        <v>72</v>
      </c>
      <c r="B14" s="75" t="s">
        <v>89</v>
      </c>
      <c r="C14" s="75"/>
      <c r="D14" s="76"/>
      <c r="E14" s="40" t="e" cm="1">
        <f t="array" ref="E14">LOOKUP(1,1/(Deznazwa=ZapDez!$B$14),Dezwop)</f>
        <v>#REF!</v>
      </c>
      <c r="F14" s="36">
        <v>5</v>
      </c>
      <c r="G14" s="69"/>
      <c r="H14" s="70"/>
    </row>
    <row r="15" spans="1:8" ht="13.2" customHeight="1" x14ac:dyDescent="0.3">
      <c r="A15" s="38"/>
      <c r="B15" s="72" t="s">
        <v>74</v>
      </c>
      <c r="C15" s="72"/>
      <c r="D15" s="73"/>
      <c r="E15" s="38"/>
      <c r="F15" s="38"/>
      <c r="G15" s="69"/>
      <c r="H15" s="70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90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nuP+IgG8y0WQ/sWdhkhK/6rSoF6AU3L+zgvURYRrsk83JuM2zZpiwWYIu7PKOipkT2FiP2GxwLWvEJEWtN8x2A==" saltValue="UBkexFVzQdQMZdyUIjEzl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H13:H15"/>
    <mergeCell ref="G13:G15"/>
    <mergeCell ref="B14:D14"/>
  </mergeCells>
  <dataValidations count="2">
    <dataValidation type="list" allowBlank="1" showInputMessage="1" showErrorMessage="1" sqref="B13:D14" xr:uid="{E0F9CD75-A74C-44CB-840F-B776BAEC3DA8}">
      <formula1>Deznazwa</formula1>
    </dataValidation>
    <dataValidation type="list" allowBlank="1" showInputMessage="1" showErrorMessage="1" sqref="A9:H9" xr:uid="{2ADA3AA7-697C-40BA-8353-0B5BFF6A3692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DD8D-F10D-4E0F-A4C4-1BFC978E6E76}">
  <dimension ref="A1:H46"/>
  <sheetViews>
    <sheetView topLeftCell="A9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">
        <v>45616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92" t="s">
        <v>79</v>
      </c>
      <c r="B9" s="92"/>
      <c r="C9" s="92"/>
      <c r="D9" s="92"/>
      <c r="E9" s="92"/>
      <c r="F9" s="92"/>
      <c r="G9" s="92"/>
      <c r="H9" s="92"/>
    </row>
    <row r="10" spans="1:8" ht="13.2" customHeight="1" x14ac:dyDescent="0.3">
      <c r="A10" s="91" t="s">
        <v>62</v>
      </c>
      <c r="B10" s="91"/>
      <c r="C10" s="91"/>
      <c r="D10" s="91"/>
      <c r="E10" s="91"/>
      <c r="F10" s="91"/>
      <c r="G10" s="91"/>
      <c r="H10" s="91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199.95" customHeight="1" x14ac:dyDescent="0.3">
      <c r="A13" s="86" t="s">
        <v>69</v>
      </c>
      <c r="B13" s="65" t="s">
        <v>91</v>
      </c>
      <c r="C13" s="65"/>
      <c r="D13" s="66"/>
      <c r="E13" s="87" t="e" cm="1">
        <f t="array" ref="E13">LOOKUP(1,1/(Sternazwa=ZapSter!$B$13),Sterwop)</f>
        <v>#REF!</v>
      </c>
      <c r="F13" s="89">
        <v>5</v>
      </c>
      <c r="G13" s="86" t="s">
        <v>71</v>
      </c>
      <c r="H13" s="90"/>
    </row>
    <row r="14" spans="1:8" ht="17.399999999999999" hidden="1" customHeight="1" x14ac:dyDescent="0.3">
      <c r="A14" s="86"/>
      <c r="B14" s="28" t="s">
        <v>92</v>
      </c>
      <c r="C14" s="28" t="s">
        <v>93</v>
      </c>
      <c r="D14" s="29" t="e" cm="1">
        <f t="array" ref="D14">LOOKUP(1,1/(Sternazwa=ZapSter!$B$13),Sternr)</f>
        <v>#REF!</v>
      </c>
      <c r="E14" s="88"/>
      <c r="F14" s="89"/>
      <c r="G14" s="86"/>
      <c r="H14" s="90"/>
    </row>
    <row r="15" spans="1:8" ht="13.2" customHeight="1" x14ac:dyDescent="0.3">
      <c r="A15" s="86"/>
      <c r="B15" s="72" t="s">
        <v>74</v>
      </c>
      <c r="C15" s="72"/>
      <c r="D15" s="73"/>
      <c r="E15" s="87"/>
      <c r="F15" s="89"/>
      <c r="G15" s="86"/>
      <c r="H15" s="90"/>
    </row>
    <row r="16" spans="1:8" ht="19.95" customHeight="1" x14ac:dyDescent="0.3">
      <c r="A16" s="85"/>
      <c r="B16" s="85"/>
      <c r="C16" s="85"/>
      <c r="D16" s="85"/>
      <c r="E16" s="85"/>
      <c r="F16" s="85"/>
      <c r="G16" s="85"/>
      <c r="H16" s="85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78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nQa8vemSsgJIjMfvi+AecHNmuDELjA+MyuD656jph28OgjzCyfCFKH5eZzOqwlioODfAjEhREo2TqUHkOw+kdA==" saltValue="q4pDXJzpnfgKNqWP8NtLLw==" spinCount="100000" sheet="1" objects="1" scenarios="1" formatCells="0" formatRows="0"/>
  <mergeCells count="22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A13:A15"/>
    <mergeCell ref="E13:E15"/>
    <mergeCell ref="F13:F15"/>
    <mergeCell ref="G13:G15"/>
    <mergeCell ref="H13:H15"/>
  </mergeCells>
  <dataValidations count="2">
    <dataValidation type="list" allowBlank="1" showInputMessage="1" showErrorMessage="1" sqref="A9:H9" xr:uid="{DC4280D5-3124-4F7A-9984-2ACBD31AEACD}">
      <formula1>$A$37:$A$46</formula1>
    </dataValidation>
    <dataValidation type="list" allowBlank="1" showInputMessage="1" showErrorMessage="1" sqref="B13:D13" xr:uid="{180A9F3C-5C4E-4F2E-BD0F-AB96A146CB65}">
      <formula1>Sternazwa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4AA1-206C-4D6D-ADA7-19744B5A04AE}">
  <dimension ref="A1:H46"/>
  <sheetViews>
    <sheetView topLeftCell="A9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">
        <v>45553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92" t="s">
        <v>86</v>
      </c>
      <c r="B9" s="92"/>
      <c r="C9" s="92"/>
      <c r="D9" s="92"/>
      <c r="E9" s="92"/>
      <c r="F9" s="92"/>
      <c r="G9" s="92"/>
      <c r="H9" s="92"/>
    </row>
    <row r="10" spans="1:8" ht="13.2" customHeight="1" x14ac:dyDescent="0.3">
      <c r="A10" s="91" t="s">
        <v>62</v>
      </c>
      <c r="B10" s="91"/>
      <c r="C10" s="91"/>
      <c r="D10" s="91"/>
      <c r="E10" s="91"/>
      <c r="F10" s="91"/>
      <c r="G10" s="91"/>
      <c r="H10" s="91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122.4" customHeight="1" x14ac:dyDescent="0.3">
      <c r="A13" s="33" t="s">
        <v>69</v>
      </c>
      <c r="B13" s="64" t="s">
        <v>95</v>
      </c>
      <c r="C13" s="65"/>
      <c r="D13" s="66"/>
      <c r="E13" s="41" t="e" cm="1">
        <f t="array" ref="E13">LOOKUP(1,1/(Wzorzecnazwa=ZapWzorzec!$B$13),Wzorzecwop)</f>
        <v>#REF!</v>
      </c>
      <c r="F13" s="35">
        <v>4</v>
      </c>
      <c r="G13" s="86" t="s">
        <v>71</v>
      </c>
      <c r="H13" s="90"/>
    </row>
    <row r="14" spans="1:8" ht="113.4" customHeight="1" x14ac:dyDescent="0.3">
      <c r="A14" s="34" t="s">
        <v>72</v>
      </c>
      <c r="B14" s="75" t="s">
        <v>96</v>
      </c>
      <c r="C14" s="75"/>
      <c r="D14" s="75"/>
      <c r="E14" s="40" t="e" cm="1">
        <f t="array" ref="E14">LOOKUP(1,1/(Wzorzecnazwa=ZapWzorzec!$B$14),Wzorzecwop)</f>
        <v>#REF!</v>
      </c>
      <c r="F14" s="36">
        <v>5</v>
      </c>
      <c r="G14" s="86"/>
      <c r="H14" s="90"/>
    </row>
    <row r="15" spans="1:8" ht="13.2" customHeight="1" x14ac:dyDescent="0.3">
      <c r="A15" s="32"/>
      <c r="B15" s="72" t="s">
        <v>74</v>
      </c>
      <c r="C15" s="72"/>
      <c r="D15" s="72"/>
      <c r="E15" s="32"/>
      <c r="F15" s="32"/>
      <c r="G15" s="86"/>
      <c r="H15" s="90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78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2jarD4Ug+dycL67hK1cvW0rnDHiwJlVXhN0+igt2fwK1Fcpdq8LORBYKRnE7RN7uaoOoTDpQaiMKlanRT+lNGg==" saltValue="a333DH4Xx2PNcJeHK/W2d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H13:H15"/>
    <mergeCell ref="G13:G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42FD8353-FAB1-4DFF-8908-3F3E31AB9ACD}">
      <formula1>Wzorzecnazwa</formula1>
    </dataValidation>
    <dataValidation type="list" allowBlank="1" showInputMessage="1" showErrorMessage="1" sqref="A9:H9" xr:uid="{74D757C3-8C2D-488A-8EEA-FF9C6AF63146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1A3A-C4CE-4284-AC7E-4BCA6C34FAD5}">
  <dimension ref="A1:H45"/>
  <sheetViews>
    <sheetView topLeftCell="A10" workbookViewId="0">
      <selection activeCell="A15" sqref="A15:XFD15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">
        <v>45618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92" t="s">
        <v>61</v>
      </c>
      <c r="B9" s="92"/>
      <c r="C9" s="92"/>
      <c r="D9" s="92"/>
      <c r="E9" s="92"/>
      <c r="F9" s="92"/>
      <c r="G9" s="92"/>
      <c r="H9" s="92"/>
    </row>
    <row r="10" spans="1:8" ht="13.2" customHeight="1" x14ac:dyDescent="0.3">
      <c r="A10" s="91" t="s">
        <v>62</v>
      </c>
      <c r="B10" s="91"/>
      <c r="C10" s="91"/>
      <c r="D10" s="91"/>
      <c r="E10" s="91"/>
      <c r="F10" s="91"/>
      <c r="G10" s="91"/>
      <c r="H10" s="91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222.75" customHeight="1" x14ac:dyDescent="0.3">
      <c r="A13" s="86" t="s">
        <v>69</v>
      </c>
      <c r="B13" s="65" t="s">
        <v>97</v>
      </c>
      <c r="C13" s="65"/>
      <c r="D13" s="65"/>
      <c r="E13" s="87" t="e" cm="1">
        <f t="array" ref="E13">LOOKUP(1,1/(Wymaznazwa=Zapwymaz!$B$13),Wymazwop)</f>
        <v>#REF!</v>
      </c>
      <c r="F13" s="89">
        <v>20</v>
      </c>
      <c r="G13" s="86" t="s">
        <v>71</v>
      </c>
      <c r="H13" s="90"/>
    </row>
    <row r="14" spans="1:8" ht="13.2" customHeight="1" x14ac:dyDescent="0.3">
      <c r="A14" s="86"/>
      <c r="B14" s="72" t="s">
        <v>74</v>
      </c>
      <c r="C14" s="72"/>
      <c r="D14" s="72"/>
      <c r="E14" s="87"/>
      <c r="F14" s="89"/>
      <c r="G14" s="86"/>
      <c r="H14" s="90"/>
    </row>
    <row r="15" spans="1:8" ht="19.95" customHeight="1" x14ac:dyDescent="0.3">
      <c r="A15" s="67"/>
      <c r="B15" s="67"/>
      <c r="C15" s="67"/>
      <c r="D15" s="67"/>
      <c r="E15" s="67"/>
      <c r="F15" s="67"/>
      <c r="G15" s="67"/>
      <c r="H15" s="67"/>
    </row>
    <row r="16" spans="1:8" x14ac:dyDescent="0.3">
      <c r="A16" s="68" t="s">
        <v>75</v>
      </c>
      <c r="B16" s="68"/>
      <c r="C16" s="68"/>
      <c r="D16" s="68"/>
      <c r="E16" s="68"/>
      <c r="F16" s="61" t="s">
        <v>75</v>
      </c>
      <c r="G16" s="61"/>
      <c r="H16" s="61"/>
    </row>
    <row r="17" spans="1:8" x14ac:dyDescent="0.3">
      <c r="A17" s="68" t="s">
        <v>76</v>
      </c>
      <c r="B17" s="68"/>
      <c r="C17" s="68"/>
      <c r="D17" s="68"/>
      <c r="E17" s="68"/>
      <c r="F17" s="61" t="s">
        <v>77</v>
      </c>
      <c r="G17" s="61"/>
      <c r="H17" s="61"/>
    </row>
    <row r="18" spans="1:8" x14ac:dyDescent="0.3">
      <c r="A18" s="4"/>
      <c r="B18" s="4"/>
      <c r="C18" s="4"/>
      <c r="D18" s="4"/>
      <c r="E18" s="4"/>
      <c r="F18" s="5"/>
      <c r="G18" s="5"/>
      <c r="H18" s="5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60" t="s">
        <v>78</v>
      </c>
      <c r="B20" s="61"/>
      <c r="C20" s="61"/>
      <c r="D20" s="61"/>
      <c r="E20" s="61"/>
      <c r="F20" s="61"/>
      <c r="G20" s="61"/>
      <c r="H20" s="61"/>
    </row>
    <row r="21" spans="1:8" x14ac:dyDescent="0.3">
      <c r="A21" s="61"/>
      <c r="B21" s="61"/>
      <c r="C21" s="61"/>
      <c r="D21" s="61"/>
      <c r="E21" s="61"/>
      <c r="F21" s="61"/>
      <c r="G21" s="61"/>
      <c r="H21" s="61"/>
    </row>
    <row r="36" spans="1:1" hidden="1" x14ac:dyDescent="0.3">
      <c r="A36" s="1" t="s">
        <v>79</v>
      </c>
    </row>
    <row r="37" spans="1:1" hidden="1" x14ac:dyDescent="0.3">
      <c r="A37" s="1" t="s">
        <v>61</v>
      </c>
    </row>
    <row r="38" spans="1:1" hidden="1" x14ac:dyDescent="0.3">
      <c r="A38" s="1" t="s">
        <v>80</v>
      </c>
    </row>
    <row r="39" spans="1:1" hidden="1" x14ac:dyDescent="0.3">
      <c r="A39" s="1" t="s">
        <v>81</v>
      </c>
    </row>
    <row r="40" spans="1:1" hidden="1" x14ac:dyDescent="0.3">
      <c r="A40" s="1" t="s">
        <v>82</v>
      </c>
    </row>
    <row r="41" spans="1:1" hidden="1" x14ac:dyDescent="0.3">
      <c r="A41" s="1" t="s">
        <v>83</v>
      </c>
    </row>
    <row r="42" spans="1:1" hidden="1" x14ac:dyDescent="0.3">
      <c r="A42" s="1" t="s">
        <v>84</v>
      </c>
    </row>
    <row r="43" spans="1:1" hidden="1" x14ac:dyDescent="0.3">
      <c r="A43" s="1" t="s">
        <v>85</v>
      </c>
    </row>
    <row r="44" spans="1:1" hidden="1" x14ac:dyDescent="0.3">
      <c r="A44" s="1" t="s">
        <v>86</v>
      </c>
    </row>
    <row r="45" spans="1:1" hidden="1" x14ac:dyDescent="0.3">
      <c r="A45" s="1" t="s">
        <v>87</v>
      </c>
    </row>
  </sheetData>
  <sheetProtection algorithmName="SHA-512" hashValue="i41HZCvhMtF0cAoGl685m7K+r0lQMT/07pTTfeWJhX2NyyXN1DJpJqqL8W2DMKQPHiElqVEpxB8ujpJ1wOPBYQ==" saltValue="MxitJTUbhsiJrMNzCxLDvA==" spinCount="100000" sheet="1" objects="1" scenarios="1" formatCells="0" formatRows="0"/>
  <mergeCells count="22">
    <mergeCell ref="A20:H21"/>
    <mergeCell ref="A17:E17"/>
    <mergeCell ref="F17:H17"/>
    <mergeCell ref="A11:H11"/>
    <mergeCell ref="B12:D12"/>
    <mergeCell ref="B13:D13"/>
    <mergeCell ref="A15:H15"/>
    <mergeCell ref="A16:E16"/>
    <mergeCell ref="F16:H16"/>
    <mergeCell ref="B14:D14"/>
    <mergeCell ref="A13:A14"/>
    <mergeCell ref="E13:E14"/>
    <mergeCell ref="F13:F14"/>
    <mergeCell ref="G13:G14"/>
    <mergeCell ref="H13:H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7F96338D-73FB-4819-ADA0-EDAC427CCF7A}">
      <formula1>$A$36:$A$45</formula1>
    </dataValidation>
    <dataValidation type="list" allowBlank="1" showInputMessage="1" showErrorMessage="1" sqref="B13:D13" xr:uid="{F65E08C5-0DB1-498A-9AF1-FEEB7837D277}">
      <formula1>Wymaznazwa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2572-11DA-41B6-8DEA-5597F9A8DA67}">
  <sheetPr>
    <pageSetUpPr fitToPage="1"/>
  </sheetPr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">
        <v>45620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92" t="s">
        <v>61</v>
      </c>
      <c r="B9" s="92"/>
      <c r="C9" s="92"/>
      <c r="D9" s="92"/>
      <c r="E9" s="92"/>
      <c r="F9" s="92"/>
      <c r="G9" s="92"/>
      <c r="H9" s="92"/>
    </row>
    <row r="10" spans="1:8" ht="13.2" customHeight="1" x14ac:dyDescent="0.3">
      <c r="A10" s="91" t="s">
        <v>62</v>
      </c>
      <c r="B10" s="91"/>
      <c r="C10" s="91"/>
      <c r="D10" s="91"/>
      <c r="E10" s="91"/>
      <c r="F10" s="91"/>
      <c r="G10" s="91"/>
      <c r="H10" s="91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48" customHeight="1" x14ac:dyDescent="0.3">
      <c r="A13" s="33" t="s">
        <v>69</v>
      </c>
      <c r="B13" s="64" t="s">
        <v>98</v>
      </c>
      <c r="C13" s="65"/>
      <c r="D13" s="66"/>
      <c r="E13" s="41" t="e" cm="1">
        <f t="array" ref="E13">LOOKUP(1,1/(Rękawicenazwa=Zaprękawice!$B$13),Rękawicewop)</f>
        <v>#REF!</v>
      </c>
      <c r="F13" s="35">
        <v>10</v>
      </c>
      <c r="G13" s="86" t="s">
        <v>71</v>
      </c>
      <c r="H13" s="90"/>
    </row>
    <row r="14" spans="1:8" ht="82.95" customHeight="1" x14ac:dyDescent="0.3">
      <c r="A14" s="34" t="s">
        <v>72</v>
      </c>
      <c r="B14" s="75" t="s">
        <v>98</v>
      </c>
      <c r="C14" s="75"/>
      <c r="D14" s="76"/>
      <c r="E14" s="40" t="e" cm="1">
        <f t="array" ref="E14">LOOKUP(1,1/(Rękawicenazwa=Zaprękawice!$B$14),Rękawicewop)</f>
        <v>#REF!</v>
      </c>
      <c r="F14" s="36">
        <v>11</v>
      </c>
      <c r="G14" s="86"/>
      <c r="H14" s="90"/>
    </row>
    <row r="15" spans="1:8" ht="13.2" customHeight="1" x14ac:dyDescent="0.3">
      <c r="A15" s="32"/>
      <c r="B15" s="71" t="s">
        <v>74</v>
      </c>
      <c r="C15" s="72"/>
      <c r="D15" s="73"/>
      <c r="E15" s="32"/>
      <c r="F15" s="32"/>
      <c r="G15" s="86"/>
      <c r="H15" s="90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78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om32/aCXJPB6jF0LFDil9JHL5uF2yWJwuMN4ODb1oN5ig0gvX9mhSctkyyrWHLiIjthrWur3kHtaSA7EkJ/NPg==" saltValue="IGLvQzrcx8T2k7muFUBWh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C24BE41F-608E-4913-B656-7BF556F22B86}">
      <formula1>Rękawicenazwa</formula1>
    </dataValidation>
    <dataValidation type="list" allowBlank="1" showInputMessage="1" showErrorMessage="1" sqref="A9:H9" xr:uid="{FDCD55E3-46CC-483F-BE19-A8B08872E6A0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081B-FFB3-4156-90B4-44BB6359A8E8}">
  <dimension ref="A1:H46"/>
  <sheetViews>
    <sheetView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">
        <v>45616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92" t="s">
        <v>79</v>
      </c>
      <c r="B9" s="92"/>
      <c r="C9" s="92"/>
      <c r="D9" s="92"/>
      <c r="E9" s="92"/>
      <c r="F9" s="92"/>
      <c r="G9" s="92"/>
      <c r="H9" s="92"/>
    </row>
    <row r="10" spans="1:8" ht="13.2" customHeight="1" x14ac:dyDescent="0.3">
      <c r="A10" s="91" t="s">
        <v>62</v>
      </c>
      <c r="B10" s="91"/>
      <c r="C10" s="91"/>
      <c r="D10" s="91"/>
      <c r="E10" s="91"/>
      <c r="F10" s="91"/>
      <c r="G10" s="91"/>
      <c r="H10" s="91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62.4" customHeight="1" x14ac:dyDescent="0.3">
      <c r="A13" s="33" t="s">
        <v>69</v>
      </c>
      <c r="B13" s="64" t="s">
        <v>99</v>
      </c>
      <c r="C13" s="65"/>
      <c r="D13" s="66"/>
      <c r="E13" s="42" t="e" cm="1">
        <f t="array" ref="E13">LOOKUP(1,1/(Zmywarnazwa=Zapzmywar!$B$13),Zmywarwop)</f>
        <v>#REF!</v>
      </c>
      <c r="F13" s="35">
        <v>1</v>
      </c>
      <c r="G13" s="86" t="s">
        <v>71</v>
      </c>
      <c r="H13" s="90"/>
    </row>
    <row r="14" spans="1:8" ht="60.6" customHeight="1" x14ac:dyDescent="0.3">
      <c r="A14" s="34" t="s">
        <v>72</v>
      </c>
      <c r="B14" s="75" t="s">
        <v>99</v>
      </c>
      <c r="C14" s="75"/>
      <c r="D14" s="76"/>
      <c r="E14" s="43" t="e" cm="1">
        <f t="array" ref="E14">LOOKUP(1,1/(Zmywarnazwa=Zapzmywar!$B$14),Zmywarwop)</f>
        <v>#REF!</v>
      </c>
      <c r="F14" s="36">
        <v>1</v>
      </c>
      <c r="G14" s="86"/>
      <c r="H14" s="90"/>
    </row>
    <row r="15" spans="1:8" ht="13.2" customHeight="1" x14ac:dyDescent="0.3">
      <c r="A15" s="32"/>
      <c r="B15" s="71" t="s">
        <v>74</v>
      </c>
      <c r="C15" s="72"/>
      <c r="D15" s="73"/>
      <c r="E15" s="32"/>
      <c r="F15" s="32"/>
      <c r="G15" s="86"/>
      <c r="H15" s="90"/>
    </row>
    <row r="16" spans="1:8" ht="19.95" customHeight="1" x14ac:dyDescent="0.3">
      <c r="A16" s="67"/>
      <c r="B16" s="67"/>
      <c r="C16" s="67"/>
      <c r="D16" s="67"/>
      <c r="E16" s="67"/>
      <c r="F16" s="67"/>
      <c r="G16" s="67"/>
      <c r="H16" s="67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78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kgFpbNndctoCvh1pUV1GlO2ZGpSHcrg2NFNEULkwyDV2zUdxtbOXkjn5X4fJn/2boPl6A8qUyAAwg4aMaDKosA==" saltValue="fION6l9e3FX6Tl8BDdjAJw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EB2BD764-15A6-4503-AC7F-519D18938577}">
      <formula1>$A$37:$A$46</formula1>
    </dataValidation>
    <dataValidation type="list" allowBlank="1" showInputMessage="1" showErrorMessage="1" sqref="B13:D14" xr:uid="{7F3E8E12-A8FA-4160-9AC1-108B900F6D8C}">
      <formula1>Zmywarnazwa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51AA-501A-4DA8-9038-88909D7C3FB5}">
  <dimension ref="A1:H46"/>
  <sheetViews>
    <sheetView topLeftCell="A7" workbookViewId="0">
      <selection activeCell="A16" sqref="A16:XFD16"/>
    </sheetView>
  </sheetViews>
  <sheetFormatPr defaultColWidth="9.109375" defaultRowHeight="10.199999999999999" x14ac:dyDescent="0.3"/>
  <cols>
    <col min="1" max="1" width="4.6640625" style="1" customWidth="1"/>
    <col min="2" max="2" width="8.6640625" style="1" customWidth="1"/>
    <col min="3" max="3" width="4.6640625" style="1" customWidth="1"/>
    <col min="4" max="4" width="22.6640625" style="1" customWidth="1"/>
    <col min="5" max="5" width="5.6640625" style="1" customWidth="1"/>
    <col min="6" max="6" width="5.5546875" style="1" customWidth="1"/>
    <col min="7" max="7" width="9.6640625" style="1" customWidth="1"/>
    <col min="8" max="8" width="7" style="1" customWidth="1"/>
    <col min="9" max="16384" width="9.109375" style="1"/>
  </cols>
  <sheetData>
    <row r="1" spans="1:8" ht="37.950000000000003" customHeight="1" x14ac:dyDescent="0.3">
      <c r="A1" s="78" t="s">
        <v>56</v>
      </c>
      <c r="B1" s="78"/>
      <c r="C1" s="78"/>
      <c r="D1" s="78"/>
      <c r="E1" s="78"/>
      <c r="F1" s="78"/>
      <c r="G1" s="78"/>
      <c r="H1" s="78"/>
    </row>
    <row r="2" spans="1:8" ht="13.2" customHeight="1" x14ac:dyDescent="0.3">
      <c r="A2" s="2"/>
      <c r="B2" s="2"/>
      <c r="C2" s="2"/>
      <c r="D2" s="2"/>
      <c r="E2" s="2"/>
      <c r="F2" s="60" t="s">
        <v>57</v>
      </c>
      <c r="G2" s="60"/>
      <c r="H2" s="37" t="s">
        <v>103</v>
      </c>
    </row>
    <row r="3" spans="1:8" x14ac:dyDescent="0.3">
      <c r="A3" s="79" t="s">
        <v>58</v>
      </c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ht="13.2" customHeight="1" x14ac:dyDescent="0.3">
      <c r="A7" s="80" t="s">
        <v>59</v>
      </c>
      <c r="B7" s="80"/>
      <c r="C7" s="80"/>
      <c r="D7" s="80"/>
      <c r="E7" s="80"/>
      <c r="F7" s="80"/>
      <c r="G7" s="80"/>
      <c r="H7" s="80"/>
    </row>
    <row r="8" spans="1:8" ht="13.2" customHeight="1" x14ac:dyDescent="0.3">
      <c r="A8" s="81" t="s">
        <v>60</v>
      </c>
      <c r="B8" s="81"/>
      <c r="C8" s="81"/>
      <c r="D8" s="81"/>
      <c r="E8" s="81"/>
      <c r="F8" s="81"/>
      <c r="G8" s="81"/>
      <c r="H8" s="81"/>
    </row>
    <row r="9" spans="1:8" ht="13.2" customHeight="1" x14ac:dyDescent="0.3">
      <c r="A9" s="92" t="s">
        <v>79</v>
      </c>
      <c r="B9" s="92"/>
      <c r="C9" s="92"/>
      <c r="D9" s="92"/>
      <c r="E9" s="92"/>
      <c r="F9" s="92"/>
      <c r="G9" s="92"/>
      <c r="H9" s="92"/>
    </row>
    <row r="10" spans="1:8" ht="13.2" customHeight="1" x14ac:dyDescent="0.3">
      <c r="A10" s="91" t="s">
        <v>62</v>
      </c>
      <c r="B10" s="91"/>
      <c r="C10" s="91"/>
      <c r="D10" s="91"/>
      <c r="E10" s="91"/>
      <c r="F10" s="91"/>
      <c r="G10" s="91"/>
      <c r="H10" s="91"/>
    </row>
    <row r="11" spans="1:8" ht="13.2" customHeight="1" x14ac:dyDescent="0.3">
      <c r="A11" s="83" t="s">
        <v>63</v>
      </c>
      <c r="B11" s="83"/>
      <c r="C11" s="83"/>
      <c r="D11" s="83"/>
      <c r="E11" s="83"/>
      <c r="F11" s="83"/>
      <c r="G11" s="83"/>
      <c r="H11" s="83"/>
    </row>
    <row r="12" spans="1:8" ht="13.2" customHeight="1" x14ac:dyDescent="0.3">
      <c r="A12" s="39" t="s">
        <v>1</v>
      </c>
      <c r="B12" s="63" t="s">
        <v>64</v>
      </c>
      <c r="C12" s="63"/>
      <c r="D12" s="63"/>
      <c r="E12" s="39" t="s">
        <v>65</v>
      </c>
      <c r="F12" s="39" t="s">
        <v>66</v>
      </c>
      <c r="G12" s="39" t="s">
        <v>67</v>
      </c>
      <c r="H12" s="39" t="s">
        <v>68</v>
      </c>
    </row>
    <row r="13" spans="1:8" ht="58.95" customHeight="1" x14ac:dyDescent="0.3">
      <c r="A13" s="33" t="s">
        <v>69</v>
      </c>
      <c r="B13" s="64" t="s">
        <v>101</v>
      </c>
      <c r="C13" s="65"/>
      <c r="D13" s="66"/>
      <c r="E13" s="41" t="e" cm="1">
        <f t="array" ref="E13">LOOKUP(1,1/(Korkinazwa=Zapkorki!$B$13),Korkiwop)</f>
        <v>#REF!</v>
      </c>
      <c r="F13" s="35">
        <v>1</v>
      </c>
      <c r="G13" s="86" t="s">
        <v>71</v>
      </c>
      <c r="H13" s="90"/>
    </row>
    <row r="14" spans="1:8" ht="51.6" customHeight="1" x14ac:dyDescent="0.3">
      <c r="A14" s="34" t="s">
        <v>72</v>
      </c>
      <c r="B14" s="75" t="s">
        <v>102</v>
      </c>
      <c r="C14" s="75"/>
      <c r="D14" s="76"/>
      <c r="E14" s="40" t="e" cm="1">
        <f t="array" ref="E14">LOOKUP(1,1/(Korkinazwa=Zapkorki!$B$14),Korkiwop)</f>
        <v>#REF!</v>
      </c>
      <c r="F14" s="36">
        <v>5</v>
      </c>
      <c r="G14" s="86"/>
      <c r="H14" s="90"/>
    </row>
    <row r="15" spans="1:8" ht="13.2" customHeight="1" x14ac:dyDescent="0.3">
      <c r="A15" s="32"/>
      <c r="B15" s="71" t="s">
        <v>74</v>
      </c>
      <c r="C15" s="72"/>
      <c r="D15" s="73"/>
      <c r="E15" s="32"/>
      <c r="F15" s="32"/>
      <c r="G15" s="86"/>
      <c r="H15" s="90"/>
    </row>
    <row r="16" spans="1:8" ht="19.95" customHeight="1" x14ac:dyDescent="0.3">
      <c r="A16" s="67"/>
      <c r="B16" s="93"/>
      <c r="C16" s="93"/>
      <c r="D16" s="93"/>
      <c r="E16" s="67"/>
      <c r="F16" s="67"/>
      <c r="G16" s="67"/>
      <c r="H16" s="67"/>
    </row>
    <row r="17" spans="1:8" x14ac:dyDescent="0.3">
      <c r="A17" s="68" t="s">
        <v>75</v>
      </c>
      <c r="B17" s="68"/>
      <c r="C17" s="68"/>
      <c r="D17" s="68"/>
      <c r="E17" s="68"/>
      <c r="F17" s="61" t="s">
        <v>75</v>
      </c>
      <c r="G17" s="61"/>
      <c r="H17" s="61"/>
    </row>
    <row r="18" spans="1:8" x14ac:dyDescent="0.3">
      <c r="A18" s="68" t="s">
        <v>76</v>
      </c>
      <c r="B18" s="68"/>
      <c r="C18" s="68"/>
      <c r="D18" s="68"/>
      <c r="E18" s="68"/>
      <c r="F18" s="61" t="s">
        <v>77</v>
      </c>
      <c r="G18" s="61"/>
      <c r="H18" s="61"/>
    </row>
    <row r="19" spans="1:8" x14ac:dyDescent="0.3">
      <c r="A19" s="4"/>
      <c r="B19" s="4"/>
      <c r="C19" s="4"/>
      <c r="D19" s="4"/>
      <c r="E19" s="4"/>
      <c r="F19" s="5"/>
      <c r="G19" s="5"/>
      <c r="H19" s="5"/>
    </row>
    <row r="20" spans="1:8" x14ac:dyDescent="0.3">
      <c r="A20" s="4"/>
      <c r="B20" s="4"/>
      <c r="C20" s="4"/>
      <c r="D20" s="4"/>
      <c r="E20" s="4"/>
      <c r="F20" s="5"/>
      <c r="G20" s="5"/>
      <c r="H20" s="5"/>
    </row>
    <row r="21" spans="1:8" x14ac:dyDescent="0.3">
      <c r="A21" s="60" t="s">
        <v>78</v>
      </c>
      <c r="B21" s="61"/>
      <c r="C21" s="61"/>
      <c r="D21" s="61"/>
      <c r="E21" s="61"/>
      <c r="F21" s="61"/>
      <c r="G21" s="61"/>
      <c r="H21" s="61"/>
    </row>
    <row r="22" spans="1:8" x14ac:dyDescent="0.3">
      <c r="A22" s="61"/>
      <c r="B22" s="61"/>
      <c r="C22" s="61"/>
      <c r="D22" s="61"/>
      <c r="E22" s="61"/>
      <c r="F22" s="61"/>
      <c r="G22" s="61"/>
      <c r="H22" s="61"/>
    </row>
    <row r="37" spans="1:1" hidden="1" x14ac:dyDescent="0.3">
      <c r="A37" s="1" t="s">
        <v>79</v>
      </c>
    </row>
    <row r="38" spans="1:1" hidden="1" x14ac:dyDescent="0.3">
      <c r="A38" s="1" t="s">
        <v>61</v>
      </c>
    </row>
    <row r="39" spans="1:1" hidden="1" x14ac:dyDescent="0.3">
      <c r="A39" s="1" t="s">
        <v>80</v>
      </c>
    </row>
    <row r="40" spans="1:1" hidden="1" x14ac:dyDescent="0.3">
      <c r="A40" s="1" t="s">
        <v>81</v>
      </c>
    </row>
    <row r="41" spans="1:1" hidden="1" x14ac:dyDescent="0.3">
      <c r="A41" s="1" t="s">
        <v>82</v>
      </c>
    </row>
    <row r="42" spans="1:1" hidden="1" x14ac:dyDescent="0.3">
      <c r="A42" s="1" t="s">
        <v>83</v>
      </c>
    </row>
    <row r="43" spans="1:1" hidden="1" x14ac:dyDescent="0.3">
      <c r="A43" s="1" t="s">
        <v>84</v>
      </c>
    </row>
    <row r="44" spans="1:1" hidden="1" x14ac:dyDescent="0.3">
      <c r="A44" s="1" t="s">
        <v>85</v>
      </c>
    </row>
    <row r="45" spans="1:1" hidden="1" x14ac:dyDescent="0.3">
      <c r="A45" s="1" t="s">
        <v>86</v>
      </c>
    </row>
    <row r="46" spans="1:1" hidden="1" x14ac:dyDescent="0.3">
      <c r="A46" s="1" t="s">
        <v>87</v>
      </c>
    </row>
  </sheetData>
  <sheetProtection algorithmName="SHA-512" hashValue="VL+crnN6TqJD4Szeg4vYQKmju/xtKUBNC08V+ihib3fvnZt0Nu6+hxhJfa/y56o+i55vQWyzKNgtkBgYI3YRrw==" saltValue="XdMHG+U5h6yIWU3w58B4/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5" type="noConversion"/>
  <dataValidations count="2">
    <dataValidation type="list" allowBlank="1" showInputMessage="1" showErrorMessage="1" sqref="B13:D14" xr:uid="{8D906075-AEA3-4923-A7AB-36B98FCA0986}">
      <formula1>Korkinazwa</formula1>
    </dataValidation>
    <dataValidation type="list" allowBlank="1" showInputMessage="1" showErrorMessage="1" sqref="A9:H9" xr:uid="{AEE4AAF6-3104-4CA8-A79C-D956FF5F322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3</vt:i4>
      </vt:variant>
    </vt:vector>
  </HeadingPairs>
  <TitlesOfParts>
    <vt:vector size="17" baseType="lpstr">
      <vt:lpstr>Filtry, ezy, butelki, wialki</vt:lpstr>
      <vt:lpstr>ZapFiltry</vt:lpstr>
      <vt:lpstr>ZapDez</vt:lpstr>
      <vt:lpstr>ZapSter</vt:lpstr>
      <vt:lpstr>ZapWzorzec</vt:lpstr>
      <vt:lpstr>Zapwymaz</vt:lpstr>
      <vt:lpstr>Zaprękawice</vt:lpstr>
      <vt:lpstr>Zapzmywar</vt:lpstr>
      <vt:lpstr>Zapkorki</vt:lpstr>
      <vt:lpstr>ZapGC</vt:lpstr>
      <vt:lpstr>ZapRO</vt:lpstr>
      <vt:lpstr>Zapspręż</vt:lpstr>
      <vt:lpstr>Zaporganizmy</vt:lpstr>
      <vt:lpstr>Zapszkło</vt:lpstr>
      <vt:lpstr>Filtrynazwa</vt:lpstr>
      <vt:lpstr>Filtrynr</vt:lpstr>
      <vt:lpstr>Filtrywop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Krzysztof Krzemiński</dc:creator>
  <cp:keywords/>
  <dc:description/>
  <cp:lastModifiedBy>PSSE Częstochowa - Kinga Pytel</cp:lastModifiedBy>
  <cp:revision/>
  <cp:lastPrinted>2025-08-27T10:39:44Z</cp:lastPrinted>
  <dcterms:created xsi:type="dcterms:W3CDTF">2015-06-05T18:19:34Z</dcterms:created>
  <dcterms:modified xsi:type="dcterms:W3CDTF">2025-09-09T11:50:58Z</dcterms:modified>
  <cp:category/>
  <cp:contentStatus/>
</cp:coreProperties>
</file>