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activeTab="0"/>
  </bookViews>
  <sheets>
    <sheet name="formularz" sheetId="1" r:id="rId1"/>
    <sheet name="kursy ostatnie i przedostatnie" sheetId="2" state="hidden" r:id="rId2"/>
    <sheet name="święta" sheetId="3" state="hidden" r:id="rId3"/>
  </sheets>
  <definedNames>
    <definedName name="_xlfn.BAHTTEXT" hidden="1">#NAME?</definedName>
    <definedName name="data_kursu_przyjętego">#REF!</definedName>
    <definedName name="daty_zapłaty">'formularz'!$E$9:$E$40</definedName>
    <definedName name="kategorie">'formularz'!$B$9:$B$40</definedName>
    <definedName name="koniec_kwartału">'formularz'!$F$6</definedName>
    <definedName name="kurs_przyjęty">#REF!</definedName>
    <definedName name="kursy_do">#REF!</definedName>
    <definedName name="kursy_od">#REF!</definedName>
    <definedName name="kwoty_brutto_EURO">'formularz'!#REF!</definedName>
    <definedName name="kwoty_brutto_PLN">'formularz'!$H$9:$H$40</definedName>
    <definedName name="kwoty_euro">'formularz'!#REF!</definedName>
    <definedName name="kwoty_pln">'formularz'!$F$9:$F$40</definedName>
    <definedName name="kwoty_uznane_brutto_EURO">'formularz'!$Q$9:$Q$40</definedName>
    <definedName name="kwoty_uznane_brutto_PLN">'formularz'!$N$9:$N$40</definedName>
    <definedName name="kwoty_uznane_euro">'formularz'!$O$9:$O$40</definedName>
    <definedName name="kwoty_uznane_pln">'formularz'!$L$9:$L$40</definedName>
    <definedName name="kwoty_uznane_VAT_EURO">'formularz'!$P$9:$P$40</definedName>
    <definedName name="kwoty_uznane_VAT_PLN">'formularz'!$M$9:$M$40</definedName>
    <definedName name="Kwoty_VAT__PLN">'formularz'!$G$9:$G$40</definedName>
    <definedName name="kwoty_VAT_EURO">'formularz'!#REF!</definedName>
    <definedName name="ostatni_wiersz">'formularz'!#REF!</definedName>
    <definedName name="ostatni_wiersz_formuły">'formularz'!#REF!</definedName>
    <definedName name="ostatni_wiersz_formuły_sum">#REF!</definedName>
    <definedName name="ostatni_wiersz_sum">#REF!</definedName>
    <definedName name="początek_kwartału">'formularz'!$D$6</definedName>
    <definedName name="stawka_dopłaty">#REF!</definedName>
    <definedName name="stawka_obniżki">#REF!</definedName>
    <definedName name="stawka_RP">#REF!</definedName>
    <definedName name="stawka_UE">#REF!</definedName>
    <definedName name="tabela_kursów">#REF!</definedName>
    <definedName name="Z_1A810F46_83AA_4DC5_88F2_8DFF25B1C3E6_.wvu.Cols" localSheetId="0" hidden="1">'formularz'!$K:$Q,'formularz'!$T:$Y</definedName>
    <definedName name="Z_1A810F46_83AA_4DC5_88F2_8DFF25B1C3E6_.wvu.PrintArea" localSheetId="0" hidden="1">'formularz'!$A$1:$J$49</definedName>
    <definedName name="Z_231C6AF2_1B07_4F25_91EC_4B79054F447C_.wvu.Cols" localSheetId="0" hidden="1">'formularz'!$K:$Q,'formularz'!$T:$Y</definedName>
    <definedName name="Z_2EDF17E0_68A3_42F9_9E71_DE75D640F060_.wvu.Cols" localSheetId="0" hidden="1">'formularz'!$K:$Q,'formularz'!$T:$Y</definedName>
    <definedName name="Z_2EDF17E0_68A3_42F9_9E71_DE75D640F060_.wvu.PrintArea" localSheetId="0" hidden="1">'formularz'!$A$1:$J$49</definedName>
    <definedName name="Z_37B5F96C_861A_4CA7_9CC7_6C0E7A297B07_.wvu.Cols" localSheetId="0" hidden="1">'formularz'!$K:$Q,'formularz'!$T:$Y</definedName>
    <definedName name="Z_37B5F96C_861A_4CA7_9CC7_6C0E7A297B07_.wvu.PrintArea" localSheetId="0" hidden="1">'formularz'!$A$1:$J$49</definedName>
    <definedName name="Z_438A3319_AAF7_4799_89C2_9B7C74D0CCA5_.wvu.Cols" localSheetId="0" hidden="1">'formularz'!$K:$Q,'formularz'!$T:$Y</definedName>
    <definedName name="Z_438A3319_AAF7_4799_89C2_9B7C74D0CCA5_.wvu.PrintArea" localSheetId="0" hidden="1">'formularz'!$A$2:$J$49</definedName>
    <definedName name="Z_547DB66E_9516_467A_B4F1_2241B3237AAE_.wvu.Cols" localSheetId="0" hidden="1">'formularz'!$K:$Q,'formularz'!$T:$Y</definedName>
    <definedName name="Z_547DB66E_9516_467A_B4F1_2241B3237AAE_.wvu.PrintArea" localSheetId="0" hidden="1">'formularz'!$A$1:$J$49</definedName>
    <definedName name="Z_BE17157C_0FEC_47BC_AFB2_B92B9DFA6B16_.wvu.Cols" localSheetId="0" hidden="1">'formularz'!$K:$Q,'formularz'!$T:$Y</definedName>
    <definedName name="Z_BE17157C_0FEC_47BC_AFB2_B92B9DFA6B16_.wvu.PrintArea" localSheetId="0" hidden="1">'formularz'!$A$1:$J$49</definedName>
    <definedName name="Z_C54E9615_764E_465C_94B1_349F1DE96D36_.wvu.Cols" localSheetId="0" hidden="1">'formularz'!$K:$Q,'formularz'!$T:$Y</definedName>
    <definedName name="Z_C54E9615_764E_465C_94B1_349F1DE96D36_.wvu.PrintArea" localSheetId="0" hidden="1">'formularz'!$A$1:$J$49</definedName>
    <definedName name="Z_EB1DA509_11D0_4A72_BACC_3FF53A1CD718_.wvu.Cols" localSheetId="0" hidden="1">'formularz'!$K:$Q,'formularz'!$T:$Y</definedName>
    <definedName name="Z_EB1DA509_11D0_4A72_BACC_3FF53A1CD718_.wvu.PrintArea" localSheetId="0" hidden="1">'formularz'!$A$1:$J$49</definedName>
    <definedName name="zwłoka">#REF!</definedName>
  </definedNames>
  <calcPr fullCalcOnLoad="1"/>
</workbook>
</file>

<file path=xl/sharedStrings.xml><?xml version="1.0" encoding="utf-8"?>
<sst xmlns="http://schemas.openxmlformats.org/spreadsheetml/2006/main" count="58" uniqueCount="58">
  <si>
    <t>Nr faktury lub innego dokumentu</t>
  </si>
  <si>
    <t>Uwagi</t>
  </si>
  <si>
    <t>Lp.</t>
  </si>
  <si>
    <t>miesiąc</t>
  </si>
  <si>
    <t>Data
wystawienia
(rrrr-mm-dd)</t>
  </si>
  <si>
    <t>Data
zapłaty
(rrrr-mm-dd)</t>
  </si>
  <si>
    <t>a zakończył:</t>
  </si>
  <si>
    <t>Łącznie:</t>
  </si>
  <si>
    <t>Miejsce sporządzenia wniosku</t>
  </si>
  <si>
    <t>Data (rrrr-mm-dd)</t>
  </si>
  <si>
    <t>Komentarz ARR</t>
  </si>
  <si>
    <t>Kwota uznana przez ARR
netto (€)</t>
  </si>
  <si>
    <t>Kwota uznana przez ARR
netto (PLN)</t>
  </si>
  <si>
    <t>luty</t>
  </si>
  <si>
    <t>Kwota uznana przez ARR
VAT (PLN)</t>
  </si>
  <si>
    <t>Kwota uznana przez ARR
brutto (PLN)</t>
  </si>
  <si>
    <t>Kwota uznana przez ARR
VAT (€)</t>
  </si>
  <si>
    <t>Kwota uznana przez ARR
brutto (€)</t>
  </si>
  <si>
    <t>A</t>
  </si>
  <si>
    <t>Nowy Rok</t>
  </si>
  <si>
    <t>Wielki Piątek</t>
  </si>
  <si>
    <t>Poniedziałek Wielkanocny</t>
  </si>
  <si>
    <t>Święto Pracy</t>
  </si>
  <si>
    <t>Boże Narodzenie</t>
  </si>
  <si>
    <t>2 dzień Bożego Narodzenia</t>
  </si>
  <si>
    <t>wielkanoc</t>
  </si>
  <si>
    <t>a</t>
  </si>
  <si>
    <t>b</t>
  </si>
  <si>
    <t>c</t>
  </si>
  <si>
    <t>d</t>
  </si>
  <si>
    <t>e</t>
  </si>
  <si>
    <t>rok</t>
  </si>
  <si>
    <t>B</t>
  </si>
  <si>
    <t>Wielkanoc (niedziela)</t>
  </si>
  <si>
    <t>dzień tygodnia ostatniego dnia miesiąca</t>
  </si>
  <si>
    <t>ostatni dzień ustalenia kursu w danym miesiącu</t>
  </si>
  <si>
    <t>liczba dni w miesiącu</t>
  </si>
  <si>
    <t>pierwszy dzień miesiąca operacji (następny miesiąc)</t>
  </si>
  <si>
    <t>ostatnia data kursu z danego miesiąca</t>
  </si>
  <si>
    <t>ostatni kurs z danego miesiąca</t>
  </si>
  <si>
    <t>przedostatnia data kursu z danego miesiąca</t>
  </si>
  <si>
    <t>przedostatni kurs z danego miesiąca</t>
  </si>
  <si>
    <t>święto</t>
  </si>
  <si>
    <t>stałe</t>
  </si>
  <si>
    <t>Wielkanoc w roku miesiąca ustalenia kursu</t>
  </si>
  <si>
    <t>dzień</t>
  </si>
  <si>
    <t>powyższy etap rozpoczął się:</t>
  </si>
  <si>
    <t>Numer etapu lub etap końcowy  (1, 2,...) realizacji zadania dla którego sporządzono niniejsze zestawienie:</t>
  </si>
  <si>
    <t>Kwota do rozliczenia (PLN)</t>
  </si>
  <si>
    <t>Kwota netto 
(PLN)</t>
  </si>
  <si>
    <t>Kwota brutto 
(PLN)</t>
  </si>
  <si>
    <t>Kwota VAT 
lub 
kwota innych obciążeń 
(PLN)</t>
  </si>
  <si>
    <t>Stosowny punkt 
z Planu Finansowego (pkt 5 Zestawienia rzeczowo-finansowego zadania Fpz_f3)</t>
  </si>
  <si>
    <t>Numer decyzji w sprawie udzielenia wsparcia z FP:</t>
  </si>
  <si>
    <t>Nazwisko i imię osoby upoważnionej do reprezentowania podmiotu</t>
  </si>
  <si>
    <t>FORMULARZ NALEŻY PRZESŁAĆ TAKŻE DROGĄ ELEKTRONICZNĄ NA ADRES: wnioski-fundusze@kowr.gov.pl (w wersji edytowalnej MsExcell)</t>
  </si>
  <si>
    <t>Pieczęć i podpis osoby upoważnionej do reprezentowania podmiotu</t>
  </si>
  <si>
    <r>
      <t xml:space="preserve">  UWAGI
  1. Formularz należy wypełnić nie używając korektora.
  2. Formularz należy wypełnić dla wszystkich kosztów poniesionych w okresie, którego dotyczy wniosek o płatność, w podziale na kategorie zgodne z Planem Finansowym.
  3. Wypełniony formularz przesłać do Departamentu Rozwoju Rynku w Centrali KOWR wraz z wnioskiem o płatność i innymi wymaganymi dokumentami.                                                                                                                                                                                                                                                                           4. W przypadku wystąpienia w zestawieniu dokumentów dublujących się, kwoty z tych dokumentów w wierszu Łącznie dla kolumn Kwota netto, Kwota Vat lub innych obciążeń i Kwota brutto, należy uwzględnić tylko raz.                                                                                                           5. Kwotę kosztów ogólnych należy uwzględnić jedynie w kolumnie Kwota do rozliczenia.
</t>
    </r>
    <r>
      <rPr>
        <b/>
        <sz val="7.5"/>
        <color indexed="57"/>
        <rFont val="Arial"/>
        <family val="2"/>
      </rPr>
      <t xml:space="preserve">6. W przypadku rozliczania etapu końcowego należy wskazać datę rozpoczęcia realizacji zadania. </t>
    </r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</si>
</sst>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€-1]_-;\-* #,##0.00\ [$€-1]_-;_-* &quot;-&quot;??\ [$€-1]_-"/>
    <numFmt numFmtId="167" formatCode="yyyy/mm/dd;@"/>
    <numFmt numFmtId="168" formatCode="0.0000"/>
    <numFmt numFmtId="169" formatCode="_-* #,##0.0000\ &quot;zł&quot;_-;\-* #,##0.0000\ &quot;zł&quot;_-;_-* &quot;-&quot;??\ &quot;zł&quot;_-;_-@_-"/>
    <numFmt numFmtId="170" formatCode="_-* #,##0.0000\ [$€-1]_-;\-* #,##0.0000\ [$€-1]_-;_-* &quot;-&quot;??\ [$€-1]_-"/>
    <numFmt numFmtId="171" formatCode="_-* #,##0.0000\ [$€-1]_-;\-* #,##0.0000\ [$€-1]_-;_-* &quot;-&quot;??\ [$€-1]_-;_-@_-"/>
    <numFmt numFmtId="172" formatCode="[$-415]d\ mmmm\ yyyy"/>
    <numFmt numFmtId="173" formatCode="yyyy/mm/dd\ ddd"/>
    <numFmt numFmtId="174" formatCode="0.000"/>
    <numFmt numFmtId="175" formatCode="_-* #,##0.000\ [$€-1]_-;\-* #,##0.000\ [$€-1]_-;_-* &quot;-&quot;??\ [$€-1]_-"/>
    <numFmt numFmtId="176" formatCode="_-* #,##0.000\ &quot;zł&quot;_-;\-* #,##0.000\ &quot;zł&quot;_-;_-* &quot;-&quot;??\ &quot;zł&quot;_-;_-@_-"/>
    <numFmt numFmtId="177" formatCode="mmm/yyyy"/>
    <numFmt numFmtId="178" formatCode="_-* #,##0.0\ &quot;zł&quot;_-;\-* #,##0.0\ &quot;zł&quot;_-;_-* &quot;-&quot;??\ &quot;zł&quot;_-;_-@_-"/>
    <numFmt numFmtId="179" formatCode="0.00000"/>
    <numFmt numFmtId="180" formatCode="[$-415]d\ mmm\ yy;@"/>
    <numFmt numFmtId="181" formatCode="0.0%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_-* #,##0.00\ [$€-1]_-;\-* #,##0.00\ [$€-1]_-;_-* &quot;-&quot;??\ [$€-1]_-;_-@_-"/>
    <numFmt numFmtId="195" formatCode="_-* #,##0.0000\ [$€-1]_-;\-* #,##0.0000\ [$€-1]_-;_-* &quot;-&quot;????\ [$€-1]_-;_-@_-"/>
    <numFmt numFmtId="196" formatCode="[$-415]d\ mmm\ \y\y;@"/>
    <numFmt numFmtId="197" formatCode="_-* ##,#0\.0\ \z\ł_-;\-* ##,#0\.0\ \z\ł_-;_-* &quot;-&quot;??\ \z\ł_-;_-@_-"/>
  </numFmts>
  <fonts count="60">
    <font>
      <sz val="10"/>
      <name val="Arial"/>
      <family val="0"/>
    </font>
    <font>
      <sz val="8"/>
      <name val="Arial"/>
      <family val="2"/>
    </font>
    <font>
      <b/>
      <sz val="8.5"/>
      <color indexed="57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b/>
      <sz val="8.5"/>
      <color indexed="55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sz val="8.5"/>
      <color indexed="57"/>
      <name val="Arial"/>
      <family val="2"/>
    </font>
    <font>
      <sz val="7.5"/>
      <color indexed="57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7.5"/>
      <color indexed="57"/>
      <name val="Arial"/>
      <family val="2"/>
    </font>
    <font>
      <sz val="19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23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57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7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7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9" fontId="0" fillId="0" borderId="0" xfId="55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14" fontId="9" fillId="0" borderId="16" xfId="0" applyNumberFormat="1" applyFont="1" applyBorder="1" applyAlignment="1" applyProtection="1">
      <alignment/>
      <protection locked="0"/>
    </xf>
    <xf numFmtId="44" fontId="9" fillId="0" borderId="17" xfId="6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8" xfId="0" applyFont="1" applyBorder="1" applyAlignment="1" applyProtection="1">
      <alignment horizontal="center"/>
      <protection locked="0"/>
    </xf>
    <xf numFmtId="44" fontId="9" fillId="0" borderId="18" xfId="61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 horizontal="center"/>
      <protection locked="0"/>
    </xf>
    <xf numFmtId="44" fontId="9" fillId="0" borderId="19" xfId="6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right"/>
      <protection/>
    </xf>
    <xf numFmtId="0" fontId="10" fillId="0" borderId="2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/>
    </xf>
    <xf numFmtId="14" fontId="3" fillId="0" borderId="23" xfId="0" applyNumberFormat="1" applyFont="1" applyBorder="1" applyAlignment="1" applyProtection="1">
      <alignment vertical="center"/>
      <protection locked="0"/>
    </xf>
    <xf numFmtId="14" fontId="3" fillId="0" borderId="24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/>
    </xf>
    <xf numFmtId="44" fontId="12" fillId="0" borderId="29" xfId="61" applyFont="1" applyFill="1" applyBorder="1" applyAlignment="1" applyProtection="1">
      <alignment/>
      <protection locked="0"/>
    </xf>
    <xf numFmtId="166" fontId="12" fillId="0" borderId="29" xfId="61" applyNumberFormat="1" applyFont="1" applyFill="1" applyBorder="1" applyAlignment="1" applyProtection="1">
      <alignment/>
      <protection locked="0"/>
    </xf>
    <xf numFmtId="44" fontId="12" fillId="0" borderId="29" xfId="61" applyFont="1" applyBorder="1" applyAlignment="1" applyProtection="1">
      <alignment/>
      <protection locked="0"/>
    </xf>
    <xf numFmtId="44" fontId="13" fillId="0" borderId="30" xfId="61" applyFont="1" applyBorder="1" applyAlignment="1" applyProtection="1">
      <alignment/>
      <protection/>
    </xf>
    <xf numFmtId="0" fontId="9" fillId="0" borderId="31" xfId="0" applyFont="1" applyBorder="1" applyAlignment="1" applyProtection="1">
      <alignment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wrapText="1"/>
      <protection locked="0"/>
    </xf>
    <xf numFmtId="14" fontId="9" fillId="0" borderId="22" xfId="0" applyNumberFormat="1" applyFont="1" applyBorder="1" applyAlignment="1" applyProtection="1">
      <alignment wrapText="1"/>
      <protection locked="0"/>
    </xf>
    <xf numFmtId="0" fontId="9" fillId="0" borderId="22" xfId="0" applyFont="1" applyBorder="1" applyAlignment="1" applyProtection="1">
      <alignment wrapText="1"/>
      <protection locked="0"/>
    </xf>
    <xf numFmtId="0" fontId="9" fillId="0" borderId="37" xfId="0" applyFont="1" applyBorder="1" applyAlignment="1" applyProtection="1">
      <alignment wrapText="1"/>
      <protection locked="0"/>
    </xf>
    <xf numFmtId="14" fontId="9" fillId="0" borderId="16" xfId="0" applyNumberFormat="1" applyFont="1" applyBorder="1" applyAlignment="1" applyProtection="1">
      <alignment/>
      <protection locked="0"/>
    </xf>
    <xf numFmtId="170" fontId="12" fillId="0" borderId="29" xfId="61" applyNumberFormat="1" applyFont="1" applyFill="1" applyBorder="1" applyAlignment="1" applyProtection="1">
      <alignment/>
      <protection locked="0"/>
    </xf>
    <xf numFmtId="170" fontId="13" fillId="0" borderId="30" xfId="44" applyNumberFormat="1" applyFont="1" applyBorder="1" applyAlignment="1" applyProtection="1">
      <alignment/>
      <protection/>
    </xf>
    <xf numFmtId="0" fontId="16" fillId="0" borderId="25" xfId="0" applyFont="1" applyBorder="1" applyAlignment="1" applyProtection="1">
      <alignment horizontal="right" vertical="center" wrapText="1"/>
      <protection/>
    </xf>
    <xf numFmtId="173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9" fontId="0" fillId="0" borderId="0" xfId="61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3" fontId="0" fillId="0" borderId="0" xfId="0" applyNumberFormat="1" applyAlignment="1">
      <alignment horizontal="center"/>
    </xf>
    <xf numFmtId="0" fontId="2" fillId="0" borderId="3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44" fontId="9" fillId="0" borderId="17" xfId="61" applyFont="1" applyFill="1" applyBorder="1" applyAlignment="1" applyProtection="1">
      <alignment/>
      <protection locked="0"/>
    </xf>
    <xf numFmtId="44" fontId="9" fillId="0" borderId="18" xfId="61" applyFont="1" applyBorder="1" applyAlignment="1" applyProtection="1">
      <alignment/>
      <protection locked="0"/>
    </xf>
    <xf numFmtId="44" fontId="9" fillId="0" borderId="19" xfId="61" applyFont="1" applyBorder="1" applyAlignment="1" applyProtection="1">
      <alignment/>
      <protection locked="0"/>
    </xf>
    <xf numFmtId="44" fontId="17" fillId="0" borderId="20" xfId="61" applyFont="1" applyBorder="1" applyAlignment="1" applyProtection="1">
      <alignment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wrapText="1"/>
      <protection/>
    </xf>
    <xf numFmtId="0" fontId="3" fillId="0" borderId="38" xfId="0" applyFont="1" applyBorder="1" applyAlignment="1" applyProtection="1">
      <alignment horizontal="left" wrapText="1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/>
    </xf>
    <xf numFmtId="0" fontId="58" fillId="0" borderId="40" xfId="0" applyFont="1" applyBorder="1" applyAlignment="1">
      <alignment vertical="center"/>
    </xf>
    <xf numFmtId="0" fontId="0" fillId="0" borderId="40" xfId="0" applyBorder="1" applyAlignment="1" applyProtection="1">
      <alignment vertical="center"/>
      <protection/>
    </xf>
    <xf numFmtId="0" fontId="59" fillId="0" borderId="40" xfId="0" applyFont="1" applyBorder="1" applyAlignment="1">
      <alignment vertical="center"/>
    </xf>
    <xf numFmtId="14" fontId="0" fillId="0" borderId="41" xfId="0" applyNumberForma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42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43" xfId="0" applyFont="1" applyBorder="1" applyAlignment="1" applyProtection="1">
      <alignment horizontal="center" wrapText="1"/>
      <protection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6">
    <dxf>
      <font>
        <strike/>
        <color indexed="55"/>
      </font>
    </dxf>
    <dxf>
      <font>
        <color indexed="20"/>
      </font>
    </dxf>
    <dxf>
      <font>
        <b/>
        <i val="0"/>
        <color indexed="10"/>
      </font>
    </dxf>
    <dxf>
      <font>
        <b/>
        <i/>
        <color indexed="20"/>
      </font>
    </dxf>
    <dxf>
      <font>
        <b/>
        <i/>
        <color indexed="2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ostatnie kursy € w miesiącu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4"/>
          <c:w val="0.98475"/>
          <c:h val="0.87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'kursy ostatnie i przedostatnie'!$B$2:$B$131</c:f>
              <c:numCache/>
            </c:numRef>
          </c:cat>
          <c:val>
            <c:numRef>
              <c:f>'kursy ostatnie i przedostatnie'!$C$2:$C$131</c:f>
              <c:numCache/>
            </c:numRef>
          </c:val>
          <c:smooth val="0"/>
        </c:ser>
        <c:marker val="1"/>
        <c:axId val="44900525"/>
        <c:axId val="1451542"/>
      </c:lineChart>
      <c:dateAx>
        <c:axId val="44900525"/>
        <c:scaling>
          <c:orientation val="minMax"/>
          <c:max val="39663"/>
        </c:scaling>
        <c:axPos val="b"/>
        <c:delete val="0"/>
        <c:numFmt formatCode="[$-415]d\ mmm\ \y\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542"/>
        <c:crossesAt val="3.3"/>
        <c:auto val="0"/>
        <c:baseTimeUnit val="days"/>
        <c:majorUnit val="3"/>
        <c:majorTimeUnit val="years"/>
        <c:minorUnit val="1"/>
        <c:minorTimeUnit val="years"/>
        <c:noMultiLvlLbl val="0"/>
      </c:dateAx>
      <c:valAx>
        <c:axId val="1451542"/>
        <c:scaling>
          <c:orientation val="minMax"/>
          <c:max val="4.3"/>
          <c:min val="3.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#,#0\.0\ \z\ł_-;\-* ##,#0\.0\ \z\ł_-;_-* &quot;-&quot;??\ \z\ł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052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131</xdr:row>
      <xdr:rowOff>114300</xdr:rowOff>
    </xdr:from>
    <xdr:to>
      <xdr:col>16</xdr:col>
      <xdr:colOff>419100</xdr:colOff>
      <xdr:row>177</xdr:row>
      <xdr:rowOff>66675</xdr:rowOff>
    </xdr:to>
    <xdr:graphicFrame>
      <xdr:nvGraphicFramePr>
        <xdr:cNvPr id="1" name="Wykres 1"/>
        <xdr:cNvGraphicFramePr/>
      </xdr:nvGraphicFramePr>
      <xdr:xfrm>
        <a:off x="219075" y="22136100"/>
        <a:ext cx="1259205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G53"/>
  <sheetViews>
    <sheetView showGridLines="0" tabSelected="1" view="pageLayout" zoomScale="85" zoomScaleSheetLayoutView="85" zoomScalePageLayoutView="85" workbookViewId="0" topLeftCell="D1">
      <selection activeCell="F41" sqref="F41"/>
    </sheetView>
  </sheetViews>
  <sheetFormatPr defaultColWidth="9.140625" defaultRowHeight="12.75"/>
  <cols>
    <col min="1" max="1" width="3.421875" style="1" bestFit="1" customWidth="1"/>
    <col min="2" max="2" width="15.140625" style="1" customWidth="1"/>
    <col min="3" max="3" width="42.57421875" style="1" customWidth="1"/>
    <col min="4" max="4" width="18.421875" style="1" customWidth="1"/>
    <col min="5" max="5" width="17.8515625" style="1" customWidth="1"/>
    <col min="6" max="6" width="19.28125" style="1" customWidth="1"/>
    <col min="7" max="7" width="20.28125" style="1" customWidth="1"/>
    <col min="8" max="9" width="20.7109375" style="1" customWidth="1"/>
    <col min="10" max="10" width="23.00390625" style="1" customWidth="1"/>
    <col min="11" max="11" width="40.421875" style="1" hidden="1" customWidth="1"/>
    <col min="12" max="14" width="15.28125" style="1" hidden="1" customWidth="1"/>
    <col min="15" max="17" width="14.7109375" style="1" hidden="1" customWidth="1"/>
    <col min="18" max="19" width="9.140625" style="1" customWidth="1"/>
    <col min="20" max="24" width="9.140625" style="1" hidden="1" customWidth="1"/>
    <col min="25" max="25" width="10.140625" style="1" hidden="1" customWidth="1"/>
    <col min="26" max="16384" width="9.140625" style="1" customWidth="1"/>
  </cols>
  <sheetData>
    <row r="1" spans="2:10" ht="24.75" customHeight="1">
      <c r="B1" s="81"/>
      <c r="C1" s="81"/>
      <c r="D1" s="84" t="s">
        <v>55</v>
      </c>
      <c r="E1" s="84"/>
      <c r="F1" s="82"/>
      <c r="G1" s="83"/>
      <c r="H1" s="83"/>
      <c r="I1" s="81"/>
      <c r="J1" s="81"/>
    </row>
    <row r="2" spans="1:17" ht="12" customHeight="1">
      <c r="A2" s="30"/>
      <c r="B2" s="36"/>
      <c r="C2" s="36"/>
      <c r="D2" s="31" t="s">
        <v>53</v>
      </c>
      <c r="E2" s="80"/>
      <c r="F2" s="79"/>
      <c r="G2" s="86" t="s">
        <v>57</v>
      </c>
      <c r="H2" s="86"/>
      <c r="I2" s="86"/>
      <c r="J2" s="86"/>
      <c r="K2" s="10"/>
      <c r="L2" s="10"/>
      <c r="M2" s="10"/>
      <c r="N2" s="10"/>
      <c r="O2" s="10"/>
      <c r="P2" s="10"/>
      <c r="Q2" s="10"/>
    </row>
    <row r="3" spans="1:17" ht="6" customHeight="1">
      <c r="A3" s="30"/>
      <c r="B3" s="30"/>
      <c r="C3" s="30"/>
      <c r="D3" s="30"/>
      <c r="E3" s="77"/>
      <c r="F3" s="78"/>
      <c r="G3" s="86"/>
      <c r="H3" s="86"/>
      <c r="I3" s="86"/>
      <c r="J3" s="86"/>
      <c r="K3" s="10"/>
      <c r="L3" s="10"/>
      <c r="M3" s="10"/>
      <c r="N3" s="10"/>
      <c r="O3" s="10"/>
      <c r="P3" s="10"/>
      <c r="Q3" s="10"/>
    </row>
    <row r="4" spans="1:17" ht="12" customHeight="1">
      <c r="A4" s="30"/>
      <c r="B4" s="30"/>
      <c r="C4" s="30"/>
      <c r="D4" s="30"/>
      <c r="E4" s="33" t="s">
        <v>47</v>
      </c>
      <c r="F4" s="32"/>
      <c r="G4" s="86"/>
      <c r="H4" s="86"/>
      <c r="I4" s="86"/>
      <c r="J4" s="86"/>
      <c r="K4" s="10"/>
      <c r="L4" s="10"/>
      <c r="M4" s="10"/>
      <c r="N4" s="10"/>
      <c r="O4" s="10"/>
      <c r="P4" s="10"/>
      <c r="Q4" s="10"/>
    </row>
    <row r="5" spans="1:17" ht="6" customHeight="1" thickBot="1">
      <c r="A5" s="30"/>
      <c r="B5" s="30"/>
      <c r="C5" s="30"/>
      <c r="D5" s="30"/>
      <c r="E5" s="30"/>
      <c r="F5" s="33"/>
      <c r="G5" s="86"/>
      <c r="H5" s="86"/>
      <c r="I5" s="86"/>
      <c r="J5" s="86"/>
      <c r="K5" s="10"/>
      <c r="L5" s="10"/>
      <c r="M5" s="10"/>
      <c r="N5" s="10"/>
      <c r="O5" s="10"/>
      <c r="P5" s="10"/>
      <c r="Q5" s="10"/>
    </row>
    <row r="6" spans="1:17" ht="14.25" customHeight="1" thickBot="1">
      <c r="A6" s="30"/>
      <c r="B6" s="30"/>
      <c r="C6" s="33" t="s">
        <v>46</v>
      </c>
      <c r="D6" s="34"/>
      <c r="E6" s="33" t="s">
        <v>6</v>
      </c>
      <c r="F6" s="35"/>
      <c r="G6" s="86"/>
      <c r="H6" s="86"/>
      <c r="I6" s="86"/>
      <c r="J6" s="86"/>
      <c r="K6" s="10"/>
      <c r="L6" s="10"/>
      <c r="M6" s="10"/>
      <c r="N6" s="10"/>
      <c r="O6" s="10"/>
      <c r="P6" s="10"/>
      <c r="Q6" s="10"/>
    </row>
    <row r="7" spans="1:17" ht="57" customHeight="1" thickBot="1">
      <c r="A7" s="30"/>
      <c r="B7" s="30"/>
      <c r="C7" s="30"/>
      <c r="D7" s="30"/>
      <c r="E7" s="30"/>
      <c r="F7" s="30"/>
      <c r="G7" s="87"/>
      <c r="H7" s="87"/>
      <c r="I7" s="87"/>
      <c r="J7" s="87"/>
      <c r="K7" s="10"/>
      <c r="L7" s="10"/>
      <c r="M7" s="10"/>
      <c r="N7" s="10"/>
      <c r="O7" s="10"/>
      <c r="P7" s="10"/>
      <c r="Q7" s="10"/>
    </row>
    <row r="8" spans="1:21" s="6" customFormat="1" ht="100.5" customHeight="1" thickBot="1">
      <c r="A8" s="4" t="s">
        <v>2</v>
      </c>
      <c r="B8" s="5" t="s">
        <v>52</v>
      </c>
      <c r="C8" s="38" t="s">
        <v>0</v>
      </c>
      <c r="D8" s="5" t="s">
        <v>4</v>
      </c>
      <c r="E8" s="5" t="s">
        <v>5</v>
      </c>
      <c r="F8" s="12" t="s">
        <v>49</v>
      </c>
      <c r="G8" s="12" t="s">
        <v>51</v>
      </c>
      <c r="H8" s="12" t="s">
        <v>50</v>
      </c>
      <c r="I8" s="12" t="s">
        <v>48</v>
      </c>
      <c r="J8" s="70" t="s">
        <v>1</v>
      </c>
      <c r="K8" s="39" t="s">
        <v>10</v>
      </c>
      <c r="L8" s="42" t="s">
        <v>12</v>
      </c>
      <c r="M8" s="42" t="s">
        <v>14</v>
      </c>
      <c r="N8" s="42" t="s">
        <v>15</v>
      </c>
      <c r="O8" s="42" t="s">
        <v>11</v>
      </c>
      <c r="P8" s="42" t="s">
        <v>16</v>
      </c>
      <c r="Q8" s="42" t="s">
        <v>17</v>
      </c>
      <c r="T8" s="6" t="s">
        <v>13</v>
      </c>
      <c r="U8" s="6" t="str">
        <f>"*"&amp;T8&amp;"*"</f>
        <v>*luty*</v>
      </c>
    </row>
    <row r="9" spans="1:33" s="9" customFormat="1" ht="12.75" customHeight="1">
      <c r="A9" s="17">
        <v>1</v>
      </c>
      <c r="B9" s="18"/>
      <c r="C9" s="52"/>
      <c r="D9" s="56"/>
      <c r="E9" s="56"/>
      <c r="F9" s="20"/>
      <c r="G9" s="20"/>
      <c r="H9" s="73"/>
      <c r="I9" s="73"/>
      <c r="J9" s="47"/>
      <c r="K9" s="40"/>
      <c r="L9" s="43"/>
      <c r="M9" s="43"/>
      <c r="N9" s="43">
        <f aca="true" t="shared" si="0" ref="N9:N18">M9+L9</f>
        <v>0</v>
      </c>
      <c r="O9" s="57">
        <f>IF(L9&lt;&gt;"",ROUND(L9/#REF!,4),0)</f>
        <v>0</v>
      </c>
      <c r="P9" s="44">
        <f>IF(M9&lt;&gt;"",ROUND(M9/#REF!,4),0)</f>
        <v>0</v>
      </c>
      <c r="Q9" s="57">
        <f aca="true" t="shared" si="1" ref="Q9:Q18">P9+O9</f>
        <v>0</v>
      </c>
      <c r="R9" s="21"/>
      <c r="T9" s="9" t="e">
        <f>SEARCH($T$8,R9)</f>
        <v>#VALUE!</v>
      </c>
      <c r="U9" s="9" t="b">
        <f>ISERR(T9)</f>
        <v>1</v>
      </c>
      <c r="V9" s="14">
        <f>IF(U9=FALSE,LEN($T$8)/LEN(R9),0)</f>
        <v>0</v>
      </c>
      <c r="W9" s="9" t="e">
        <f>FREQUENCY((MATCH(U8,R9:R14,0)),(MATCH(U8,R9:R14,0)))</f>
        <v>#N/A</v>
      </c>
      <c r="Y9" s="15">
        <f>MIN(E9:E18)</f>
        <v>0</v>
      </c>
      <c r="AA9" s="14"/>
      <c r="AB9" s="14"/>
      <c r="AC9" s="14"/>
      <c r="AD9" s="14"/>
      <c r="AE9" s="14"/>
      <c r="AF9" s="14"/>
      <c r="AG9" s="14"/>
    </row>
    <row r="10" spans="1:33" s="9" customFormat="1" ht="12.75" customHeight="1">
      <c r="A10" s="17">
        <v>2</v>
      </c>
      <c r="B10" s="22"/>
      <c r="C10" s="53"/>
      <c r="D10" s="56"/>
      <c r="E10" s="56"/>
      <c r="F10" s="23"/>
      <c r="G10" s="23"/>
      <c r="H10" s="74"/>
      <c r="I10" s="74"/>
      <c r="J10" s="48"/>
      <c r="K10" s="41"/>
      <c r="L10" s="43"/>
      <c r="M10" s="45"/>
      <c r="N10" s="45">
        <f t="shared" si="0"/>
        <v>0</v>
      </c>
      <c r="O10" s="57">
        <f>IF(L10&lt;&gt;"",ROUND(L10/#REF!,4),0)</f>
        <v>0</v>
      </c>
      <c r="P10" s="57">
        <f>IF(M10&lt;&gt;"",ROUND(M10/#REF!,4),0)</f>
        <v>0</v>
      </c>
      <c r="Q10" s="57">
        <f t="shared" si="1"/>
        <v>0</v>
      </c>
      <c r="R10" s="21"/>
      <c r="T10" s="9" t="e">
        <f>SEARCH($T$8,R10)</f>
        <v>#VALUE!</v>
      </c>
      <c r="U10" s="9" t="b">
        <f>ISERR(T10)</f>
        <v>1</v>
      </c>
      <c r="V10" s="14">
        <f>IF(U10=FALSE,LEN($T$8)/LEN(R10),0)</f>
        <v>0</v>
      </c>
      <c r="Y10" s="15">
        <f>Y9+1</f>
        <v>1</v>
      </c>
      <c r="AA10" s="14"/>
      <c r="AB10" s="14"/>
      <c r="AC10" s="14"/>
      <c r="AD10" s="14"/>
      <c r="AE10" s="14"/>
      <c r="AF10" s="14"/>
      <c r="AG10" s="14"/>
    </row>
    <row r="11" spans="1:33" s="9" customFormat="1" ht="12.75">
      <c r="A11" s="17">
        <v>3</v>
      </c>
      <c r="B11" s="22"/>
      <c r="C11" s="53"/>
      <c r="D11" s="56"/>
      <c r="E11" s="56"/>
      <c r="F11" s="23"/>
      <c r="G11" s="23"/>
      <c r="H11" s="74"/>
      <c r="I11" s="74"/>
      <c r="J11" s="48"/>
      <c r="K11" s="41"/>
      <c r="L11" s="43"/>
      <c r="M11" s="45"/>
      <c r="N11" s="45">
        <f t="shared" si="0"/>
        <v>0</v>
      </c>
      <c r="O11" s="57">
        <f>IF(L11&lt;&gt;"",ROUND(L11/#REF!,4),0)</f>
        <v>0</v>
      </c>
      <c r="P11" s="57">
        <f>IF(M11&lt;&gt;"",ROUND(M11/#REF!,4),0)</f>
        <v>0</v>
      </c>
      <c r="Q11" s="57">
        <f t="shared" si="1"/>
        <v>0</v>
      </c>
      <c r="R11" s="21"/>
      <c r="V11" s="14"/>
      <c r="Y11" s="15"/>
      <c r="AA11" s="14"/>
      <c r="AB11" s="14"/>
      <c r="AC11" s="14"/>
      <c r="AD11" s="14"/>
      <c r="AE11" s="14"/>
      <c r="AF11" s="14"/>
      <c r="AG11" s="14"/>
    </row>
    <row r="12" spans="1:33" s="9" customFormat="1" ht="12.75" customHeight="1">
      <c r="A12" s="17">
        <v>4</v>
      </c>
      <c r="B12" s="22"/>
      <c r="C12" s="54"/>
      <c r="D12" s="56"/>
      <c r="E12" s="56"/>
      <c r="F12" s="23"/>
      <c r="G12" s="23"/>
      <c r="H12" s="74"/>
      <c r="I12" s="74"/>
      <c r="J12" s="48"/>
      <c r="K12" s="41"/>
      <c r="L12" s="43"/>
      <c r="M12" s="45"/>
      <c r="N12" s="45">
        <f t="shared" si="0"/>
        <v>0</v>
      </c>
      <c r="O12" s="57">
        <f>IF(L12&lt;&gt;"",ROUND(L12/#REF!,4),0)</f>
        <v>0</v>
      </c>
      <c r="P12" s="57">
        <f>IF(M12&lt;&gt;"",ROUND(M12/#REF!,4),0)</f>
        <v>0</v>
      </c>
      <c r="Q12" s="57">
        <f t="shared" si="1"/>
        <v>0</v>
      </c>
      <c r="R12" s="21"/>
      <c r="T12" s="9" t="e">
        <f>SEARCH($T$8,R12)</f>
        <v>#VALUE!</v>
      </c>
      <c r="U12" s="9" t="b">
        <f>ISERR(T12)</f>
        <v>1</v>
      </c>
      <c r="V12" s="14">
        <f>IF(U12=FALSE,LEN($T$8)/LEN(R12),0)</f>
        <v>0</v>
      </c>
      <c r="Y12" s="15">
        <f>Y10+1</f>
        <v>2</v>
      </c>
      <c r="AA12" s="14"/>
      <c r="AB12" s="14"/>
      <c r="AC12" s="14"/>
      <c r="AD12" s="14"/>
      <c r="AE12" s="14"/>
      <c r="AF12" s="14"/>
      <c r="AG12" s="14"/>
    </row>
    <row r="13" spans="1:33" s="9" customFormat="1" ht="12.75" customHeight="1">
      <c r="A13" s="17">
        <v>5</v>
      </c>
      <c r="B13" s="22"/>
      <c r="C13" s="54"/>
      <c r="D13" s="56"/>
      <c r="E13" s="56"/>
      <c r="F13" s="23"/>
      <c r="G13" s="23"/>
      <c r="H13" s="74"/>
      <c r="I13" s="74"/>
      <c r="J13" s="48"/>
      <c r="K13" s="41"/>
      <c r="L13" s="43"/>
      <c r="M13" s="45"/>
      <c r="N13" s="45">
        <f t="shared" si="0"/>
        <v>0</v>
      </c>
      <c r="O13" s="57">
        <f>IF(L13&lt;&gt;"",ROUND(L13/#REF!,4),0)</f>
        <v>0</v>
      </c>
      <c r="P13" s="57">
        <f>IF(M13&lt;&gt;"",ROUND(M13/#REF!,4),0)</f>
        <v>0</v>
      </c>
      <c r="Q13" s="57">
        <f t="shared" si="1"/>
        <v>0</v>
      </c>
      <c r="R13" s="21"/>
      <c r="T13" s="9" t="e">
        <f>SEARCH($T$8,R13)</f>
        <v>#VALUE!</v>
      </c>
      <c r="U13" s="9" t="b">
        <f>ISERR(T13)</f>
        <v>1</v>
      </c>
      <c r="V13" s="14">
        <f>IF(U13=FALSE,LEN($T$8)/LEN(R13),0)</f>
        <v>0</v>
      </c>
      <c r="Y13" s="15">
        <f aca="true" t="shared" si="2" ref="Y13:Y18">Y12+1</f>
        <v>3</v>
      </c>
      <c r="AA13" s="14"/>
      <c r="AB13" s="14"/>
      <c r="AC13" s="14"/>
      <c r="AD13" s="14"/>
      <c r="AE13" s="14"/>
      <c r="AF13" s="14"/>
      <c r="AG13" s="14"/>
    </row>
    <row r="14" spans="1:33" s="9" customFormat="1" ht="12.75" customHeight="1">
      <c r="A14" s="17">
        <v>6</v>
      </c>
      <c r="B14" s="22"/>
      <c r="C14" s="54"/>
      <c r="D14" s="56"/>
      <c r="E14" s="56"/>
      <c r="F14" s="23"/>
      <c r="G14" s="23"/>
      <c r="H14" s="74"/>
      <c r="I14" s="74"/>
      <c r="J14" s="48"/>
      <c r="K14" s="41"/>
      <c r="L14" s="43"/>
      <c r="M14" s="45"/>
      <c r="N14" s="45">
        <f t="shared" si="0"/>
        <v>0</v>
      </c>
      <c r="O14" s="57">
        <f>IF(L14&lt;&gt;"",ROUND(L14/#REF!,4),0)</f>
        <v>0</v>
      </c>
      <c r="P14" s="57">
        <f>IF(M14&lt;&gt;"",ROUND(M14/#REF!,4),0)</f>
        <v>0</v>
      </c>
      <c r="Q14" s="57">
        <f t="shared" si="1"/>
        <v>0</v>
      </c>
      <c r="R14" s="21"/>
      <c r="T14" s="9" t="e">
        <f>SEARCH($T$8,R14)</f>
        <v>#VALUE!</v>
      </c>
      <c r="U14" s="9" t="b">
        <f>ISERR(T14)</f>
        <v>1</v>
      </c>
      <c r="V14" s="14">
        <f>IF(U14=FALSE,LEN($T$8)/LEN(R14),0)</f>
        <v>0</v>
      </c>
      <c r="Y14" s="15">
        <f t="shared" si="2"/>
        <v>4</v>
      </c>
      <c r="AA14" s="14"/>
      <c r="AB14" s="14"/>
      <c r="AC14" s="14"/>
      <c r="AD14" s="14"/>
      <c r="AE14" s="14"/>
      <c r="AF14" s="14"/>
      <c r="AG14" s="14"/>
    </row>
    <row r="15" spans="1:33" s="9" customFormat="1" ht="12.75" customHeight="1">
      <c r="A15" s="17">
        <v>7</v>
      </c>
      <c r="B15" s="22"/>
      <c r="C15" s="54"/>
      <c r="D15" s="56"/>
      <c r="E15" s="19"/>
      <c r="F15" s="23"/>
      <c r="G15" s="23"/>
      <c r="H15" s="74"/>
      <c r="I15" s="74"/>
      <c r="J15" s="48"/>
      <c r="K15" s="41"/>
      <c r="L15" s="43"/>
      <c r="M15" s="45"/>
      <c r="N15" s="45">
        <f t="shared" si="0"/>
        <v>0</v>
      </c>
      <c r="O15" s="57">
        <f>IF(L15&lt;&gt;"",ROUND(L15/#REF!,4),0)</f>
        <v>0</v>
      </c>
      <c r="P15" s="57">
        <f>IF(M15&lt;&gt;"",ROUND(M15/#REF!,4),0)</f>
        <v>0</v>
      </c>
      <c r="Q15" s="57">
        <f t="shared" si="1"/>
        <v>0</v>
      </c>
      <c r="R15" s="21"/>
      <c r="Y15" s="15" t="e">
        <f>#REF!+1</f>
        <v>#REF!</v>
      </c>
      <c r="AA15" s="14"/>
      <c r="AB15" s="14"/>
      <c r="AC15" s="14"/>
      <c r="AD15" s="14"/>
      <c r="AE15" s="14"/>
      <c r="AF15" s="14"/>
      <c r="AG15" s="14"/>
    </row>
    <row r="16" spans="1:33" s="9" customFormat="1" ht="12.75" customHeight="1">
      <c r="A16" s="17">
        <v>8</v>
      </c>
      <c r="B16" s="22"/>
      <c r="C16" s="54"/>
      <c r="D16" s="56"/>
      <c r="E16" s="19"/>
      <c r="F16" s="23"/>
      <c r="G16" s="23"/>
      <c r="H16" s="74"/>
      <c r="I16" s="74"/>
      <c r="J16" s="48"/>
      <c r="K16" s="41"/>
      <c r="L16" s="43"/>
      <c r="M16" s="45"/>
      <c r="N16" s="45">
        <f t="shared" si="0"/>
        <v>0</v>
      </c>
      <c r="O16" s="57">
        <f>IF(L16&lt;&gt;"",ROUND(L16/#REF!,4),0)</f>
        <v>0</v>
      </c>
      <c r="P16" s="57">
        <f>IF(M16&lt;&gt;"",ROUND(M16/#REF!,4),0)</f>
        <v>0</v>
      </c>
      <c r="Q16" s="57">
        <f t="shared" si="1"/>
        <v>0</v>
      </c>
      <c r="R16" s="21"/>
      <c r="Y16" s="15" t="e">
        <f t="shared" si="2"/>
        <v>#REF!</v>
      </c>
      <c r="AA16" s="14"/>
      <c r="AB16" s="14"/>
      <c r="AC16" s="14"/>
      <c r="AD16" s="14"/>
      <c r="AE16" s="14"/>
      <c r="AF16" s="14"/>
      <c r="AG16" s="14"/>
    </row>
    <row r="17" spans="1:33" s="9" customFormat="1" ht="12.75" customHeight="1">
      <c r="A17" s="17">
        <v>9</v>
      </c>
      <c r="B17" s="22"/>
      <c r="C17" s="54"/>
      <c r="D17" s="56"/>
      <c r="E17" s="19"/>
      <c r="F17" s="23"/>
      <c r="G17" s="23"/>
      <c r="H17" s="74"/>
      <c r="I17" s="74"/>
      <c r="J17" s="48"/>
      <c r="K17" s="41"/>
      <c r="L17" s="43"/>
      <c r="M17" s="45"/>
      <c r="N17" s="45">
        <f t="shared" si="0"/>
        <v>0</v>
      </c>
      <c r="O17" s="57">
        <f>IF(L17&lt;&gt;"",ROUND(L17/#REF!,4),0)</f>
        <v>0</v>
      </c>
      <c r="P17" s="57">
        <f>IF(M17&lt;&gt;"",ROUND(M17/#REF!,4),0)</f>
        <v>0</v>
      </c>
      <c r="Q17" s="57">
        <f t="shared" si="1"/>
        <v>0</v>
      </c>
      <c r="R17" s="21"/>
      <c r="Y17" s="15" t="e">
        <f t="shared" si="2"/>
        <v>#REF!</v>
      </c>
      <c r="AA17" s="14"/>
      <c r="AB17" s="14"/>
      <c r="AC17" s="14"/>
      <c r="AD17" s="14"/>
      <c r="AE17" s="14"/>
      <c r="AF17" s="14"/>
      <c r="AG17" s="14"/>
    </row>
    <row r="18" spans="1:33" s="9" customFormat="1" ht="12.75" customHeight="1">
      <c r="A18" s="17">
        <v>10</v>
      </c>
      <c r="B18" s="24"/>
      <c r="C18" s="55"/>
      <c r="D18" s="56"/>
      <c r="E18" s="19"/>
      <c r="F18" s="25"/>
      <c r="G18" s="25"/>
      <c r="H18" s="75"/>
      <c r="I18" s="75"/>
      <c r="J18" s="48"/>
      <c r="K18" s="41"/>
      <c r="L18" s="43"/>
      <c r="M18" s="45"/>
      <c r="N18" s="45">
        <f t="shared" si="0"/>
        <v>0</v>
      </c>
      <c r="O18" s="57">
        <f>IF(L18&lt;&gt;"",ROUND(L18/#REF!,4),0)</f>
        <v>0</v>
      </c>
      <c r="P18" s="57">
        <f>IF(M18&lt;&gt;"",ROUND(M18/#REF!,4),0)</f>
        <v>0</v>
      </c>
      <c r="Q18" s="57">
        <f t="shared" si="1"/>
        <v>0</v>
      </c>
      <c r="R18" s="21"/>
      <c r="Y18" s="15" t="e">
        <f t="shared" si="2"/>
        <v>#REF!</v>
      </c>
      <c r="AA18" s="14"/>
      <c r="AB18" s="14"/>
      <c r="AC18" s="14"/>
      <c r="AD18" s="14"/>
      <c r="AE18" s="14"/>
      <c r="AF18" s="14"/>
      <c r="AG18" s="14"/>
    </row>
    <row r="19" spans="1:33" s="9" customFormat="1" ht="12.75">
      <c r="A19" s="17">
        <v>11</v>
      </c>
      <c r="B19" s="24"/>
      <c r="C19" s="55"/>
      <c r="D19" s="56"/>
      <c r="E19" s="19"/>
      <c r="F19" s="25"/>
      <c r="G19" s="25"/>
      <c r="H19" s="75"/>
      <c r="I19" s="75"/>
      <c r="J19" s="49"/>
      <c r="K19" s="51"/>
      <c r="L19" s="43"/>
      <c r="M19" s="45"/>
      <c r="N19" s="45">
        <f aca="true" t="shared" si="3" ref="N19:N40">M19+L19</f>
        <v>0</v>
      </c>
      <c r="O19" s="57">
        <f>IF(L19&lt;&gt;"",ROUND(L19/#REF!,4),0)</f>
        <v>0</v>
      </c>
      <c r="P19" s="57">
        <f>IF(M19&lt;&gt;"",ROUND(M19/#REF!,4),0)</f>
        <v>0</v>
      </c>
      <c r="Q19" s="57">
        <f aca="true" t="shared" si="4" ref="Q19:Q40">P19+O19</f>
        <v>0</v>
      </c>
      <c r="R19" s="21"/>
      <c r="Y19" s="15"/>
      <c r="AA19" s="14"/>
      <c r="AB19" s="14"/>
      <c r="AC19" s="14"/>
      <c r="AD19" s="14"/>
      <c r="AE19" s="14"/>
      <c r="AF19" s="14"/>
      <c r="AG19" s="14"/>
    </row>
    <row r="20" spans="1:33" s="9" customFormat="1" ht="12.75">
      <c r="A20" s="17">
        <v>12</v>
      </c>
      <c r="B20" s="24"/>
      <c r="C20" s="55"/>
      <c r="D20" s="56"/>
      <c r="E20" s="19"/>
      <c r="F20" s="25"/>
      <c r="G20" s="25"/>
      <c r="H20" s="75"/>
      <c r="I20" s="75"/>
      <c r="J20" s="49"/>
      <c r="K20" s="51"/>
      <c r="L20" s="43"/>
      <c r="M20" s="45"/>
      <c r="N20" s="45">
        <f t="shared" si="3"/>
        <v>0</v>
      </c>
      <c r="O20" s="57">
        <f>IF(L20&lt;&gt;"",ROUND(L20/#REF!,4),0)</f>
        <v>0</v>
      </c>
      <c r="P20" s="57">
        <f>IF(M20&lt;&gt;"",ROUND(M20/#REF!,4),0)</f>
        <v>0</v>
      </c>
      <c r="Q20" s="57">
        <f t="shared" si="4"/>
        <v>0</v>
      </c>
      <c r="R20" s="21"/>
      <c r="Y20" s="15"/>
      <c r="AA20" s="14"/>
      <c r="AB20" s="14"/>
      <c r="AC20" s="14"/>
      <c r="AD20" s="14"/>
      <c r="AE20" s="14"/>
      <c r="AF20" s="14"/>
      <c r="AG20" s="14"/>
    </row>
    <row r="21" spans="1:33" s="9" customFormat="1" ht="12.75">
      <c r="A21" s="17">
        <v>13</v>
      </c>
      <c r="B21" s="24"/>
      <c r="C21" s="55"/>
      <c r="D21" s="56"/>
      <c r="E21" s="19"/>
      <c r="F21" s="25"/>
      <c r="G21" s="25"/>
      <c r="H21" s="75"/>
      <c r="I21" s="75"/>
      <c r="J21" s="49"/>
      <c r="K21" s="51"/>
      <c r="L21" s="43"/>
      <c r="M21" s="45"/>
      <c r="N21" s="45">
        <f t="shared" si="3"/>
        <v>0</v>
      </c>
      <c r="O21" s="57">
        <f>IF(L21&lt;&gt;"",ROUND(L21/#REF!,4),0)</f>
        <v>0</v>
      </c>
      <c r="P21" s="57">
        <f>IF(M21&lt;&gt;"",ROUND(M21/#REF!,4),0)</f>
        <v>0</v>
      </c>
      <c r="Q21" s="57">
        <f t="shared" si="4"/>
        <v>0</v>
      </c>
      <c r="R21" s="21"/>
      <c r="Y21" s="15"/>
      <c r="AA21" s="14"/>
      <c r="AB21" s="14"/>
      <c r="AC21" s="14"/>
      <c r="AD21" s="14"/>
      <c r="AE21" s="14"/>
      <c r="AF21" s="14"/>
      <c r="AG21" s="14"/>
    </row>
    <row r="22" spans="1:33" s="9" customFormat="1" ht="12.75">
      <c r="A22" s="17">
        <v>14</v>
      </c>
      <c r="B22" s="24"/>
      <c r="C22" s="55"/>
      <c r="D22" s="56"/>
      <c r="E22" s="19"/>
      <c r="F22" s="25"/>
      <c r="G22" s="25"/>
      <c r="H22" s="75"/>
      <c r="I22" s="75"/>
      <c r="J22" s="49"/>
      <c r="K22" s="51"/>
      <c r="L22" s="43"/>
      <c r="M22" s="45"/>
      <c r="N22" s="45">
        <f t="shared" si="3"/>
        <v>0</v>
      </c>
      <c r="O22" s="57">
        <f>IF(L22&lt;&gt;"",ROUND(L22/#REF!,4),0)</f>
        <v>0</v>
      </c>
      <c r="P22" s="57">
        <f>IF(M22&lt;&gt;"",ROUND(M22/#REF!,4),0)</f>
        <v>0</v>
      </c>
      <c r="Q22" s="57">
        <f t="shared" si="4"/>
        <v>0</v>
      </c>
      <c r="R22" s="21"/>
      <c r="Y22" s="15"/>
      <c r="AA22" s="14"/>
      <c r="AB22" s="14"/>
      <c r="AC22" s="14"/>
      <c r="AD22" s="14"/>
      <c r="AE22" s="14"/>
      <c r="AF22" s="14"/>
      <c r="AG22" s="14"/>
    </row>
    <row r="23" spans="1:33" s="9" customFormat="1" ht="12.75">
      <c r="A23" s="17">
        <v>15</v>
      </c>
      <c r="B23" s="24"/>
      <c r="C23" s="55"/>
      <c r="D23" s="56"/>
      <c r="E23" s="19"/>
      <c r="F23" s="25"/>
      <c r="G23" s="25"/>
      <c r="H23" s="75"/>
      <c r="I23" s="75"/>
      <c r="J23" s="49"/>
      <c r="K23" s="51"/>
      <c r="L23" s="43"/>
      <c r="M23" s="45"/>
      <c r="N23" s="45">
        <f t="shared" si="3"/>
        <v>0</v>
      </c>
      <c r="O23" s="57">
        <f>IF(L23&lt;&gt;"",ROUND(L23/#REF!,4),0)</f>
        <v>0</v>
      </c>
      <c r="P23" s="57">
        <f>IF(M23&lt;&gt;"",ROUND(M23/#REF!,4),0)</f>
        <v>0</v>
      </c>
      <c r="Q23" s="57">
        <f t="shared" si="4"/>
        <v>0</v>
      </c>
      <c r="R23" s="21"/>
      <c r="Y23" s="15"/>
      <c r="AA23" s="14"/>
      <c r="AB23" s="14"/>
      <c r="AC23" s="14"/>
      <c r="AD23" s="14"/>
      <c r="AE23" s="14"/>
      <c r="AF23" s="14"/>
      <c r="AG23" s="14"/>
    </row>
    <row r="24" spans="1:33" s="9" customFormat="1" ht="12.75">
      <c r="A24" s="17">
        <v>16</v>
      </c>
      <c r="B24" s="24"/>
      <c r="C24" s="55"/>
      <c r="D24" s="56"/>
      <c r="E24" s="19"/>
      <c r="F24" s="25"/>
      <c r="G24" s="25"/>
      <c r="H24" s="75"/>
      <c r="I24" s="75"/>
      <c r="J24" s="49"/>
      <c r="K24" s="51"/>
      <c r="L24" s="43"/>
      <c r="M24" s="45"/>
      <c r="N24" s="45">
        <f t="shared" si="3"/>
        <v>0</v>
      </c>
      <c r="O24" s="57">
        <f>IF(L24&lt;&gt;"",ROUND(L24/#REF!,4),0)</f>
        <v>0</v>
      </c>
      <c r="P24" s="57">
        <f>IF(M24&lt;&gt;"",ROUND(M24/#REF!,4),0)</f>
        <v>0</v>
      </c>
      <c r="Q24" s="57">
        <f t="shared" si="4"/>
        <v>0</v>
      </c>
      <c r="R24" s="21"/>
      <c r="Y24" s="15"/>
      <c r="AA24" s="14"/>
      <c r="AB24" s="14"/>
      <c r="AC24" s="14"/>
      <c r="AD24" s="14"/>
      <c r="AE24" s="14"/>
      <c r="AF24" s="14"/>
      <c r="AG24" s="14"/>
    </row>
    <row r="25" spans="1:33" s="9" customFormat="1" ht="12.75">
      <c r="A25" s="17">
        <v>17</v>
      </c>
      <c r="B25" s="24"/>
      <c r="C25" s="55"/>
      <c r="D25" s="56"/>
      <c r="E25" s="19"/>
      <c r="F25" s="25"/>
      <c r="G25" s="25"/>
      <c r="H25" s="75"/>
      <c r="I25" s="75"/>
      <c r="J25" s="49"/>
      <c r="K25" s="51"/>
      <c r="L25" s="43"/>
      <c r="M25" s="45"/>
      <c r="N25" s="45">
        <f t="shared" si="3"/>
        <v>0</v>
      </c>
      <c r="O25" s="57">
        <f>IF(L25&lt;&gt;"",ROUND(L25/#REF!,4),0)</f>
        <v>0</v>
      </c>
      <c r="P25" s="57">
        <f>IF(M25&lt;&gt;"",ROUND(M25/#REF!,4),0)</f>
        <v>0</v>
      </c>
      <c r="Q25" s="57">
        <f t="shared" si="4"/>
        <v>0</v>
      </c>
      <c r="R25" s="21"/>
      <c r="Y25" s="15"/>
      <c r="AA25" s="14"/>
      <c r="AB25" s="14"/>
      <c r="AC25" s="14"/>
      <c r="AD25" s="14"/>
      <c r="AE25" s="14"/>
      <c r="AF25" s="14"/>
      <c r="AG25" s="14"/>
    </row>
    <row r="26" spans="1:33" s="9" customFormat="1" ht="12.75">
      <c r="A26" s="17">
        <v>18</v>
      </c>
      <c r="B26" s="24"/>
      <c r="C26" s="55"/>
      <c r="D26" s="56"/>
      <c r="E26" s="19"/>
      <c r="F26" s="25"/>
      <c r="G26" s="25"/>
      <c r="H26" s="75"/>
      <c r="I26" s="75"/>
      <c r="J26" s="49"/>
      <c r="K26" s="51"/>
      <c r="L26" s="43"/>
      <c r="M26" s="45"/>
      <c r="N26" s="45">
        <f t="shared" si="3"/>
        <v>0</v>
      </c>
      <c r="O26" s="57">
        <f>IF(L26&lt;&gt;"",ROUND(L26/#REF!,4),0)</f>
        <v>0</v>
      </c>
      <c r="P26" s="57">
        <f>IF(M26&lt;&gt;"",ROUND(M26/#REF!,4),0)</f>
        <v>0</v>
      </c>
      <c r="Q26" s="57">
        <f t="shared" si="4"/>
        <v>0</v>
      </c>
      <c r="R26" s="21"/>
      <c r="Y26" s="15"/>
      <c r="AA26" s="14"/>
      <c r="AB26" s="14"/>
      <c r="AC26" s="14"/>
      <c r="AD26" s="14"/>
      <c r="AE26" s="14"/>
      <c r="AF26" s="14"/>
      <c r="AG26" s="14"/>
    </row>
    <row r="27" spans="1:33" s="9" customFormat="1" ht="12.75">
      <c r="A27" s="17">
        <v>19</v>
      </c>
      <c r="B27" s="24"/>
      <c r="C27" s="55"/>
      <c r="D27" s="56"/>
      <c r="E27" s="19"/>
      <c r="F27" s="25"/>
      <c r="G27" s="25"/>
      <c r="H27" s="75"/>
      <c r="I27" s="75"/>
      <c r="J27" s="49"/>
      <c r="K27" s="51"/>
      <c r="L27" s="43"/>
      <c r="M27" s="45"/>
      <c r="N27" s="45">
        <f t="shared" si="3"/>
        <v>0</v>
      </c>
      <c r="O27" s="57">
        <f>IF(L27&lt;&gt;"",ROUND(L27/#REF!,4),0)</f>
        <v>0</v>
      </c>
      <c r="P27" s="57">
        <f>IF(M27&lt;&gt;"",ROUND(M27/#REF!,4),0)</f>
        <v>0</v>
      </c>
      <c r="Q27" s="57">
        <f t="shared" si="4"/>
        <v>0</v>
      </c>
      <c r="R27" s="21"/>
      <c r="Y27" s="15"/>
      <c r="AA27" s="14"/>
      <c r="AB27" s="14"/>
      <c r="AC27" s="14"/>
      <c r="AD27" s="14"/>
      <c r="AE27" s="14"/>
      <c r="AF27" s="14"/>
      <c r="AG27" s="14"/>
    </row>
    <row r="28" spans="1:33" s="9" customFormat="1" ht="12.75">
      <c r="A28" s="17">
        <v>20</v>
      </c>
      <c r="B28" s="24"/>
      <c r="C28" s="55"/>
      <c r="D28" s="56"/>
      <c r="E28" s="19"/>
      <c r="F28" s="25"/>
      <c r="G28" s="25"/>
      <c r="H28" s="75"/>
      <c r="I28" s="75"/>
      <c r="J28" s="49"/>
      <c r="K28" s="51"/>
      <c r="L28" s="43"/>
      <c r="M28" s="45"/>
      <c r="N28" s="45">
        <f t="shared" si="3"/>
        <v>0</v>
      </c>
      <c r="O28" s="57">
        <f>IF(L28&lt;&gt;"",ROUND(L28/#REF!,4),0)</f>
        <v>0</v>
      </c>
      <c r="P28" s="57">
        <f>IF(M28&lt;&gt;"",ROUND(M28/#REF!,4),0)</f>
        <v>0</v>
      </c>
      <c r="Q28" s="57">
        <f t="shared" si="4"/>
        <v>0</v>
      </c>
      <c r="R28" s="21"/>
      <c r="Y28" s="15"/>
      <c r="AA28" s="14"/>
      <c r="AB28" s="14"/>
      <c r="AC28" s="14"/>
      <c r="AD28" s="14"/>
      <c r="AE28" s="14"/>
      <c r="AF28" s="14"/>
      <c r="AG28" s="14"/>
    </row>
    <row r="29" spans="1:33" s="9" customFormat="1" ht="12.75">
      <c r="A29" s="17">
        <v>21</v>
      </c>
      <c r="B29" s="24"/>
      <c r="C29" s="55"/>
      <c r="D29" s="56"/>
      <c r="E29" s="19"/>
      <c r="F29" s="25"/>
      <c r="G29" s="25"/>
      <c r="H29" s="75"/>
      <c r="I29" s="75"/>
      <c r="J29" s="49"/>
      <c r="K29" s="51"/>
      <c r="L29" s="43"/>
      <c r="M29" s="45"/>
      <c r="N29" s="45">
        <f t="shared" si="3"/>
        <v>0</v>
      </c>
      <c r="O29" s="57">
        <f>IF(L29&lt;&gt;"",ROUND(L29/#REF!,4),0)</f>
        <v>0</v>
      </c>
      <c r="P29" s="57">
        <f>IF(M29&lt;&gt;"",ROUND(M29/#REF!,4),0)</f>
        <v>0</v>
      </c>
      <c r="Q29" s="57">
        <f t="shared" si="4"/>
        <v>0</v>
      </c>
      <c r="R29" s="21"/>
      <c r="Y29" s="15"/>
      <c r="AA29" s="14"/>
      <c r="AB29" s="14"/>
      <c r="AC29" s="14"/>
      <c r="AD29" s="14"/>
      <c r="AE29" s="14"/>
      <c r="AF29" s="14"/>
      <c r="AG29" s="14"/>
    </row>
    <row r="30" spans="1:33" s="9" customFormat="1" ht="12.75">
      <c r="A30" s="17">
        <v>22</v>
      </c>
      <c r="B30" s="24"/>
      <c r="C30" s="55"/>
      <c r="D30" s="56"/>
      <c r="E30" s="19"/>
      <c r="F30" s="25"/>
      <c r="G30" s="25"/>
      <c r="H30" s="75"/>
      <c r="I30" s="75"/>
      <c r="J30" s="49"/>
      <c r="K30" s="51"/>
      <c r="L30" s="43"/>
      <c r="M30" s="45"/>
      <c r="N30" s="45">
        <f t="shared" si="3"/>
        <v>0</v>
      </c>
      <c r="O30" s="57">
        <f>IF(L30&lt;&gt;"",ROUND(L30/#REF!,4),0)</f>
        <v>0</v>
      </c>
      <c r="P30" s="57">
        <f>IF(M30&lt;&gt;"",ROUND(M30/#REF!,4),0)</f>
        <v>0</v>
      </c>
      <c r="Q30" s="57">
        <f t="shared" si="4"/>
        <v>0</v>
      </c>
      <c r="R30" s="21"/>
      <c r="Y30" s="15"/>
      <c r="AA30" s="14"/>
      <c r="AB30" s="14"/>
      <c r="AC30" s="14"/>
      <c r="AD30" s="14"/>
      <c r="AE30" s="14"/>
      <c r="AF30" s="14"/>
      <c r="AG30" s="14"/>
    </row>
    <row r="31" spans="1:33" s="9" customFormat="1" ht="12.75">
      <c r="A31" s="17">
        <v>23</v>
      </c>
      <c r="B31" s="24"/>
      <c r="C31" s="55"/>
      <c r="D31" s="56"/>
      <c r="E31" s="19"/>
      <c r="F31" s="25"/>
      <c r="G31" s="25"/>
      <c r="H31" s="75"/>
      <c r="I31" s="75"/>
      <c r="J31" s="49"/>
      <c r="K31" s="51"/>
      <c r="L31" s="43"/>
      <c r="M31" s="45"/>
      <c r="N31" s="45">
        <f t="shared" si="3"/>
        <v>0</v>
      </c>
      <c r="O31" s="57">
        <f>IF(L31&lt;&gt;"",ROUND(L31/#REF!,4),0)</f>
        <v>0</v>
      </c>
      <c r="P31" s="57">
        <f>IF(M31&lt;&gt;"",ROUND(M31/#REF!,4),0)</f>
        <v>0</v>
      </c>
      <c r="Q31" s="57">
        <f t="shared" si="4"/>
        <v>0</v>
      </c>
      <c r="R31" s="21"/>
      <c r="Y31" s="15"/>
      <c r="AA31" s="14"/>
      <c r="AB31" s="14"/>
      <c r="AC31" s="14"/>
      <c r="AD31" s="14"/>
      <c r="AE31" s="14"/>
      <c r="AF31" s="14"/>
      <c r="AG31" s="14"/>
    </row>
    <row r="32" spans="1:33" s="9" customFormat="1" ht="12.75">
      <c r="A32" s="17">
        <v>24</v>
      </c>
      <c r="B32" s="24"/>
      <c r="C32" s="55"/>
      <c r="D32" s="56"/>
      <c r="E32" s="19"/>
      <c r="F32" s="25"/>
      <c r="G32" s="25"/>
      <c r="H32" s="75"/>
      <c r="I32" s="75"/>
      <c r="J32" s="49"/>
      <c r="K32" s="51"/>
      <c r="L32" s="43"/>
      <c r="M32" s="45"/>
      <c r="N32" s="45">
        <f t="shared" si="3"/>
        <v>0</v>
      </c>
      <c r="O32" s="57">
        <f>IF(L32&lt;&gt;"",ROUND(L32/#REF!,4),0)</f>
        <v>0</v>
      </c>
      <c r="P32" s="57">
        <f>IF(M32&lt;&gt;"",ROUND(M32/#REF!,4),0)</f>
        <v>0</v>
      </c>
      <c r="Q32" s="57">
        <f t="shared" si="4"/>
        <v>0</v>
      </c>
      <c r="R32" s="21"/>
      <c r="Y32" s="15"/>
      <c r="AA32" s="14"/>
      <c r="AB32" s="14"/>
      <c r="AC32" s="14"/>
      <c r="AD32" s="14"/>
      <c r="AE32" s="14"/>
      <c r="AF32" s="14"/>
      <c r="AG32" s="14"/>
    </row>
    <row r="33" spans="1:33" s="9" customFormat="1" ht="12.75">
      <c r="A33" s="17">
        <v>25</v>
      </c>
      <c r="B33" s="24"/>
      <c r="C33" s="55"/>
      <c r="D33" s="56"/>
      <c r="E33" s="19"/>
      <c r="F33" s="25"/>
      <c r="G33" s="25"/>
      <c r="H33" s="75"/>
      <c r="I33" s="75"/>
      <c r="J33" s="49"/>
      <c r="K33" s="51"/>
      <c r="L33" s="43"/>
      <c r="M33" s="45"/>
      <c r="N33" s="45">
        <f t="shared" si="3"/>
        <v>0</v>
      </c>
      <c r="O33" s="57">
        <f>IF(L33&lt;&gt;"",ROUND(L33/#REF!,4),0)</f>
        <v>0</v>
      </c>
      <c r="P33" s="57">
        <f>IF(M33&lt;&gt;"",ROUND(M33/#REF!,4),0)</f>
        <v>0</v>
      </c>
      <c r="Q33" s="57">
        <f t="shared" si="4"/>
        <v>0</v>
      </c>
      <c r="R33" s="21"/>
      <c r="Y33" s="15"/>
      <c r="AA33" s="14"/>
      <c r="AB33" s="14"/>
      <c r="AC33" s="14"/>
      <c r="AD33" s="14"/>
      <c r="AE33" s="14"/>
      <c r="AF33" s="14"/>
      <c r="AG33" s="14"/>
    </row>
    <row r="34" spans="1:33" s="9" customFormat="1" ht="12.75">
      <c r="A34" s="17">
        <v>26</v>
      </c>
      <c r="B34" s="24"/>
      <c r="C34" s="55"/>
      <c r="D34" s="56"/>
      <c r="E34" s="19"/>
      <c r="F34" s="25"/>
      <c r="G34" s="25"/>
      <c r="H34" s="75"/>
      <c r="I34" s="75"/>
      <c r="J34" s="49"/>
      <c r="K34" s="51"/>
      <c r="L34" s="43"/>
      <c r="M34" s="45"/>
      <c r="N34" s="45">
        <f t="shared" si="3"/>
        <v>0</v>
      </c>
      <c r="O34" s="57">
        <f>IF(L34&lt;&gt;"",ROUND(L34/#REF!,4),0)</f>
        <v>0</v>
      </c>
      <c r="P34" s="57">
        <f>IF(M34&lt;&gt;"",ROUND(M34/#REF!,4),0)</f>
        <v>0</v>
      </c>
      <c r="Q34" s="57">
        <f t="shared" si="4"/>
        <v>0</v>
      </c>
      <c r="R34" s="21"/>
      <c r="Y34" s="15"/>
      <c r="AA34" s="14"/>
      <c r="AB34" s="14"/>
      <c r="AC34" s="14"/>
      <c r="AD34" s="14"/>
      <c r="AE34" s="14"/>
      <c r="AF34" s="14"/>
      <c r="AG34" s="14"/>
    </row>
    <row r="35" spans="1:33" s="9" customFormat="1" ht="12.75">
      <c r="A35" s="17">
        <v>27</v>
      </c>
      <c r="B35" s="24"/>
      <c r="C35" s="55"/>
      <c r="D35" s="56"/>
      <c r="E35" s="19"/>
      <c r="F35" s="25"/>
      <c r="G35" s="25"/>
      <c r="H35" s="75"/>
      <c r="I35" s="75"/>
      <c r="J35" s="49"/>
      <c r="K35" s="51"/>
      <c r="L35" s="43"/>
      <c r="M35" s="45"/>
      <c r="N35" s="45">
        <f t="shared" si="3"/>
        <v>0</v>
      </c>
      <c r="O35" s="57">
        <f>IF(L35&lt;&gt;"",ROUND(L35/#REF!,4),0)</f>
        <v>0</v>
      </c>
      <c r="P35" s="57">
        <f>IF(M35&lt;&gt;"",ROUND(M35/#REF!,4),0)</f>
        <v>0</v>
      </c>
      <c r="Q35" s="57">
        <f t="shared" si="4"/>
        <v>0</v>
      </c>
      <c r="R35" s="21"/>
      <c r="Y35" s="15"/>
      <c r="AA35" s="14"/>
      <c r="AB35" s="14"/>
      <c r="AC35" s="14"/>
      <c r="AD35" s="14"/>
      <c r="AE35" s="14"/>
      <c r="AF35" s="14"/>
      <c r="AG35" s="14"/>
    </row>
    <row r="36" spans="1:33" s="9" customFormat="1" ht="12.75">
      <c r="A36" s="17">
        <v>28</v>
      </c>
      <c r="B36" s="24"/>
      <c r="C36" s="55"/>
      <c r="D36" s="56"/>
      <c r="E36" s="19"/>
      <c r="F36" s="25"/>
      <c r="G36" s="25"/>
      <c r="H36" s="75"/>
      <c r="I36" s="75"/>
      <c r="J36" s="49"/>
      <c r="K36" s="51"/>
      <c r="L36" s="43"/>
      <c r="M36" s="45"/>
      <c r="N36" s="45">
        <f t="shared" si="3"/>
        <v>0</v>
      </c>
      <c r="O36" s="57">
        <f>IF(L36&lt;&gt;"",ROUND(L36/#REF!,4),0)</f>
        <v>0</v>
      </c>
      <c r="P36" s="57">
        <f>IF(M36&lt;&gt;"",ROUND(M36/#REF!,4),0)</f>
        <v>0</v>
      </c>
      <c r="Q36" s="57">
        <f t="shared" si="4"/>
        <v>0</v>
      </c>
      <c r="R36" s="21"/>
      <c r="Y36" s="15"/>
      <c r="AA36" s="14"/>
      <c r="AB36" s="14"/>
      <c r="AC36" s="14"/>
      <c r="AD36" s="14"/>
      <c r="AE36" s="14"/>
      <c r="AF36" s="14"/>
      <c r="AG36" s="14"/>
    </row>
    <row r="37" spans="1:33" s="9" customFormat="1" ht="12.75">
      <c r="A37" s="17">
        <v>29</v>
      </c>
      <c r="B37" s="24"/>
      <c r="C37" s="55"/>
      <c r="D37" s="56"/>
      <c r="E37" s="19"/>
      <c r="F37" s="25"/>
      <c r="G37" s="25"/>
      <c r="H37" s="75"/>
      <c r="I37" s="75"/>
      <c r="J37" s="49"/>
      <c r="K37" s="51"/>
      <c r="L37" s="43"/>
      <c r="M37" s="45"/>
      <c r="N37" s="45">
        <f t="shared" si="3"/>
        <v>0</v>
      </c>
      <c r="O37" s="57">
        <f>IF(L37&lt;&gt;"",ROUND(L37/#REF!,4),0)</f>
        <v>0</v>
      </c>
      <c r="P37" s="57">
        <f>IF(M37&lt;&gt;"",ROUND(M37/#REF!,4),0)</f>
        <v>0</v>
      </c>
      <c r="Q37" s="57">
        <f t="shared" si="4"/>
        <v>0</v>
      </c>
      <c r="R37" s="21"/>
      <c r="Y37" s="15"/>
      <c r="AA37" s="14"/>
      <c r="AB37" s="14"/>
      <c r="AC37" s="14"/>
      <c r="AD37" s="14"/>
      <c r="AE37" s="14"/>
      <c r="AF37" s="14"/>
      <c r="AG37" s="14"/>
    </row>
    <row r="38" spans="1:33" s="9" customFormat="1" ht="12.75">
      <c r="A38" s="17">
        <v>30</v>
      </c>
      <c r="B38" s="24"/>
      <c r="C38" s="55"/>
      <c r="D38" s="56"/>
      <c r="E38" s="19"/>
      <c r="F38" s="25"/>
      <c r="G38" s="25"/>
      <c r="H38" s="75"/>
      <c r="I38" s="75"/>
      <c r="J38" s="49"/>
      <c r="K38" s="51"/>
      <c r="L38" s="43"/>
      <c r="M38" s="45"/>
      <c r="N38" s="45">
        <f t="shared" si="3"/>
        <v>0</v>
      </c>
      <c r="O38" s="57">
        <f>IF(L38&lt;&gt;"",ROUND(L38/#REF!,4),0)</f>
        <v>0</v>
      </c>
      <c r="P38" s="57">
        <f>IF(M38&lt;&gt;"",ROUND(M38/#REF!,4),0)</f>
        <v>0</v>
      </c>
      <c r="Q38" s="57">
        <f t="shared" si="4"/>
        <v>0</v>
      </c>
      <c r="R38" s="21"/>
      <c r="Y38" s="15"/>
      <c r="AA38" s="14"/>
      <c r="AB38" s="14"/>
      <c r="AC38" s="14"/>
      <c r="AD38" s="14"/>
      <c r="AE38" s="14"/>
      <c r="AF38" s="14"/>
      <c r="AG38" s="14"/>
    </row>
    <row r="39" spans="1:33" s="9" customFormat="1" ht="12.75">
      <c r="A39" s="17">
        <v>31</v>
      </c>
      <c r="B39" s="24"/>
      <c r="C39" s="55"/>
      <c r="D39" s="56"/>
      <c r="E39" s="19"/>
      <c r="F39" s="25"/>
      <c r="G39" s="25"/>
      <c r="H39" s="75"/>
      <c r="I39" s="75"/>
      <c r="J39" s="49"/>
      <c r="K39" s="51"/>
      <c r="L39" s="43"/>
      <c r="M39" s="45"/>
      <c r="N39" s="45">
        <f t="shared" si="3"/>
        <v>0</v>
      </c>
      <c r="O39" s="57">
        <f>IF(L39&lt;&gt;"",ROUND(L39/#REF!,4),0)</f>
        <v>0</v>
      </c>
      <c r="P39" s="57">
        <f>IF(M39&lt;&gt;"",ROUND(M39/#REF!,4),0)</f>
        <v>0</v>
      </c>
      <c r="Q39" s="57">
        <f t="shared" si="4"/>
        <v>0</v>
      </c>
      <c r="R39" s="21"/>
      <c r="Y39" s="15"/>
      <c r="AA39" s="14"/>
      <c r="AB39" s="14"/>
      <c r="AC39" s="14"/>
      <c r="AD39" s="14"/>
      <c r="AE39" s="14"/>
      <c r="AF39" s="14"/>
      <c r="AG39" s="14"/>
    </row>
    <row r="40" spans="1:33" s="9" customFormat="1" ht="13.5" thickBot="1">
      <c r="A40" s="17">
        <v>32</v>
      </c>
      <c r="B40" s="24"/>
      <c r="C40" s="55"/>
      <c r="D40" s="56"/>
      <c r="E40" s="19"/>
      <c r="F40" s="25"/>
      <c r="G40" s="25"/>
      <c r="H40" s="75"/>
      <c r="I40" s="75"/>
      <c r="J40" s="49"/>
      <c r="K40" s="51"/>
      <c r="L40" s="43"/>
      <c r="M40" s="45"/>
      <c r="N40" s="45">
        <f t="shared" si="3"/>
        <v>0</v>
      </c>
      <c r="O40" s="57">
        <f>IF(L40&lt;&gt;"",ROUND(L40/#REF!,4),0)</f>
        <v>0</v>
      </c>
      <c r="P40" s="57">
        <f>IF(M40&lt;&gt;"",ROUND(M40/#REF!,4),0)</f>
        <v>0</v>
      </c>
      <c r="Q40" s="57">
        <f t="shared" si="4"/>
        <v>0</v>
      </c>
      <c r="R40" s="21"/>
      <c r="Y40" s="15"/>
      <c r="AA40" s="14"/>
      <c r="AB40" s="14"/>
      <c r="AC40" s="14"/>
      <c r="AD40" s="14"/>
      <c r="AE40" s="14"/>
      <c r="AF40" s="14"/>
      <c r="AG40" s="14"/>
    </row>
    <row r="41" spans="1:26" ht="13.5" thickBot="1">
      <c r="A41" s="26"/>
      <c r="B41" s="27"/>
      <c r="C41" s="28" t="str">
        <f>"Liczba powyższych dokumentów: "&amp;COUNTA(C9:C40)</f>
        <v>Liczba powyższych dokumentów: 0</v>
      </c>
      <c r="D41" s="26"/>
      <c r="E41" s="29" t="s">
        <v>7</v>
      </c>
      <c r="F41" s="76">
        <f>SUM(F9:F40)</f>
        <v>0</v>
      </c>
      <c r="G41" s="76">
        <f>SUM(G9:G40)</f>
        <v>0</v>
      </c>
      <c r="H41" s="76">
        <f>SUM(H9:H40)</f>
        <v>0</v>
      </c>
      <c r="I41" s="76">
        <f>SUM(I9:I40)</f>
        <v>0</v>
      </c>
      <c r="J41" s="50"/>
      <c r="K41" s="59" t="e">
        <f>IF(L41&gt;#REF!,"koszty spoza okresu rozl. są niekwalifikowane &gt;","")</f>
        <v>#REF!</v>
      </c>
      <c r="L41" s="46">
        <f aca="true" t="shared" si="5" ref="L41:Q41">SUM(L9:L40)</f>
        <v>0</v>
      </c>
      <c r="M41" s="46">
        <f t="shared" si="5"/>
        <v>0</v>
      </c>
      <c r="N41" s="46">
        <f t="shared" si="5"/>
        <v>0</v>
      </c>
      <c r="O41" s="58">
        <f t="shared" si="5"/>
        <v>0</v>
      </c>
      <c r="P41" s="58">
        <f t="shared" si="5"/>
        <v>0</v>
      </c>
      <c r="Q41" s="58">
        <f t="shared" si="5"/>
        <v>0</v>
      </c>
      <c r="R41" s="3"/>
      <c r="Y41" s="15" t="e">
        <f>#REF!+1</f>
        <v>#REF!</v>
      </c>
      <c r="Z41" s="9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Y42" s="15" t="e">
        <f aca="true" t="shared" si="6" ref="Y42:Y51">Y41+1</f>
        <v>#REF!</v>
      </c>
      <c r="Z42" s="9"/>
    </row>
    <row r="43" spans="1:26" ht="18.75" customHeight="1">
      <c r="A43" s="2"/>
      <c r="B43" s="7" t="s">
        <v>54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Y43" s="15" t="e">
        <f t="shared" si="6"/>
        <v>#REF!</v>
      </c>
      <c r="Z43" s="9"/>
    </row>
    <row r="44" spans="1:26" ht="21" customHeight="1">
      <c r="A44" s="96"/>
      <c r="B44" s="96"/>
      <c r="C44" s="96"/>
      <c r="D44" s="96"/>
      <c r="E44" s="96"/>
      <c r="F44" s="96"/>
      <c r="G44" s="96"/>
      <c r="H44" s="96"/>
      <c r="I44" s="16"/>
      <c r="J44" s="37"/>
      <c r="K44" s="11"/>
      <c r="L44" s="11"/>
      <c r="M44" s="11"/>
      <c r="N44" s="11"/>
      <c r="O44" s="11"/>
      <c r="P44" s="11"/>
      <c r="Q44" s="11"/>
      <c r="Y44" s="15" t="e">
        <f t="shared" si="6"/>
        <v>#REF!</v>
      </c>
      <c r="Z44" s="9"/>
    </row>
    <row r="45" spans="1:26" ht="27.75" customHeight="1">
      <c r="A45" s="2"/>
      <c r="B45" s="7" t="s">
        <v>8</v>
      </c>
      <c r="C45" s="2"/>
      <c r="D45" s="13" t="s">
        <v>9</v>
      </c>
      <c r="E45" s="2"/>
      <c r="F45" s="88" t="s">
        <v>56</v>
      </c>
      <c r="G45" s="88"/>
      <c r="H45" s="88"/>
      <c r="I45" s="72"/>
      <c r="J45" s="2"/>
      <c r="K45" s="2"/>
      <c r="L45" s="2"/>
      <c r="M45" s="2"/>
      <c r="N45" s="2"/>
      <c r="O45" s="2"/>
      <c r="P45" s="2"/>
      <c r="Q45" s="2"/>
      <c r="Y45" s="15" t="e">
        <f>#REF!+1</f>
        <v>#REF!</v>
      </c>
      <c r="Z45" s="9"/>
    </row>
    <row r="46" spans="1:26" ht="12.75">
      <c r="A46" s="2"/>
      <c r="B46" s="90"/>
      <c r="C46" s="91"/>
      <c r="D46" s="85"/>
      <c r="E46" s="2"/>
      <c r="F46" s="89"/>
      <c r="G46" s="89"/>
      <c r="H46" s="89"/>
      <c r="I46" s="71"/>
      <c r="J46" s="2"/>
      <c r="K46" s="2"/>
      <c r="L46" s="2"/>
      <c r="M46" s="2"/>
      <c r="N46" s="2"/>
      <c r="O46" s="2"/>
      <c r="P46" s="2"/>
      <c r="Q46" s="2"/>
      <c r="Y46" s="15" t="e">
        <f t="shared" si="6"/>
        <v>#REF!</v>
      </c>
      <c r="Z46" s="9"/>
    </row>
    <row r="47" spans="1:26" ht="12.75">
      <c r="A47" s="2"/>
      <c r="B47" s="92"/>
      <c r="C47" s="93"/>
      <c r="D47" s="2"/>
      <c r="E47" s="2"/>
      <c r="F47" s="89"/>
      <c r="G47" s="89"/>
      <c r="H47" s="89"/>
      <c r="I47" s="71"/>
      <c r="J47" s="2"/>
      <c r="K47" s="2"/>
      <c r="L47" s="2"/>
      <c r="M47" s="2"/>
      <c r="N47" s="2"/>
      <c r="O47" s="2"/>
      <c r="P47" s="2"/>
      <c r="Q47" s="2"/>
      <c r="Y47" s="15" t="e">
        <f t="shared" si="6"/>
        <v>#REF!</v>
      </c>
      <c r="Z47" s="9"/>
    </row>
    <row r="48" spans="1:26" ht="12.75">
      <c r="A48" s="2"/>
      <c r="B48" s="94"/>
      <c r="C48" s="95"/>
      <c r="D48" s="2"/>
      <c r="E48" s="2"/>
      <c r="F48" s="89"/>
      <c r="G48" s="89"/>
      <c r="H48" s="89"/>
      <c r="I48" s="71"/>
      <c r="J48" s="2"/>
      <c r="K48" s="2"/>
      <c r="L48" s="2"/>
      <c r="M48" s="2"/>
      <c r="N48" s="2"/>
      <c r="O48" s="2"/>
      <c r="P48" s="2"/>
      <c r="Q48" s="2"/>
      <c r="Y48" s="15" t="e">
        <f t="shared" si="6"/>
        <v>#REF!</v>
      </c>
      <c r="Z48" s="9"/>
    </row>
    <row r="49" spans="1:26" ht="12.75">
      <c r="A49" s="2"/>
      <c r="B49" s="2"/>
      <c r="C49" s="2"/>
      <c r="D49" s="2"/>
      <c r="E49" s="2"/>
      <c r="F49" s="89"/>
      <c r="G49" s="89"/>
      <c r="H49" s="89"/>
      <c r="I49" s="71"/>
      <c r="J49" s="2"/>
      <c r="K49" s="2"/>
      <c r="L49" s="2"/>
      <c r="M49" s="2"/>
      <c r="N49" s="2"/>
      <c r="O49" s="2"/>
      <c r="P49" s="2"/>
      <c r="Q49" s="2"/>
      <c r="Y49" s="15" t="e">
        <f t="shared" si="6"/>
        <v>#REF!</v>
      </c>
      <c r="Z49" s="9"/>
    </row>
    <row r="50" spans="1:26" ht="12.75">
      <c r="A50" s="8"/>
      <c r="Y50" s="15" t="e">
        <f t="shared" si="6"/>
        <v>#REF!</v>
      </c>
      <c r="Z50" s="9"/>
    </row>
    <row r="51" spans="25:26" ht="12.75">
      <c r="Y51" s="15" t="e">
        <f t="shared" si="6"/>
        <v>#REF!</v>
      </c>
      <c r="Z51" s="9"/>
    </row>
    <row r="52" spans="25:26" ht="12.75">
      <c r="Y52" s="15"/>
      <c r="Z52" s="9"/>
    </row>
    <row r="53" spans="25:26" ht="12.75">
      <c r="Y53" s="15">
        <f>MAX(E9:E18)</f>
        <v>0</v>
      </c>
      <c r="Z53" s="9"/>
    </row>
  </sheetData>
  <sheetProtection insertRows="0" deleteRows="0"/>
  <mergeCells count="5">
    <mergeCell ref="G2:J7"/>
    <mergeCell ref="F45:H45"/>
    <mergeCell ref="F46:H49"/>
    <mergeCell ref="B46:C48"/>
    <mergeCell ref="A44:H44"/>
  </mergeCells>
  <conditionalFormatting sqref="L9:L40">
    <cfRule type="expression" priority="1" dxfId="2" stopIfTrue="1">
      <formula>E9&gt;koniec_kwartału</formula>
    </cfRule>
    <cfRule type="expression" priority="2" dxfId="3" stopIfTrue="1">
      <formula>E9&lt;początek_kwartału</formula>
    </cfRule>
  </conditionalFormatting>
  <conditionalFormatting sqref="D9:E40">
    <cfRule type="cellIs" priority="3" dxfId="3" operator="lessThan" stopIfTrue="1">
      <formula>$D$6</formula>
    </cfRule>
    <cfRule type="cellIs" priority="4" dxfId="2" operator="greaterThan" stopIfTrue="1">
      <formula>$F$6</formula>
    </cfRule>
  </conditionalFormatting>
  <dataValidations count="4">
    <dataValidation type="date" operator="greaterThan" allowBlank="1" showErrorMessage="1" errorTitle="Niepoprawna wartość" error="Datę należy wpisać w formacie:&#10;rrrr-mm-dd (rok-miesiąc-dzień)." sqref="D46 D6 D9:E40">
      <formula1>38108</formula1>
    </dataValidation>
    <dataValidation type="date" operator="greaterThan" allowBlank="1" showErrorMessage="1" errorTitle="Niepoprawna wartość" error="Datę należy wpisać w formacie:&#10;rrrr-mm-dd (rok-miesiąc-dzień).&#10;&#10;Data nie może być wcześniejsza, niż początek kwartału.&#10;" sqref="F6">
      <formula1>D6</formula1>
    </dataValidation>
    <dataValidation type="decimal" operator="greaterThan" allowBlank="1" showErrorMessage="1" errorTitle="Niepoprawna wartość" error="Kwoty należy wprowadzać w formacie liczbowym (bez spacji, miejsca dziesiętne oddzielone przecinkiem)." sqref="F9:I40">
      <formula1>-1000000000</formula1>
    </dataValidation>
    <dataValidation type="custom" allowBlank="1" showInputMessage="1" showErrorMessage="1" errorTitle="Błędny symbol" error="Symbol kategorii musi być zgodny z kategoriami budżetu w umowie na realizację kampanii (A, B,... lub 1, 2,... lub I, II,...)." sqref="B9:B41">
      <formula1>AND(ISNUMBER(FIND(" ",B9))=FALSE,LEN(B9)&lt;=7)</formula1>
    </dataValidation>
  </dataValidations>
  <printOptions horizontalCentered="1"/>
  <pageMargins left="0.31496062992125984" right="0.31496062992125984" top="0.835" bottom="0.7480314960629921" header="0.2362204724409449" footer="0.3937007874015748"/>
  <pageSetup errors="blank" horizontalDpi="600" verticalDpi="600" orientation="landscape" paperSize="9" scale="49" r:id="rId2"/>
  <headerFooter alignWithMargins="0">
    <oddHeader xml:space="preserve">&amp;C&amp;14Szczegółowe zestawienie wydatków&amp;10
Fpz_f5
&amp;RStrona &amp;P z &amp;N
Załącznik nr 5 
do Zasad Obsługi Funduszy Promocji Produktów Rolno-Spożywczych 
z dnia   20.01.2022 r.              
      </oddHeader>
    <oddFooter>&amp;C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P170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2" width="13.28125" style="0" bestFit="1" customWidth="1"/>
    <col min="3" max="3" width="11.28125" style="0" bestFit="1" customWidth="1"/>
    <col min="4" max="4" width="13.421875" style="0" bestFit="1" customWidth="1"/>
    <col min="5" max="5" width="13.7109375" style="0" bestFit="1" customWidth="1"/>
    <col min="7" max="7" width="10.421875" style="0" bestFit="1" customWidth="1"/>
    <col min="8" max="9" width="13.140625" style="0" bestFit="1" customWidth="1"/>
    <col min="10" max="10" width="10.421875" style="0" customWidth="1"/>
    <col min="11" max="11" width="9.28125" style="0" bestFit="1" customWidth="1"/>
    <col min="12" max="12" width="13.140625" style="0" bestFit="1" customWidth="1"/>
    <col min="13" max="13" width="9.7109375" style="0" bestFit="1" customWidth="1"/>
    <col min="15" max="15" width="13.140625" style="0" bestFit="1" customWidth="1"/>
    <col min="16" max="16" width="10.140625" style="0" bestFit="1" customWidth="1"/>
  </cols>
  <sheetData>
    <row r="1" spans="1:11" s="62" customFormat="1" ht="76.5">
      <c r="A1" s="61" t="s">
        <v>37</v>
      </c>
      <c r="B1" s="61" t="s">
        <v>38</v>
      </c>
      <c r="C1" s="61" t="s">
        <v>39</v>
      </c>
      <c r="D1" s="61" t="s">
        <v>40</v>
      </c>
      <c r="E1" s="61" t="s">
        <v>41</v>
      </c>
      <c r="F1" s="61" t="s">
        <v>36</v>
      </c>
      <c r="G1" s="61" t="s">
        <v>34</v>
      </c>
      <c r="H1" s="61" t="s">
        <v>35</v>
      </c>
      <c r="I1" s="61"/>
      <c r="J1" s="61" t="s">
        <v>44</v>
      </c>
      <c r="K1" s="61" t="s">
        <v>42</v>
      </c>
    </row>
    <row r="2" spans="1:5" ht="12.75">
      <c r="A2" s="60">
        <v>38412</v>
      </c>
      <c r="B2" s="60" t="e">
        <f>LOOKUP($A2-1,#REF!,#REF!)</f>
        <v>#REF!</v>
      </c>
      <c r="C2" s="63" t="e">
        <f>LOOKUP($A2-1,#REF!,#REF!)</f>
        <v>#REF!</v>
      </c>
      <c r="D2" s="60" t="e">
        <f>LOOKUP($B2-1,#REF!,#REF!)</f>
        <v>#REF!</v>
      </c>
      <c r="E2" s="63" t="e">
        <f>LOOKUP($B2-1,#REF!,#REF!)</f>
        <v>#REF!</v>
      </c>
    </row>
    <row r="3" spans="1:16" ht="12.75">
      <c r="A3" s="60">
        <v>38443</v>
      </c>
      <c r="B3" s="60" t="e">
        <f>LOOKUP($A3-1,#REF!,#REF!)</f>
        <v>#REF!</v>
      </c>
      <c r="C3" s="63" t="e">
        <f>LOOKUP($A3-1,#REF!,#REF!)</f>
        <v>#REF!</v>
      </c>
      <c r="D3" s="60" t="e">
        <f>LOOKUP($B3-1,#REF!,#REF!)</f>
        <v>#REF!</v>
      </c>
      <c r="E3" s="63" t="e">
        <f>LOOKUP($B3-1,#REF!,#REF!)</f>
        <v>#REF!</v>
      </c>
      <c r="F3" s="64">
        <f aca="true" t="shared" si="0" ref="F3:F34">A3-A2</f>
        <v>31</v>
      </c>
      <c r="G3">
        <f aca="true" t="shared" si="1" ref="G3:G34">WEEKDAY(A3-1,2)</f>
        <v>4</v>
      </c>
      <c r="H3" s="60">
        <f aca="true" t="shared" si="2" ref="H3:H34">DATEVALUE(YEAR(A3-1)&amp;"-"&amp;MONTH(A3-1)&amp;"-"&amp;IF(G3=6,F3-1,IF(G3=7,F3-2,F3)))</f>
        <v>38442</v>
      </c>
      <c r="I3" s="60" t="e">
        <f aca="true" t="shared" si="3" ref="I3:I34">H3=B3</f>
        <v>#REF!</v>
      </c>
      <c r="J3" s="65">
        <f aca="true" t="shared" si="4" ref="J3:J34">DATEVALUE(YEAR(A3-1)&amp;"-3-22")+MOD(MOD(YEAR(A3-1),19)*19+24,30)+MOD(2*MOD(YEAR(A3-1),4)+4*MOD(YEAR(A3-1),7)+6*MOD(MOD(YEAR(A3-1),19)*19+24,30)+5,7)</f>
        <v>38438</v>
      </c>
      <c r="K3" t="b">
        <f>NOT(ISERROR(VLOOKUP(H3,święta!D2:D7,1,FALSE)))</f>
        <v>0</v>
      </c>
      <c r="L3" s="60">
        <f aca="true" t="shared" si="5" ref="L3:L34">IF(K3=TRUE,H3-1,H3)</f>
        <v>38442</v>
      </c>
      <c r="M3">
        <f>HLOOKUP(YEAR(H3),święta!D1:N1,1,FALSE)</f>
        <v>2005</v>
      </c>
      <c r="N3">
        <f>MATCH(YEAR(H3),święta!D1:N1,0)</f>
        <v>1</v>
      </c>
      <c r="O3" s="60" t="e">
        <f>IF(P3=święta!D2:N7,TRUE,FALSE)</f>
        <v>#VALUE!</v>
      </c>
      <c r="P3" s="66">
        <v>38473</v>
      </c>
    </row>
    <row r="4" spans="1:12" ht="12.75">
      <c r="A4" s="60">
        <v>38473</v>
      </c>
      <c r="B4" s="60" t="e">
        <f>LOOKUP($A4-1,#REF!,#REF!)</f>
        <v>#REF!</v>
      </c>
      <c r="C4" s="63" t="e">
        <f>LOOKUP($A4-1,#REF!,#REF!)</f>
        <v>#REF!</v>
      </c>
      <c r="D4" s="60" t="e">
        <f>LOOKUP($B4-1,#REF!,#REF!)</f>
        <v>#REF!</v>
      </c>
      <c r="E4" s="63" t="e">
        <f>LOOKUP($B4-1,#REF!,#REF!)</f>
        <v>#REF!</v>
      </c>
      <c r="F4" s="64">
        <f t="shared" si="0"/>
        <v>30</v>
      </c>
      <c r="G4">
        <f t="shared" si="1"/>
        <v>6</v>
      </c>
      <c r="H4" s="60">
        <f t="shared" si="2"/>
        <v>38471</v>
      </c>
      <c r="I4" s="60" t="e">
        <f t="shared" si="3"/>
        <v>#REF!</v>
      </c>
      <c r="J4" s="65">
        <f t="shared" si="4"/>
        <v>38438</v>
      </c>
      <c r="K4" t="b">
        <f>NOT(ISERROR(VLOOKUP(H4,święta!D3:D8,1,FALSE)))</f>
        <v>0</v>
      </c>
      <c r="L4" s="60">
        <f t="shared" si="5"/>
        <v>38471</v>
      </c>
    </row>
    <row r="5" spans="1:12" ht="12.75">
      <c r="A5" s="60">
        <v>38504</v>
      </c>
      <c r="B5" s="60" t="e">
        <f>LOOKUP($A5-1,#REF!,#REF!)</f>
        <v>#REF!</v>
      </c>
      <c r="C5" s="63" t="e">
        <f>LOOKUP($A5-1,#REF!,#REF!)</f>
        <v>#REF!</v>
      </c>
      <c r="D5" s="60" t="e">
        <f>LOOKUP($B5-1,#REF!,#REF!)</f>
        <v>#REF!</v>
      </c>
      <c r="E5" s="63" t="e">
        <f>LOOKUP($B5-1,#REF!,#REF!)</f>
        <v>#REF!</v>
      </c>
      <c r="F5" s="64">
        <f t="shared" si="0"/>
        <v>31</v>
      </c>
      <c r="G5">
        <f t="shared" si="1"/>
        <v>2</v>
      </c>
      <c r="H5" s="60">
        <f t="shared" si="2"/>
        <v>38503</v>
      </c>
      <c r="I5" s="60" t="e">
        <f t="shared" si="3"/>
        <v>#REF!</v>
      </c>
      <c r="J5" s="65">
        <f t="shared" si="4"/>
        <v>38438</v>
      </c>
      <c r="K5" t="b">
        <f>NOT(ISERROR(VLOOKUP(H5,święta!D4:D9,1,FALSE)))</f>
        <v>0</v>
      </c>
      <c r="L5" s="60">
        <f t="shared" si="5"/>
        <v>38503</v>
      </c>
    </row>
    <row r="6" spans="1:12" ht="12.75">
      <c r="A6" s="60">
        <v>38534</v>
      </c>
      <c r="B6" s="60" t="e">
        <f>LOOKUP($A6-1,#REF!,#REF!)</f>
        <v>#REF!</v>
      </c>
      <c r="C6" s="63" t="e">
        <f>LOOKUP($A6-1,#REF!,#REF!)</f>
        <v>#REF!</v>
      </c>
      <c r="D6" s="60" t="e">
        <f>LOOKUP($B6-1,#REF!,#REF!)</f>
        <v>#REF!</v>
      </c>
      <c r="E6" s="63" t="e">
        <f>LOOKUP($B6-1,#REF!,#REF!)</f>
        <v>#REF!</v>
      </c>
      <c r="F6" s="64">
        <f t="shared" si="0"/>
        <v>30</v>
      </c>
      <c r="G6">
        <f t="shared" si="1"/>
        <v>4</v>
      </c>
      <c r="H6" s="60">
        <f t="shared" si="2"/>
        <v>38533</v>
      </c>
      <c r="I6" s="60" t="e">
        <f t="shared" si="3"/>
        <v>#REF!</v>
      </c>
      <c r="J6" s="65">
        <f t="shared" si="4"/>
        <v>38438</v>
      </c>
      <c r="K6" t="b">
        <f>NOT(ISERROR(VLOOKUP(H6,święta!D5:D10,1,FALSE)))</f>
        <v>0</v>
      </c>
      <c r="L6" s="60">
        <f t="shared" si="5"/>
        <v>38533</v>
      </c>
    </row>
    <row r="7" spans="1:12" ht="12.75">
      <c r="A7" s="60">
        <v>38565</v>
      </c>
      <c r="B7" s="60" t="e">
        <f>LOOKUP($A7-1,#REF!,#REF!)</f>
        <v>#REF!</v>
      </c>
      <c r="C7" s="63" t="e">
        <f>LOOKUP($A7-1,#REF!,#REF!)</f>
        <v>#REF!</v>
      </c>
      <c r="D7" s="60" t="e">
        <f>LOOKUP($B7-1,#REF!,#REF!)</f>
        <v>#REF!</v>
      </c>
      <c r="E7" s="63" t="e">
        <f>LOOKUP($B7-1,#REF!,#REF!)</f>
        <v>#REF!</v>
      </c>
      <c r="F7" s="64">
        <f t="shared" si="0"/>
        <v>31</v>
      </c>
      <c r="G7">
        <f t="shared" si="1"/>
        <v>7</v>
      </c>
      <c r="H7" s="60">
        <f t="shared" si="2"/>
        <v>38562</v>
      </c>
      <c r="I7" s="60" t="e">
        <f t="shared" si="3"/>
        <v>#REF!</v>
      </c>
      <c r="J7" s="65">
        <f t="shared" si="4"/>
        <v>38438</v>
      </c>
      <c r="K7" t="b">
        <f>NOT(ISERROR(VLOOKUP(H7,święta!D6:D11,1,FALSE)))</f>
        <v>0</v>
      </c>
      <c r="L7" s="60">
        <f t="shared" si="5"/>
        <v>38562</v>
      </c>
    </row>
    <row r="8" spans="1:12" ht="12.75">
      <c r="A8" s="60">
        <v>38596</v>
      </c>
      <c r="B8" s="60" t="e">
        <f>LOOKUP($A8-1,#REF!,#REF!)</f>
        <v>#REF!</v>
      </c>
      <c r="C8" s="63" t="e">
        <f>LOOKUP($A8-1,#REF!,#REF!)</f>
        <v>#REF!</v>
      </c>
      <c r="D8" s="60" t="e">
        <f>LOOKUP($B8-1,#REF!,#REF!)</f>
        <v>#REF!</v>
      </c>
      <c r="E8" s="63" t="e">
        <f>LOOKUP($B8-1,#REF!,#REF!)</f>
        <v>#REF!</v>
      </c>
      <c r="F8" s="64">
        <f t="shared" si="0"/>
        <v>31</v>
      </c>
      <c r="G8">
        <f t="shared" si="1"/>
        <v>3</v>
      </c>
      <c r="H8" s="60">
        <f t="shared" si="2"/>
        <v>38595</v>
      </c>
      <c r="I8" s="60" t="e">
        <f t="shared" si="3"/>
        <v>#REF!</v>
      </c>
      <c r="J8" s="65">
        <f t="shared" si="4"/>
        <v>38438</v>
      </c>
      <c r="K8" t="b">
        <f>NOT(ISERROR(VLOOKUP(H8,święta!D7:D12,1,FALSE)))</f>
        <v>0</v>
      </c>
      <c r="L8" s="60">
        <f t="shared" si="5"/>
        <v>38595</v>
      </c>
    </row>
    <row r="9" spans="1:12" ht="12.75">
      <c r="A9" s="60">
        <v>38626</v>
      </c>
      <c r="B9" s="60" t="e">
        <f>LOOKUP($A9-1,#REF!,#REF!)</f>
        <v>#REF!</v>
      </c>
      <c r="C9" s="63" t="e">
        <f>LOOKUP($A9-1,#REF!,#REF!)</f>
        <v>#REF!</v>
      </c>
      <c r="D9" s="60" t="e">
        <f>LOOKUP($B9-1,#REF!,#REF!)</f>
        <v>#REF!</v>
      </c>
      <c r="E9" s="63" t="e">
        <f>LOOKUP($B9-1,#REF!,#REF!)</f>
        <v>#REF!</v>
      </c>
      <c r="F9" s="64">
        <f t="shared" si="0"/>
        <v>30</v>
      </c>
      <c r="G9">
        <f t="shared" si="1"/>
        <v>5</v>
      </c>
      <c r="H9" s="60">
        <f t="shared" si="2"/>
        <v>38625</v>
      </c>
      <c r="I9" s="60" t="e">
        <f t="shared" si="3"/>
        <v>#REF!</v>
      </c>
      <c r="J9" s="65">
        <f t="shared" si="4"/>
        <v>38438</v>
      </c>
      <c r="K9" t="b">
        <f>NOT(ISERROR(VLOOKUP(H9,święta!D8:D13,1,FALSE)))</f>
        <v>0</v>
      </c>
      <c r="L9" s="60">
        <f t="shared" si="5"/>
        <v>38625</v>
      </c>
    </row>
    <row r="10" spans="1:12" ht="12.75">
      <c r="A10" s="60">
        <v>38657</v>
      </c>
      <c r="B10" s="60" t="e">
        <f>LOOKUP($A10-1,#REF!,#REF!)</f>
        <v>#REF!</v>
      </c>
      <c r="C10" s="63" t="e">
        <f>LOOKUP($A10-1,#REF!,#REF!)</f>
        <v>#REF!</v>
      </c>
      <c r="D10" s="60" t="e">
        <f>LOOKUP($B10-1,#REF!,#REF!)</f>
        <v>#REF!</v>
      </c>
      <c r="E10" s="63" t="e">
        <f>LOOKUP($B10-1,#REF!,#REF!)</f>
        <v>#REF!</v>
      </c>
      <c r="F10" s="64">
        <f t="shared" si="0"/>
        <v>31</v>
      </c>
      <c r="G10">
        <f t="shared" si="1"/>
        <v>1</v>
      </c>
      <c r="H10" s="60">
        <f t="shared" si="2"/>
        <v>38656</v>
      </c>
      <c r="I10" s="60" t="e">
        <f t="shared" si="3"/>
        <v>#REF!</v>
      </c>
      <c r="J10" s="65">
        <f t="shared" si="4"/>
        <v>38438</v>
      </c>
      <c r="K10" t="b">
        <f>NOT(ISERROR(VLOOKUP(H10,święta!D9:D14,1,FALSE)))</f>
        <v>0</v>
      </c>
      <c r="L10" s="60">
        <f t="shared" si="5"/>
        <v>38656</v>
      </c>
    </row>
    <row r="11" spans="1:12" ht="12.75">
      <c r="A11" s="60">
        <v>38687</v>
      </c>
      <c r="B11" s="60" t="e">
        <f>LOOKUP($A11-1,#REF!,#REF!)</f>
        <v>#REF!</v>
      </c>
      <c r="C11" s="63" t="e">
        <f>LOOKUP($A11-1,#REF!,#REF!)</f>
        <v>#REF!</v>
      </c>
      <c r="D11" s="60" t="e">
        <f>LOOKUP($B11-1,#REF!,#REF!)</f>
        <v>#REF!</v>
      </c>
      <c r="E11" s="63" t="e">
        <f>LOOKUP($B11-1,#REF!,#REF!)</f>
        <v>#REF!</v>
      </c>
      <c r="F11" s="64">
        <f t="shared" si="0"/>
        <v>30</v>
      </c>
      <c r="G11">
        <f t="shared" si="1"/>
        <v>3</v>
      </c>
      <c r="H11" s="60">
        <f t="shared" si="2"/>
        <v>38686</v>
      </c>
      <c r="I11" s="60" t="e">
        <f t="shared" si="3"/>
        <v>#REF!</v>
      </c>
      <c r="J11" s="65">
        <f t="shared" si="4"/>
        <v>38438</v>
      </c>
      <c r="K11" t="b">
        <f>NOT(ISERROR(VLOOKUP(H11,święta!D10:D15,1,FALSE)))</f>
        <v>0</v>
      </c>
      <c r="L11" s="60">
        <f t="shared" si="5"/>
        <v>38686</v>
      </c>
    </row>
    <row r="12" spans="1:12" ht="12.75">
      <c r="A12" s="60">
        <v>38718</v>
      </c>
      <c r="B12" s="60" t="e">
        <f>LOOKUP($A12-1,#REF!,#REF!)</f>
        <v>#REF!</v>
      </c>
      <c r="C12" s="63" t="e">
        <f>LOOKUP($A12-1,#REF!,#REF!)</f>
        <v>#REF!</v>
      </c>
      <c r="D12" s="60" t="e">
        <f>LOOKUP($B12-1,#REF!,#REF!)</f>
        <v>#REF!</v>
      </c>
      <c r="E12" s="63" t="e">
        <f>LOOKUP($B12-1,#REF!,#REF!)</f>
        <v>#REF!</v>
      </c>
      <c r="F12" s="64">
        <f t="shared" si="0"/>
        <v>31</v>
      </c>
      <c r="G12">
        <f t="shared" si="1"/>
        <v>6</v>
      </c>
      <c r="H12" s="60">
        <f t="shared" si="2"/>
        <v>38716</v>
      </c>
      <c r="I12" s="60" t="e">
        <f t="shared" si="3"/>
        <v>#REF!</v>
      </c>
      <c r="J12" s="65">
        <f t="shared" si="4"/>
        <v>38438</v>
      </c>
      <c r="K12" t="b">
        <f>NOT(ISERROR(VLOOKUP(H12,święta!D11:D16,1,FALSE)))</f>
        <v>0</v>
      </c>
      <c r="L12" s="60">
        <f t="shared" si="5"/>
        <v>38716</v>
      </c>
    </row>
    <row r="13" spans="1:12" ht="12.75">
      <c r="A13" s="60">
        <v>38749</v>
      </c>
      <c r="B13" s="60" t="e">
        <f>LOOKUP($A13-1,#REF!,#REF!)</f>
        <v>#REF!</v>
      </c>
      <c r="C13" s="63" t="e">
        <f>LOOKUP($A13-1,#REF!,#REF!)</f>
        <v>#REF!</v>
      </c>
      <c r="D13" s="60" t="e">
        <f>LOOKUP($B13-1,#REF!,#REF!)</f>
        <v>#REF!</v>
      </c>
      <c r="E13" s="63" t="e">
        <f>LOOKUP($B13-1,#REF!,#REF!)</f>
        <v>#REF!</v>
      </c>
      <c r="F13" s="64">
        <f t="shared" si="0"/>
        <v>31</v>
      </c>
      <c r="G13">
        <f t="shared" si="1"/>
        <v>2</v>
      </c>
      <c r="H13" s="60">
        <f t="shared" si="2"/>
        <v>38748</v>
      </c>
      <c r="I13" s="60" t="e">
        <f t="shared" si="3"/>
        <v>#REF!</v>
      </c>
      <c r="J13" s="65">
        <f t="shared" si="4"/>
        <v>38823</v>
      </c>
      <c r="K13" t="b">
        <f>NOT(ISERROR(VLOOKUP(H13,święta!D12:D17,1,FALSE)))</f>
        <v>0</v>
      </c>
      <c r="L13" s="60">
        <f t="shared" si="5"/>
        <v>38748</v>
      </c>
    </row>
    <row r="14" spans="1:12" ht="12.75">
      <c r="A14" s="60">
        <v>38777</v>
      </c>
      <c r="B14" s="60" t="e">
        <f>LOOKUP($A14-1,#REF!,#REF!)</f>
        <v>#REF!</v>
      </c>
      <c r="C14" s="63" t="e">
        <f>LOOKUP($A14-1,#REF!,#REF!)</f>
        <v>#REF!</v>
      </c>
      <c r="D14" s="60" t="e">
        <f>LOOKUP($B14-1,#REF!,#REF!)</f>
        <v>#REF!</v>
      </c>
      <c r="E14" s="63" t="e">
        <f>LOOKUP($B14-1,#REF!,#REF!)</f>
        <v>#REF!</v>
      </c>
      <c r="F14" s="64">
        <f t="shared" si="0"/>
        <v>28</v>
      </c>
      <c r="G14">
        <f t="shared" si="1"/>
        <v>2</v>
      </c>
      <c r="H14" s="60">
        <f t="shared" si="2"/>
        <v>38776</v>
      </c>
      <c r="I14" s="60" t="e">
        <f t="shared" si="3"/>
        <v>#REF!</v>
      </c>
      <c r="J14" s="65">
        <f t="shared" si="4"/>
        <v>38823</v>
      </c>
      <c r="K14" t="b">
        <f>NOT(ISERROR(VLOOKUP(H14,święta!D13:D18,1,FALSE)))</f>
        <v>0</v>
      </c>
      <c r="L14" s="60">
        <f t="shared" si="5"/>
        <v>38776</v>
      </c>
    </row>
    <row r="15" spans="1:12" ht="12.75">
      <c r="A15" s="60">
        <v>38808</v>
      </c>
      <c r="B15" s="60" t="e">
        <f>LOOKUP($A15-1,#REF!,#REF!)</f>
        <v>#REF!</v>
      </c>
      <c r="C15" s="63" t="e">
        <f>LOOKUP($A15-1,#REF!,#REF!)</f>
        <v>#REF!</v>
      </c>
      <c r="D15" s="60" t="e">
        <f>LOOKUP($B15-1,#REF!,#REF!)</f>
        <v>#REF!</v>
      </c>
      <c r="E15" s="63" t="e">
        <f>LOOKUP($B15-1,#REF!,#REF!)</f>
        <v>#REF!</v>
      </c>
      <c r="F15" s="64">
        <f t="shared" si="0"/>
        <v>31</v>
      </c>
      <c r="G15">
        <f t="shared" si="1"/>
        <v>5</v>
      </c>
      <c r="H15" s="60">
        <f t="shared" si="2"/>
        <v>38807</v>
      </c>
      <c r="I15" s="60" t="e">
        <f t="shared" si="3"/>
        <v>#REF!</v>
      </c>
      <c r="J15" s="65">
        <f t="shared" si="4"/>
        <v>38823</v>
      </c>
      <c r="K15" t="b">
        <f>NOT(ISERROR(VLOOKUP(H15,święta!D14:D19,1,FALSE)))</f>
        <v>0</v>
      </c>
      <c r="L15" s="60">
        <f t="shared" si="5"/>
        <v>38807</v>
      </c>
    </row>
    <row r="16" spans="1:12" ht="12.75">
      <c r="A16" s="60">
        <v>38838</v>
      </c>
      <c r="B16" s="60" t="e">
        <f>LOOKUP($A16-1,#REF!,#REF!)</f>
        <v>#REF!</v>
      </c>
      <c r="C16" s="63" t="e">
        <f>LOOKUP($A16-1,#REF!,#REF!)</f>
        <v>#REF!</v>
      </c>
      <c r="D16" s="60" t="e">
        <f>LOOKUP($B16-1,#REF!,#REF!)</f>
        <v>#REF!</v>
      </c>
      <c r="E16" s="63" t="e">
        <f>LOOKUP($B16-1,#REF!,#REF!)</f>
        <v>#REF!</v>
      </c>
      <c r="F16" s="64">
        <f t="shared" si="0"/>
        <v>30</v>
      </c>
      <c r="G16">
        <f t="shared" si="1"/>
        <v>7</v>
      </c>
      <c r="H16" s="60">
        <f t="shared" si="2"/>
        <v>38835</v>
      </c>
      <c r="I16" s="60" t="e">
        <f t="shared" si="3"/>
        <v>#REF!</v>
      </c>
      <c r="J16" s="65">
        <f t="shared" si="4"/>
        <v>38823</v>
      </c>
      <c r="K16" t="b">
        <f>NOT(ISERROR(VLOOKUP(H16,święta!D15:D20,1,FALSE)))</f>
        <v>0</v>
      </c>
      <c r="L16" s="60">
        <f t="shared" si="5"/>
        <v>38835</v>
      </c>
    </row>
    <row r="17" spans="1:12" ht="12.75">
      <c r="A17" s="60">
        <v>38869</v>
      </c>
      <c r="B17" s="60" t="e">
        <f>LOOKUP($A17-1,#REF!,#REF!)</f>
        <v>#REF!</v>
      </c>
      <c r="C17" s="63" t="e">
        <f>LOOKUP($A17-1,#REF!,#REF!)</f>
        <v>#REF!</v>
      </c>
      <c r="D17" s="60" t="e">
        <f>LOOKUP($B17-1,#REF!,#REF!)</f>
        <v>#REF!</v>
      </c>
      <c r="E17" s="63" t="e">
        <f>LOOKUP($B17-1,#REF!,#REF!)</f>
        <v>#REF!</v>
      </c>
      <c r="F17" s="64">
        <f t="shared" si="0"/>
        <v>31</v>
      </c>
      <c r="G17">
        <f t="shared" si="1"/>
        <v>3</v>
      </c>
      <c r="H17" s="60">
        <f t="shared" si="2"/>
        <v>38868</v>
      </c>
      <c r="I17" s="60" t="e">
        <f t="shared" si="3"/>
        <v>#REF!</v>
      </c>
      <c r="J17" s="65">
        <f t="shared" si="4"/>
        <v>38823</v>
      </c>
      <c r="K17" t="b">
        <f>NOT(ISERROR(VLOOKUP(H17,święta!D16:D21,1,FALSE)))</f>
        <v>0</v>
      </c>
      <c r="L17" s="60">
        <f t="shared" si="5"/>
        <v>38868</v>
      </c>
    </row>
    <row r="18" spans="1:12" ht="12.75">
      <c r="A18" s="60">
        <v>38899</v>
      </c>
      <c r="B18" s="60" t="e">
        <f>LOOKUP($A18-1,#REF!,#REF!)</f>
        <v>#REF!</v>
      </c>
      <c r="C18" s="63" t="e">
        <f>LOOKUP($A18-1,#REF!,#REF!)</f>
        <v>#REF!</v>
      </c>
      <c r="D18" s="60" t="e">
        <f>LOOKUP($B18-1,#REF!,#REF!)</f>
        <v>#REF!</v>
      </c>
      <c r="E18" s="63" t="e">
        <f>LOOKUP($B18-1,#REF!,#REF!)</f>
        <v>#REF!</v>
      </c>
      <c r="F18" s="64">
        <f t="shared" si="0"/>
        <v>30</v>
      </c>
      <c r="G18">
        <f t="shared" si="1"/>
        <v>5</v>
      </c>
      <c r="H18" s="60">
        <f t="shared" si="2"/>
        <v>38898</v>
      </c>
      <c r="I18" s="60" t="e">
        <f t="shared" si="3"/>
        <v>#REF!</v>
      </c>
      <c r="J18" s="65">
        <f t="shared" si="4"/>
        <v>38823</v>
      </c>
      <c r="K18" t="b">
        <f>NOT(ISERROR(VLOOKUP(H18,święta!D17:D22,1,FALSE)))</f>
        <v>0</v>
      </c>
      <c r="L18" s="60">
        <f t="shared" si="5"/>
        <v>38898</v>
      </c>
    </row>
    <row r="19" spans="1:12" ht="12.75">
      <c r="A19" s="60">
        <v>38930</v>
      </c>
      <c r="B19" s="60" t="e">
        <f>LOOKUP($A19-1,#REF!,#REF!)</f>
        <v>#REF!</v>
      </c>
      <c r="C19" s="63" t="e">
        <f>LOOKUP($A19-1,#REF!,#REF!)</f>
        <v>#REF!</v>
      </c>
      <c r="D19" s="60" t="e">
        <f>LOOKUP($B19-1,#REF!,#REF!)</f>
        <v>#REF!</v>
      </c>
      <c r="E19" s="63" t="e">
        <f>LOOKUP($B19-1,#REF!,#REF!)</f>
        <v>#REF!</v>
      </c>
      <c r="F19" s="64">
        <f t="shared" si="0"/>
        <v>31</v>
      </c>
      <c r="G19">
        <f t="shared" si="1"/>
        <v>1</v>
      </c>
      <c r="H19" s="60">
        <f t="shared" si="2"/>
        <v>38929</v>
      </c>
      <c r="I19" s="60" t="e">
        <f t="shared" si="3"/>
        <v>#REF!</v>
      </c>
      <c r="J19" s="65">
        <f t="shared" si="4"/>
        <v>38823</v>
      </c>
      <c r="K19" t="b">
        <f>NOT(ISERROR(VLOOKUP(H19,święta!D18:D23,1,FALSE)))</f>
        <v>0</v>
      </c>
      <c r="L19" s="60">
        <f t="shared" si="5"/>
        <v>38929</v>
      </c>
    </row>
    <row r="20" spans="1:12" ht="12.75">
      <c r="A20" s="60">
        <v>38961</v>
      </c>
      <c r="B20" s="60" t="e">
        <f>LOOKUP($A20-1,#REF!,#REF!)</f>
        <v>#REF!</v>
      </c>
      <c r="C20" s="63" t="e">
        <f>LOOKUP($A20-1,#REF!,#REF!)</f>
        <v>#REF!</v>
      </c>
      <c r="D20" s="60" t="e">
        <f>LOOKUP($B20-1,#REF!,#REF!)</f>
        <v>#REF!</v>
      </c>
      <c r="E20" s="63" t="e">
        <f>LOOKUP($B20-1,#REF!,#REF!)</f>
        <v>#REF!</v>
      </c>
      <c r="F20" s="64">
        <f t="shared" si="0"/>
        <v>31</v>
      </c>
      <c r="G20">
        <f t="shared" si="1"/>
        <v>4</v>
      </c>
      <c r="H20" s="60">
        <f t="shared" si="2"/>
        <v>38960</v>
      </c>
      <c r="I20" s="60" t="e">
        <f t="shared" si="3"/>
        <v>#REF!</v>
      </c>
      <c r="J20" s="65">
        <f t="shared" si="4"/>
        <v>38823</v>
      </c>
      <c r="K20" t="b">
        <f>NOT(ISERROR(VLOOKUP(H20,święta!D19:D24,1,FALSE)))</f>
        <v>0</v>
      </c>
      <c r="L20" s="60">
        <f t="shared" si="5"/>
        <v>38960</v>
      </c>
    </row>
    <row r="21" spans="1:12" ht="12.75">
      <c r="A21" s="60">
        <v>38991</v>
      </c>
      <c r="B21" s="60" t="e">
        <f>LOOKUP($A21-1,#REF!,#REF!)</f>
        <v>#REF!</v>
      </c>
      <c r="C21" s="63" t="e">
        <f>LOOKUP($A21-1,#REF!,#REF!)</f>
        <v>#REF!</v>
      </c>
      <c r="D21" s="60" t="e">
        <f>LOOKUP($B21-1,#REF!,#REF!)</f>
        <v>#REF!</v>
      </c>
      <c r="E21" s="63" t="e">
        <f>LOOKUP($B21-1,#REF!,#REF!)</f>
        <v>#REF!</v>
      </c>
      <c r="F21" s="64">
        <f t="shared" si="0"/>
        <v>30</v>
      </c>
      <c r="G21">
        <f t="shared" si="1"/>
        <v>6</v>
      </c>
      <c r="H21" s="60">
        <f t="shared" si="2"/>
        <v>38989</v>
      </c>
      <c r="I21" s="60" t="e">
        <f t="shared" si="3"/>
        <v>#REF!</v>
      </c>
      <c r="J21" s="65">
        <f t="shared" si="4"/>
        <v>38823</v>
      </c>
      <c r="K21" t="b">
        <f>NOT(ISERROR(VLOOKUP(H21,święta!D20:D25,1,FALSE)))</f>
        <v>0</v>
      </c>
      <c r="L21" s="60">
        <f t="shared" si="5"/>
        <v>38989</v>
      </c>
    </row>
    <row r="22" spans="1:12" ht="12.75">
      <c r="A22" s="60">
        <v>39022</v>
      </c>
      <c r="B22" s="60" t="e">
        <f>LOOKUP($A22-1,#REF!,#REF!)</f>
        <v>#REF!</v>
      </c>
      <c r="C22" s="63" t="e">
        <f>LOOKUP($A22-1,#REF!,#REF!)</f>
        <v>#REF!</v>
      </c>
      <c r="D22" s="60" t="e">
        <f>LOOKUP($B22-1,#REF!,#REF!)</f>
        <v>#REF!</v>
      </c>
      <c r="E22" s="63" t="e">
        <f>LOOKUP($B22-1,#REF!,#REF!)</f>
        <v>#REF!</v>
      </c>
      <c r="F22" s="64">
        <f t="shared" si="0"/>
        <v>31</v>
      </c>
      <c r="G22">
        <f t="shared" si="1"/>
        <v>2</v>
      </c>
      <c r="H22" s="60">
        <f t="shared" si="2"/>
        <v>39021</v>
      </c>
      <c r="I22" s="60" t="e">
        <f t="shared" si="3"/>
        <v>#REF!</v>
      </c>
      <c r="J22" s="65">
        <f t="shared" si="4"/>
        <v>38823</v>
      </c>
      <c r="K22" t="b">
        <f>NOT(ISERROR(VLOOKUP(H22,święta!D21:D26,1,FALSE)))</f>
        <v>0</v>
      </c>
      <c r="L22" s="60">
        <f t="shared" si="5"/>
        <v>39021</v>
      </c>
    </row>
    <row r="23" spans="1:12" ht="12.75">
      <c r="A23" s="60">
        <v>39052</v>
      </c>
      <c r="B23" s="60" t="e">
        <f>LOOKUP($A23-1,#REF!,#REF!)</f>
        <v>#REF!</v>
      </c>
      <c r="C23" s="63" t="e">
        <f>LOOKUP($A23-1,#REF!,#REF!)</f>
        <v>#REF!</v>
      </c>
      <c r="D23" s="60" t="e">
        <f>LOOKUP($B23-1,#REF!,#REF!)</f>
        <v>#REF!</v>
      </c>
      <c r="E23" s="63" t="e">
        <f>LOOKUP($B23-1,#REF!,#REF!)</f>
        <v>#REF!</v>
      </c>
      <c r="F23" s="64">
        <f t="shared" si="0"/>
        <v>30</v>
      </c>
      <c r="G23">
        <f t="shared" si="1"/>
        <v>4</v>
      </c>
      <c r="H23" s="60">
        <f t="shared" si="2"/>
        <v>39051</v>
      </c>
      <c r="I23" s="60" t="e">
        <f t="shared" si="3"/>
        <v>#REF!</v>
      </c>
      <c r="J23" s="65">
        <f t="shared" si="4"/>
        <v>38823</v>
      </c>
      <c r="K23" t="b">
        <f>NOT(ISERROR(VLOOKUP(H23,święta!D22:D27,1,FALSE)))</f>
        <v>0</v>
      </c>
      <c r="L23" s="60">
        <f t="shared" si="5"/>
        <v>39051</v>
      </c>
    </row>
    <row r="24" spans="1:12" ht="12.75">
      <c r="A24" s="60">
        <v>39083</v>
      </c>
      <c r="B24" s="60" t="e">
        <f>LOOKUP($A24-1,#REF!,#REF!)</f>
        <v>#REF!</v>
      </c>
      <c r="C24" s="63" t="e">
        <f>LOOKUP($A24-1,#REF!,#REF!)</f>
        <v>#REF!</v>
      </c>
      <c r="D24" s="60" t="e">
        <f>LOOKUP($B24-1,#REF!,#REF!)</f>
        <v>#REF!</v>
      </c>
      <c r="E24" s="63" t="e">
        <f>LOOKUP($B24-1,#REF!,#REF!)</f>
        <v>#REF!</v>
      </c>
      <c r="F24" s="64">
        <f t="shared" si="0"/>
        <v>31</v>
      </c>
      <c r="G24">
        <f t="shared" si="1"/>
        <v>7</v>
      </c>
      <c r="H24" s="60">
        <f t="shared" si="2"/>
        <v>39080</v>
      </c>
      <c r="I24" s="60" t="e">
        <f t="shared" si="3"/>
        <v>#REF!</v>
      </c>
      <c r="J24" s="65">
        <f t="shared" si="4"/>
        <v>38823</v>
      </c>
      <c r="K24" t="b">
        <f>NOT(ISERROR(VLOOKUP(H24,święta!D23:D28,1,FALSE)))</f>
        <v>0</v>
      </c>
      <c r="L24" s="60">
        <f t="shared" si="5"/>
        <v>39080</v>
      </c>
    </row>
    <row r="25" spans="1:12" ht="12.75">
      <c r="A25" s="60">
        <v>39114</v>
      </c>
      <c r="B25" s="60" t="e">
        <f>LOOKUP($A25-1,#REF!,#REF!)</f>
        <v>#REF!</v>
      </c>
      <c r="C25" s="63" t="e">
        <f>LOOKUP($A25-1,#REF!,#REF!)</f>
        <v>#REF!</v>
      </c>
      <c r="D25" s="60" t="e">
        <f>LOOKUP($B25-1,#REF!,#REF!)</f>
        <v>#REF!</v>
      </c>
      <c r="E25" s="63" t="e">
        <f>LOOKUP($B25-1,#REF!,#REF!)</f>
        <v>#REF!</v>
      </c>
      <c r="F25" s="64">
        <f t="shared" si="0"/>
        <v>31</v>
      </c>
      <c r="G25">
        <f t="shared" si="1"/>
        <v>3</v>
      </c>
      <c r="H25" s="60">
        <f t="shared" si="2"/>
        <v>39113</v>
      </c>
      <c r="I25" s="60" t="e">
        <f t="shared" si="3"/>
        <v>#REF!</v>
      </c>
      <c r="J25" s="65">
        <f t="shared" si="4"/>
        <v>39180</v>
      </c>
      <c r="K25" t="b">
        <f>NOT(ISERROR(VLOOKUP(H25,święta!D24:D29,1,FALSE)))</f>
        <v>0</v>
      </c>
      <c r="L25" s="60">
        <f t="shared" si="5"/>
        <v>39113</v>
      </c>
    </row>
    <row r="26" spans="1:12" ht="12.75">
      <c r="A26" s="60">
        <v>39142</v>
      </c>
      <c r="B26" s="60" t="e">
        <f>LOOKUP($A26-1,#REF!,#REF!)</f>
        <v>#REF!</v>
      </c>
      <c r="C26" s="63" t="e">
        <f>LOOKUP($A26-1,#REF!,#REF!)</f>
        <v>#REF!</v>
      </c>
      <c r="D26" s="60" t="e">
        <f>LOOKUP($B26-1,#REF!,#REF!)</f>
        <v>#REF!</v>
      </c>
      <c r="E26" s="63" t="e">
        <f>LOOKUP($B26-1,#REF!,#REF!)</f>
        <v>#REF!</v>
      </c>
      <c r="F26" s="64">
        <f t="shared" si="0"/>
        <v>28</v>
      </c>
      <c r="G26">
        <f t="shared" si="1"/>
        <v>3</v>
      </c>
      <c r="H26" s="60">
        <f t="shared" si="2"/>
        <v>39141</v>
      </c>
      <c r="I26" s="60" t="e">
        <f t="shared" si="3"/>
        <v>#REF!</v>
      </c>
      <c r="J26" s="65">
        <f t="shared" si="4"/>
        <v>39180</v>
      </c>
      <c r="K26" t="b">
        <f>NOT(ISERROR(VLOOKUP(H26,święta!D25:D30,1,FALSE)))</f>
        <v>0</v>
      </c>
      <c r="L26" s="60">
        <f t="shared" si="5"/>
        <v>39141</v>
      </c>
    </row>
    <row r="27" spans="1:12" ht="12.75">
      <c r="A27" s="60">
        <v>39173</v>
      </c>
      <c r="B27" s="60" t="e">
        <f>LOOKUP($A27-1,#REF!,#REF!)</f>
        <v>#REF!</v>
      </c>
      <c r="C27" s="63" t="e">
        <f>LOOKUP($A27-1,#REF!,#REF!)</f>
        <v>#REF!</v>
      </c>
      <c r="D27" s="60" t="e">
        <f>LOOKUP($B27-1,#REF!,#REF!)</f>
        <v>#REF!</v>
      </c>
      <c r="E27" s="63" t="e">
        <f>LOOKUP($B27-1,#REF!,#REF!)</f>
        <v>#REF!</v>
      </c>
      <c r="F27" s="64">
        <f t="shared" si="0"/>
        <v>31</v>
      </c>
      <c r="G27">
        <f t="shared" si="1"/>
        <v>6</v>
      </c>
      <c r="H27" s="60">
        <f t="shared" si="2"/>
        <v>39171</v>
      </c>
      <c r="I27" s="60" t="e">
        <f t="shared" si="3"/>
        <v>#REF!</v>
      </c>
      <c r="J27" s="65">
        <f t="shared" si="4"/>
        <v>39180</v>
      </c>
      <c r="K27" t="b">
        <f>NOT(ISERROR(VLOOKUP(H27,święta!D26:D31,1,FALSE)))</f>
        <v>0</v>
      </c>
      <c r="L27" s="60">
        <f t="shared" si="5"/>
        <v>39171</v>
      </c>
    </row>
    <row r="28" spans="1:12" ht="12.75">
      <c r="A28" s="60">
        <v>39203</v>
      </c>
      <c r="B28" s="60" t="e">
        <f>LOOKUP($A28-1,#REF!,#REF!)</f>
        <v>#REF!</v>
      </c>
      <c r="C28" s="63" t="e">
        <f>LOOKUP($A28-1,#REF!,#REF!)</f>
        <v>#REF!</v>
      </c>
      <c r="D28" s="60" t="e">
        <f>LOOKUP($B28-1,#REF!,#REF!)</f>
        <v>#REF!</v>
      </c>
      <c r="E28" s="63" t="e">
        <f>LOOKUP($B28-1,#REF!,#REF!)</f>
        <v>#REF!</v>
      </c>
      <c r="F28" s="64">
        <f t="shared" si="0"/>
        <v>30</v>
      </c>
      <c r="G28">
        <f t="shared" si="1"/>
        <v>1</v>
      </c>
      <c r="H28" s="60">
        <f t="shared" si="2"/>
        <v>39202</v>
      </c>
      <c r="I28" s="60" t="e">
        <f t="shared" si="3"/>
        <v>#REF!</v>
      </c>
      <c r="J28" s="65">
        <f t="shared" si="4"/>
        <v>39180</v>
      </c>
      <c r="K28" t="b">
        <f>NOT(ISERROR(VLOOKUP(H28,święta!D27:D32,1,FALSE)))</f>
        <v>0</v>
      </c>
      <c r="L28" s="60">
        <f t="shared" si="5"/>
        <v>39202</v>
      </c>
    </row>
    <row r="29" spans="1:12" ht="12.75">
      <c r="A29" s="60">
        <v>39234</v>
      </c>
      <c r="B29" s="60" t="e">
        <f>LOOKUP($A29-1,#REF!,#REF!)</f>
        <v>#REF!</v>
      </c>
      <c r="C29" s="63" t="e">
        <f>LOOKUP($A29-1,#REF!,#REF!)</f>
        <v>#REF!</v>
      </c>
      <c r="D29" s="60" t="e">
        <f>LOOKUP($B29-1,#REF!,#REF!)</f>
        <v>#REF!</v>
      </c>
      <c r="E29" s="63" t="e">
        <f>LOOKUP($B29-1,#REF!,#REF!)</f>
        <v>#REF!</v>
      </c>
      <c r="F29" s="64">
        <f t="shared" si="0"/>
        <v>31</v>
      </c>
      <c r="G29">
        <f t="shared" si="1"/>
        <v>4</v>
      </c>
      <c r="H29" s="60">
        <f t="shared" si="2"/>
        <v>39233</v>
      </c>
      <c r="I29" s="60" t="e">
        <f t="shared" si="3"/>
        <v>#REF!</v>
      </c>
      <c r="J29" s="65">
        <f t="shared" si="4"/>
        <v>39180</v>
      </c>
      <c r="K29" t="b">
        <f>NOT(ISERROR(VLOOKUP(H29,święta!D28:D33,1,FALSE)))</f>
        <v>0</v>
      </c>
      <c r="L29" s="60">
        <f t="shared" si="5"/>
        <v>39233</v>
      </c>
    </row>
    <row r="30" spans="1:12" ht="12.75">
      <c r="A30" s="60">
        <v>39264</v>
      </c>
      <c r="B30" s="60" t="e">
        <f>LOOKUP($A30-1,#REF!,#REF!)</f>
        <v>#REF!</v>
      </c>
      <c r="C30" s="63" t="e">
        <f>LOOKUP($A30-1,#REF!,#REF!)</f>
        <v>#REF!</v>
      </c>
      <c r="D30" s="60" t="e">
        <f>LOOKUP($B30-1,#REF!,#REF!)</f>
        <v>#REF!</v>
      </c>
      <c r="E30" s="63" t="e">
        <f>LOOKUP($B30-1,#REF!,#REF!)</f>
        <v>#REF!</v>
      </c>
      <c r="F30" s="64">
        <f t="shared" si="0"/>
        <v>30</v>
      </c>
      <c r="G30">
        <f t="shared" si="1"/>
        <v>6</v>
      </c>
      <c r="H30" s="60">
        <f t="shared" si="2"/>
        <v>39262</v>
      </c>
      <c r="I30" s="60" t="e">
        <f t="shared" si="3"/>
        <v>#REF!</v>
      </c>
      <c r="J30" s="65">
        <f t="shared" si="4"/>
        <v>39180</v>
      </c>
      <c r="K30" t="b">
        <f>NOT(ISERROR(VLOOKUP(H30,święta!D29:D34,1,FALSE)))</f>
        <v>0</v>
      </c>
      <c r="L30" s="60">
        <f t="shared" si="5"/>
        <v>39262</v>
      </c>
    </row>
    <row r="31" spans="1:12" ht="12.75">
      <c r="A31" s="60">
        <v>39295</v>
      </c>
      <c r="B31" s="60" t="e">
        <f>LOOKUP($A31-1,#REF!,#REF!)</f>
        <v>#REF!</v>
      </c>
      <c r="C31" s="63" t="e">
        <f>LOOKUP($A31-1,#REF!,#REF!)</f>
        <v>#REF!</v>
      </c>
      <c r="D31" s="60" t="e">
        <f>LOOKUP($B31-1,#REF!,#REF!)</f>
        <v>#REF!</v>
      </c>
      <c r="E31" s="63" t="e">
        <f>LOOKUP($B31-1,#REF!,#REF!)</f>
        <v>#REF!</v>
      </c>
      <c r="F31" s="64">
        <f t="shared" si="0"/>
        <v>31</v>
      </c>
      <c r="G31">
        <f t="shared" si="1"/>
        <v>2</v>
      </c>
      <c r="H31" s="60">
        <f t="shared" si="2"/>
        <v>39294</v>
      </c>
      <c r="I31" s="60" t="e">
        <f t="shared" si="3"/>
        <v>#REF!</v>
      </c>
      <c r="J31" s="65">
        <f t="shared" si="4"/>
        <v>39180</v>
      </c>
      <c r="K31" t="b">
        <f>NOT(ISERROR(VLOOKUP(H31,święta!D30:D35,1,FALSE)))</f>
        <v>0</v>
      </c>
      <c r="L31" s="60">
        <f t="shared" si="5"/>
        <v>39294</v>
      </c>
    </row>
    <row r="32" spans="1:12" ht="12.75">
      <c r="A32" s="60">
        <v>39326</v>
      </c>
      <c r="B32" s="60" t="e">
        <f>LOOKUP($A32-1,#REF!,#REF!)</f>
        <v>#REF!</v>
      </c>
      <c r="C32" s="63" t="e">
        <f>LOOKUP($A32-1,#REF!,#REF!)</f>
        <v>#REF!</v>
      </c>
      <c r="D32" s="60" t="e">
        <f>LOOKUP($B32-1,#REF!,#REF!)</f>
        <v>#REF!</v>
      </c>
      <c r="E32" s="63" t="e">
        <f>LOOKUP($B32-1,#REF!,#REF!)</f>
        <v>#REF!</v>
      </c>
      <c r="F32" s="64">
        <f t="shared" si="0"/>
        <v>31</v>
      </c>
      <c r="G32">
        <f t="shared" si="1"/>
        <v>5</v>
      </c>
      <c r="H32" s="60">
        <f t="shared" si="2"/>
        <v>39325</v>
      </c>
      <c r="I32" s="60" t="e">
        <f t="shared" si="3"/>
        <v>#REF!</v>
      </c>
      <c r="J32" s="65">
        <f t="shared" si="4"/>
        <v>39180</v>
      </c>
      <c r="K32" t="b">
        <f>NOT(ISERROR(VLOOKUP(H32,święta!D31:D36,1,FALSE)))</f>
        <v>0</v>
      </c>
      <c r="L32" s="60">
        <f t="shared" si="5"/>
        <v>39325</v>
      </c>
    </row>
    <row r="33" spans="1:12" ht="12.75">
      <c r="A33" s="60">
        <v>39356</v>
      </c>
      <c r="B33" s="60" t="e">
        <f>LOOKUP($A33-1,#REF!,#REF!)</f>
        <v>#REF!</v>
      </c>
      <c r="C33" s="63" t="e">
        <f>LOOKUP($A33-1,#REF!,#REF!)</f>
        <v>#REF!</v>
      </c>
      <c r="D33" s="60" t="e">
        <f>LOOKUP($B33-1,#REF!,#REF!)</f>
        <v>#REF!</v>
      </c>
      <c r="E33" s="63" t="e">
        <f>LOOKUP($B33-1,#REF!,#REF!)</f>
        <v>#REF!</v>
      </c>
      <c r="F33" s="64">
        <f t="shared" si="0"/>
        <v>30</v>
      </c>
      <c r="G33">
        <f t="shared" si="1"/>
        <v>7</v>
      </c>
      <c r="H33" s="60">
        <f t="shared" si="2"/>
        <v>39353</v>
      </c>
      <c r="I33" s="60" t="e">
        <f t="shared" si="3"/>
        <v>#REF!</v>
      </c>
      <c r="J33" s="65">
        <f t="shared" si="4"/>
        <v>39180</v>
      </c>
      <c r="K33" t="b">
        <f>NOT(ISERROR(VLOOKUP(H33,święta!D32:D37,1,FALSE)))</f>
        <v>0</v>
      </c>
      <c r="L33" s="60">
        <f t="shared" si="5"/>
        <v>39353</v>
      </c>
    </row>
    <row r="34" spans="1:12" ht="12.75">
      <c r="A34" s="60">
        <v>39387</v>
      </c>
      <c r="B34" s="60" t="e">
        <f>LOOKUP($A34-1,#REF!,#REF!)</f>
        <v>#REF!</v>
      </c>
      <c r="C34" s="63" t="e">
        <f>LOOKUP($A34-1,#REF!,#REF!)</f>
        <v>#REF!</v>
      </c>
      <c r="D34" s="60" t="e">
        <f>LOOKUP($B34-1,#REF!,#REF!)</f>
        <v>#REF!</v>
      </c>
      <c r="E34" s="63" t="e">
        <f>LOOKUP($B34-1,#REF!,#REF!)</f>
        <v>#REF!</v>
      </c>
      <c r="F34" s="64">
        <f t="shared" si="0"/>
        <v>31</v>
      </c>
      <c r="G34">
        <f t="shared" si="1"/>
        <v>3</v>
      </c>
      <c r="H34" s="60">
        <f t="shared" si="2"/>
        <v>39386</v>
      </c>
      <c r="I34" s="60" t="e">
        <f t="shared" si="3"/>
        <v>#REF!</v>
      </c>
      <c r="J34" s="65">
        <f t="shared" si="4"/>
        <v>39180</v>
      </c>
      <c r="K34" t="b">
        <f>NOT(ISERROR(VLOOKUP(H34,święta!D33:D38,1,FALSE)))</f>
        <v>0</v>
      </c>
      <c r="L34" s="60">
        <f t="shared" si="5"/>
        <v>39386</v>
      </c>
    </row>
    <row r="35" spans="1:12" ht="12.75">
      <c r="A35" s="60">
        <v>39417</v>
      </c>
      <c r="B35" s="60" t="e">
        <f>LOOKUP($A35-1,#REF!,#REF!)</f>
        <v>#REF!</v>
      </c>
      <c r="C35" s="63" t="e">
        <f>LOOKUP($A35-1,#REF!,#REF!)</f>
        <v>#REF!</v>
      </c>
      <c r="D35" s="60" t="e">
        <f>LOOKUP($B35-1,#REF!,#REF!)</f>
        <v>#REF!</v>
      </c>
      <c r="E35" s="63" t="e">
        <f>LOOKUP($B35-1,#REF!,#REF!)</f>
        <v>#REF!</v>
      </c>
      <c r="F35" s="64">
        <f aca="true" t="shared" si="6" ref="F35:F66">A35-A34</f>
        <v>30</v>
      </c>
      <c r="G35">
        <f aca="true" t="shared" si="7" ref="G35:G66">WEEKDAY(A35-1,2)</f>
        <v>5</v>
      </c>
      <c r="H35" s="60">
        <f aca="true" t="shared" si="8" ref="H35:H66">DATEVALUE(YEAR(A35-1)&amp;"-"&amp;MONTH(A35-1)&amp;"-"&amp;IF(G35=6,F35-1,IF(G35=7,F35-2,F35)))</f>
        <v>39416</v>
      </c>
      <c r="I35" s="60" t="e">
        <f aca="true" t="shared" si="9" ref="I35:I66">H35=B35</f>
        <v>#REF!</v>
      </c>
      <c r="J35" s="65">
        <f aca="true" t="shared" si="10" ref="J35:J66">DATEVALUE(YEAR(A35-1)&amp;"-3-22")+MOD(MOD(YEAR(A35-1),19)*19+24,30)+MOD(2*MOD(YEAR(A35-1),4)+4*MOD(YEAR(A35-1),7)+6*MOD(MOD(YEAR(A35-1),19)*19+24,30)+5,7)</f>
        <v>39180</v>
      </c>
      <c r="K35" t="b">
        <f>NOT(ISERROR(VLOOKUP(H35,święta!D34:D39,1,FALSE)))</f>
        <v>0</v>
      </c>
      <c r="L35" s="60">
        <f aca="true" t="shared" si="11" ref="L35:L66">IF(K35=TRUE,H35-1,H35)</f>
        <v>39416</v>
      </c>
    </row>
    <row r="36" spans="1:12" ht="12.75">
      <c r="A36" s="60">
        <v>39448</v>
      </c>
      <c r="B36" s="60" t="e">
        <f>LOOKUP($A36-1,#REF!,#REF!)</f>
        <v>#REF!</v>
      </c>
      <c r="C36" s="63" t="e">
        <f>LOOKUP($A36-1,#REF!,#REF!)</f>
        <v>#REF!</v>
      </c>
      <c r="D36" s="60" t="e">
        <f>LOOKUP($B36-1,#REF!,#REF!)</f>
        <v>#REF!</v>
      </c>
      <c r="E36" s="63" t="e">
        <f>LOOKUP($B36-1,#REF!,#REF!)</f>
        <v>#REF!</v>
      </c>
      <c r="F36" s="64">
        <f t="shared" si="6"/>
        <v>31</v>
      </c>
      <c r="G36">
        <f t="shared" si="7"/>
        <v>1</v>
      </c>
      <c r="H36" s="60">
        <f t="shared" si="8"/>
        <v>39447</v>
      </c>
      <c r="I36" s="60" t="e">
        <f t="shared" si="9"/>
        <v>#REF!</v>
      </c>
      <c r="J36" s="65">
        <f t="shared" si="10"/>
        <v>39180</v>
      </c>
      <c r="K36" t="b">
        <f>NOT(ISERROR(VLOOKUP(H36,święta!D35:D40,1,FALSE)))</f>
        <v>0</v>
      </c>
      <c r="L36" s="60">
        <f t="shared" si="11"/>
        <v>39447</v>
      </c>
    </row>
    <row r="37" spans="1:12" ht="12.75">
      <c r="A37" s="60">
        <v>39479</v>
      </c>
      <c r="B37" s="60" t="e">
        <f>LOOKUP($A37-1,#REF!,#REF!)</f>
        <v>#REF!</v>
      </c>
      <c r="C37" s="63" t="e">
        <f>LOOKUP($A37-1,#REF!,#REF!)</f>
        <v>#REF!</v>
      </c>
      <c r="D37" s="60" t="e">
        <f>LOOKUP($B37-1,#REF!,#REF!)</f>
        <v>#REF!</v>
      </c>
      <c r="E37" s="63" t="e">
        <f>LOOKUP($B37-1,#REF!,#REF!)</f>
        <v>#REF!</v>
      </c>
      <c r="F37" s="64">
        <f t="shared" si="6"/>
        <v>31</v>
      </c>
      <c r="G37">
        <f t="shared" si="7"/>
        <v>4</v>
      </c>
      <c r="H37" s="60">
        <f t="shared" si="8"/>
        <v>39478</v>
      </c>
      <c r="I37" s="60" t="e">
        <f t="shared" si="9"/>
        <v>#REF!</v>
      </c>
      <c r="J37" s="65">
        <f t="shared" si="10"/>
        <v>39530</v>
      </c>
      <c r="K37" t="b">
        <f>NOT(ISERROR(VLOOKUP(H37,święta!D36:D41,1,FALSE)))</f>
        <v>0</v>
      </c>
      <c r="L37" s="60">
        <f t="shared" si="11"/>
        <v>39478</v>
      </c>
    </row>
    <row r="38" spans="1:12" ht="12.75">
      <c r="A38" s="60">
        <v>39508</v>
      </c>
      <c r="B38" s="60" t="e">
        <f>LOOKUP($A38-1,#REF!,#REF!)</f>
        <v>#REF!</v>
      </c>
      <c r="C38" s="63" t="e">
        <f>LOOKUP($A38-1,#REF!,#REF!)</f>
        <v>#REF!</v>
      </c>
      <c r="D38" s="60" t="e">
        <f>LOOKUP($B38-1,#REF!,#REF!)</f>
        <v>#REF!</v>
      </c>
      <c r="E38" s="63" t="e">
        <f>LOOKUP($B38-1,#REF!,#REF!)</f>
        <v>#REF!</v>
      </c>
      <c r="F38" s="64">
        <f t="shared" si="6"/>
        <v>29</v>
      </c>
      <c r="G38">
        <f t="shared" si="7"/>
        <v>5</v>
      </c>
      <c r="H38" s="60">
        <f t="shared" si="8"/>
        <v>39507</v>
      </c>
      <c r="I38" s="60" t="e">
        <f t="shared" si="9"/>
        <v>#REF!</v>
      </c>
      <c r="J38" s="65">
        <f t="shared" si="10"/>
        <v>39530</v>
      </c>
      <c r="K38" t="b">
        <f>NOT(ISERROR(VLOOKUP(H38,święta!D37:D42,1,FALSE)))</f>
        <v>0</v>
      </c>
      <c r="L38" s="60">
        <f t="shared" si="11"/>
        <v>39507</v>
      </c>
    </row>
    <row r="39" spans="1:12" ht="12.75">
      <c r="A39" s="60">
        <v>39539</v>
      </c>
      <c r="B39" s="60" t="e">
        <f>LOOKUP($A39-1,#REF!,#REF!)</f>
        <v>#REF!</v>
      </c>
      <c r="C39" s="63" t="e">
        <f>LOOKUP($A39-1,#REF!,#REF!)</f>
        <v>#REF!</v>
      </c>
      <c r="D39" s="60" t="e">
        <f>LOOKUP($B39-1,#REF!,#REF!)</f>
        <v>#REF!</v>
      </c>
      <c r="E39" s="63" t="e">
        <f>LOOKUP($B39-1,#REF!,#REF!)</f>
        <v>#REF!</v>
      </c>
      <c r="F39" s="64">
        <f t="shared" si="6"/>
        <v>31</v>
      </c>
      <c r="G39">
        <f t="shared" si="7"/>
        <v>1</v>
      </c>
      <c r="H39" s="60">
        <f t="shared" si="8"/>
        <v>39538</v>
      </c>
      <c r="I39" s="60" t="e">
        <f t="shared" si="9"/>
        <v>#REF!</v>
      </c>
      <c r="J39" s="65">
        <f t="shared" si="10"/>
        <v>39530</v>
      </c>
      <c r="K39" t="b">
        <f>NOT(ISERROR(VLOOKUP(H39,święta!D38:D43,1,FALSE)))</f>
        <v>0</v>
      </c>
      <c r="L39" s="60">
        <f t="shared" si="11"/>
        <v>39538</v>
      </c>
    </row>
    <row r="40" spans="1:12" ht="12.75">
      <c r="A40" s="60">
        <v>39569</v>
      </c>
      <c r="B40" s="60" t="e">
        <f>LOOKUP($A40-1,#REF!,#REF!)</f>
        <v>#REF!</v>
      </c>
      <c r="C40" s="63" t="e">
        <f>LOOKUP($A40-1,#REF!,#REF!)</f>
        <v>#REF!</v>
      </c>
      <c r="D40" s="60" t="e">
        <f>LOOKUP($B40-1,#REF!,#REF!)</f>
        <v>#REF!</v>
      </c>
      <c r="E40" s="63" t="e">
        <f>LOOKUP($B40-1,#REF!,#REF!)</f>
        <v>#REF!</v>
      </c>
      <c r="F40" s="64">
        <f t="shared" si="6"/>
        <v>30</v>
      </c>
      <c r="G40">
        <f t="shared" si="7"/>
        <v>3</v>
      </c>
      <c r="H40" s="60">
        <f t="shared" si="8"/>
        <v>39568</v>
      </c>
      <c r="I40" s="60" t="e">
        <f t="shared" si="9"/>
        <v>#REF!</v>
      </c>
      <c r="J40" s="65">
        <f t="shared" si="10"/>
        <v>39530</v>
      </c>
      <c r="K40" t="b">
        <f>NOT(ISERROR(VLOOKUP(H40,święta!D39:D44,1,FALSE)))</f>
        <v>0</v>
      </c>
      <c r="L40" s="60">
        <f t="shared" si="11"/>
        <v>39568</v>
      </c>
    </row>
    <row r="41" spans="1:12" ht="12.75">
      <c r="A41" s="60">
        <v>39600</v>
      </c>
      <c r="B41" s="60" t="e">
        <f>LOOKUP($A41-1,#REF!,#REF!)</f>
        <v>#REF!</v>
      </c>
      <c r="C41" s="63" t="e">
        <f>LOOKUP($A41-1,#REF!,#REF!)</f>
        <v>#REF!</v>
      </c>
      <c r="D41" s="60" t="e">
        <f>LOOKUP($B41-1,#REF!,#REF!)</f>
        <v>#REF!</v>
      </c>
      <c r="E41" s="63" t="e">
        <f>LOOKUP($B41-1,#REF!,#REF!)</f>
        <v>#REF!</v>
      </c>
      <c r="F41" s="64">
        <f t="shared" si="6"/>
        <v>31</v>
      </c>
      <c r="G41">
        <f t="shared" si="7"/>
        <v>6</v>
      </c>
      <c r="H41" s="60">
        <f t="shared" si="8"/>
        <v>39598</v>
      </c>
      <c r="I41" s="60" t="e">
        <f t="shared" si="9"/>
        <v>#REF!</v>
      </c>
      <c r="J41" s="65">
        <f t="shared" si="10"/>
        <v>39530</v>
      </c>
      <c r="K41" t="b">
        <f>NOT(ISERROR(VLOOKUP(H41,święta!D40:D45,1,FALSE)))</f>
        <v>0</v>
      </c>
      <c r="L41" s="60">
        <f t="shared" si="11"/>
        <v>39598</v>
      </c>
    </row>
    <row r="42" spans="1:12" ht="12.75">
      <c r="A42" s="60">
        <v>39630</v>
      </c>
      <c r="B42" s="60" t="e">
        <f>LOOKUP($A42-1,#REF!,#REF!)</f>
        <v>#REF!</v>
      </c>
      <c r="C42" s="63" t="e">
        <f>LOOKUP($A42-1,#REF!,#REF!)</f>
        <v>#REF!</v>
      </c>
      <c r="D42" s="60" t="e">
        <f>LOOKUP($B42-1,#REF!,#REF!)</f>
        <v>#REF!</v>
      </c>
      <c r="E42" s="63" t="e">
        <f>LOOKUP($B42-1,#REF!,#REF!)</f>
        <v>#REF!</v>
      </c>
      <c r="F42" s="64">
        <f t="shared" si="6"/>
        <v>30</v>
      </c>
      <c r="G42">
        <f t="shared" si="7"/>
        <v>1</v>
      </c>
      <c r="H42" s="60">
        <f t="shared" si="8"/>
        <v>39629</v>
      </c>
      <c r="I42" s="60" t="e">
        <f t="shared" si="9"/>
        <v>#REF!</v>
      </c>
      <c r="J42" s="65">
        <f t="shared" si="10"/>
        <v>39530</v>
      </c>
      <c r="K42" t="b">
        <f>NOT(ISERROR(VLOOKUP(H42,święta!D41:D46,1,FALSE)))</f>
        <v>0</v>
      </c>
      <c r="L42" s="60">
        <f t="shared" si="11"/>
        <v>39629</v>
      </c>
    </row>
    <row r="43" spans="1:12" ht="12.75">
      <c r="A43" s="60">
        <v>39661</v>
      </c>
      <c r="B43" s="60" t="e">
        <f>LOOKUP($A43-1,#REF!,#REF!)</f>
        <v>#REF!</v>
      </c>
      <c r="C43" s="63" t="e">
        <f>LOOKUP($A43-1,#REF!,#REF!)</f>
        <v>#REF!</v>
      </c>
      <c r="D43" s="60" t="e">
        <f>LOOKUP($B43-1,#REF!,#REF!)</f>
        <v>#REF!</v>
      </c>
      <c r="E43" s="63" t="e">
        <f>LOOKUP($B43-1,#REF!,#REF!)</f>
        <v>#REF!</v>
      </c>
      <c r="F43" s="64">
        <f t="shared" si="6"/>
        <v>31</v>
      </c>
      <c r="G43">
        <f t="shared" si="7"/>
        <v>4</v>
      </c>
      <c r="H43" s="60">
        <f t="shared" si="8"/>
        <v>39660</v>
      </c>
      <c r="I43" s="60" t="e">
        <f t="shared" si="9"/>
        <v>#REF!</v>
      </c>
      <c r="J43" s="65">
        <f t="shared" si="10"/>
        <v>39530</v>
      </c>
      <c r="K43" t="b">
        <f>NOT(ISERROR(VLOOKUP(H43,święta!D42:D47,1,FALSE)))</f>
        <v>0</v>
      </c>
      <c r="L43" s="60">
        <f t="shared" si="11"/>
        <v>39660</v>
      </c>
    </row>
    <row r="44" spans="1:12" ht="12.75">
      <c r="A44" s="60">
        <v>39692</v>
      </c>
      <c r="B44" s="60" t="e">
        <f>LOOKUP($A44-1,#REF!,#REF!)</f>
        <v>#REF!</v>
      </c>
      <c r="C44" s="63" t="e">
        <f>LOOKUP($A44-1,#REF!,#REF!)</f>
        <v>#REF!</v>
      </c>
      <c r="D44" s="60" t="e">
        <f>LOOKUP($B44-1,#REF!,#REF!)</f>
        <v>#REF!</v>
      </c>
      <c r="E44" s="63" t="e">
        <f>LOOKUP($B44-1,#REF!,#REF!)</f>
        <v>#REF!</v>
      </c>
      <c r="F44" s="64">
        <f t="shared" si="6"/>
        <v>31</v>
      </c>
      <c r="G44">
        <f t="shared" si="7"/>
        <v>7</v>
      </c>
      <c r="H44" s="60">
        <f t="shared" si="8"/>
        <v>39689</v>
      </c>
      <c r="I44" s="60" t="e">
        <f t="shared" si="9"/>
        <v>#REF!</v>
      </c>
      <c r="J44" s="65">
        <f t="shared" si="10"/>
        <v>39530</v>
      </c>
      <c r="K44" t="b">
        <f>NOT(ISERROR(VLOOKUP(H44,święta!D43:D48,1,FALSE)))</f>
        <v>0</v>
      </c>
      <c r="L44" s="60">
        <f t="shared" si="11"/>
        <v>39689</v>
      </c>
    </row>
    <row r="45" spans="1:12" ht="12.75">
      <c r="A45" s="60">
        <v>39722</v>
      </c>
      <c r="B45" s="60" t="e">
        <f>LOOKUP($A45-1,#REF!,#REF!)</f>
        <v>#REF!</v>
      </c>
      <c r="C45" s="63" t="e">
        <f>LOOKUP($A45-1,#REF!,#REF!)</f>
        <v>#REF!</v>
      </c>
      <c r="D45" s="60" t="e">
        <f>LOOKUP($B45-1,#REF!,#REF!)</f>
        <v>#REF!</v>
      </c>
      <c r="E45" s="63" t="e">
        <f>LOOKUP($B45-1,#REF!,#REF!)</f>
        <v>#REF!</v>
      </c>
      <c r="F45" s="64">
        <f t="shared" si="6"/>
        <v>30</v>
      </c>
      <c r="G45">
        <f t="shared" si="7"/>
        <v>2</v>
      </c>
      <c r="H45" s="60">
        <f t="shared" si="8"/>
        <v>39721</v>
      </c>
      <c r="I45" s="60" t="e">
        <f t="shared" si="9"/>
        <v>#REF!</v>
      </c>
      <c r="J45" s="65">
        <f t="shared" si="10"/>
        <v>39530</v>
      </c>
      <c r="K45" t="b">
        <f>NOT(ISERROR(VLOOKUP(H45,święta!D44:D49,1,FALSE)))</f>
        <v>0</v>
      </c>
      <c r="L45" s="60">
        <f t="shared" si="11"/>
        <v>39721</v>
      </c>
    </row>
    <row r="46" spans="1:12" ht="12.75">
      <c r="A46" s="60">
        <v>39753</v>
      </c>
      <c r="B46" s="60" t="e">
        <f>LOOKUP($A46-1,#REF!,#REF!)</f>
        <v>#REF!</v>
      </c>
      <c r="C46" s="63" t="e">
        <f>LOOKUP($A46-1,#REF!,#REF!)</f>
        <v>#REF!</v>
      </c>
      <c r="D46" s="60" t="e">
        <f>LOOKUP($B46-1,#REF!,#REF!)</f>
        <v>#REF!</v>
      </c>
      <c r="E46" s="63" t="e">
        <f>LOOKUP($B46-1,#REF!,#REF!)</f>
        <v>#REF!</v>
      </c>
      <c r="F46" s="64">
        <f t="shared" si="6"/>
        <v>31</v>
      </c>
      <c r="G46">
        <f t="shared" si="7"/>
        <v>5</v>
      </c>
      <c r="H46" s="60">
        <f t="shared" si="8"/>
        <v>39752</v>
      </c>
      <c r="I46" s="60" t="e">
        <f t="shared" si="9"/>
        <v>#REF!</v>
      </c>
      <c r="J46" s="65">
        <f t="shared" si="10"/>
        <v>39530</v>
      </c>
      <c r="K46" t="b">
        <f>NOT(ISERROR(VLOOKUP(H46,święta!D45:D50,1,FALSE)))</f>
        <v>0</v>
      </c>
      <c r="L46" s="60">
        <f t="shared" si="11"/>
        <v>39752</v>
      </c>
    </row>
    <row r="47" spans="1:12" ht="12.75">
      <c r="A47" s="60">
        <v>39783</v>
      </c>
      <c r="B47" s="60" t="e">
        <f>LOOKUP($A47-1,#REF!,#REF!)</f>
        <v>#REF!</v>
      </c>
      <c r="C47" s="63" t="e">
        <f>LOOKUP($A47-1,#REF!,#REF!)</f>
        <v>#REF!</v>
      </c>
      <c r="D47" s="60" t="e">
        <f>LOOKUP($B47-1,#REF!,#REF!)</f>
        <v>#REF!</v>
      </c>
      <c r="E47" s="63" t="e">
        <f>LOOKUP($B47-1,#REF!,#REF!)</f>
        <v>#REF!</v>
      </c>
      <c r="F47" s="64">
        <f t="shared" si="6"/>
        <v>30</v>
      </c>
      <c r="G47">
        <f t="shared" si="7"/>
        <v>7</v>
      </c>
      <c r="H47" s="60">
        <f t="shared" si="8"/>
        <v>39780</v>
      </c>
      <c r="I47" s="60" t="e">
        <f t="shared" si="9"/>
        <v>#REF!</v>
      </c>
      <c r="J47" s="65">
        <f t="shared" si="10"/>
        <v>39530</v>
      </c>
      <c r="K47" t="b">
        <f>NOT(ISERROR(VLOOKUP(H47,święta!D46:D51,1,FALSE)))</f>
        <v>0</v>
      </c>
      <c r="L47" s="60">
        <f t="shared" si="11"/>
        <v>39780</v>
      </c>
    </row>
    <row r="48" spans="1:12" ht="12.75">
      <c r="A48" s="60">
        <v>39814</v>
      </c>
      <c r="B48" s="60" t="e">
        <f>LOOKUP($A48-1,#REF!,#REF!)</f>
        <v>#REF!</v>
      </c>
      <c r="C48" s="63" t="e">
        <f>LOOKUP($A48-1,#REF!,#REF!)</f>
        <v>#REF!</v>
      </c>
      <c r="D48" s="60" t="e">
        <f>LOOKUP($B48-1,#REF!,#REF!)</f>
        <v>#REF!</v>
      </c>
      <c r="E48" s="63" t="e">
        <f>LOOKUP($B48-1,#REF!,#REF!)</f>
        <v>#REF!</v>
      </c>
      <c r="F48" s="64">
        <f t="shared" si="6"/>
        <v>31</v>
      </c>
      <c r="G48">
        <f t="shared" si="7"/>
        <v>3</v>
      </c>
      <c r="H48" s="60">
        <f t="shared" si="8"/>
        <v>39813</v>
      </c>
      <c r="I48" s="60" t="e">
        <f t="shared" si="9"/>
        <v>#REF!</v>
      </c>
      <c r="J48" s="65">
        <f t="shared" si="10"/>
        <v>39530</v>
      </c>
      <c r="K48" t="b">
        <f>NOT(ISERROR(VLOOKUP(H48,święta!D47:D52,1,FALSE)))</f>
        <v>0</v>
      </c>
      <c r="L48" s="60">
        <f t="shared" si="11"/>
        <v>39813</v>
      </c>
    </row>
    <row r="49" spans="1:12" ht="12.75">
      <c r="A49" s="60">
        <v>39845</v>
      </c>
      <c r="B49" s="60" t="e">
        <f>LOOKUP($A49-1,#REF!,#REF!)</f>
        <v>#REF!</v>
      </c>
      <c r="C49" s="63" t="e">
        <f>LOOKUP($A49-1,#REF!,#REF!)</f>
        <v>#REF!</v>
      </c>
      <c r="D49" s="60" t="e">
        <f>LOOKUP($B49-1,#REF!,#REF!)</f>
        <v>#REF!</v>
      </c>
      <c r="E49" s="63" t="e">
        <f>LOOKUP($B49-1,#REF!,#REF!)</f>
        <v>#REF!</v>
      </c>
      <c r="F49" s="64">
        <f t="shared" si="6"/>
        <v>31</v>
      </c>
      <c r="G49">
        <f t="shared" si="7"/>
        <v>6</v>
      </c>
      <c r="H49" s="60">
        <f t="shared" si="8"/>
        <v>39843</v>
      </c>
      <c r="I49" s="60" t="e">
        <f t="shared" si="9"/>
        <v>#REF!</v>
      </c>
      <c r="J49" s="65">
        <f t="shared" si="10"/>
        <v>39915</v>
      </c>
      <c r="K49" t="b">
        <f>NOT(ISERROR(VLOOKUP(H49,święta!D48:D53,1,FALSE)))</f>
        <v>0</v>
      </c>
      <c r="L49" s="60">
        <f t="shared" si="11"/>
        <v>39843</v>
      </c>
    </row>
    <row r="50" spans="1:12" ht="12.75">
      <c r="A50" s="60">
        <v>39873</v>
      </c>
      <c r="B50" s="60" t="e">
        <f>LOOKUP($A50-1,#REF!,#REF!)</f>
        <v>#REF!</v>
      </c>
      <c r="C50" s="63" t="e">
        <f>LOOKUP($A50-1,#REF!,#REF!)</f>
        <v>#REF!</v>
      </c>
      <c r="D50" s="60" t="e">
        <f>LOOKUP($B50-1,#REF!,#REF!)</f>
        <v>#REF!</v>
      </c>
      <c r="E50" s="63" t="e">
        <f>LOOKUP($B50-1,#REF!,#REF!)</f>
        <v>#REF!</v>
      </c>
      <c r="F50" s="64">
        <f t="shared" si="6"/>
        <v>28</v>
      </c>
      <c r="G50">
        <f t="shared" si="7"/>
        <v>6</v>
      </c>
      <c r="H50" s="60">
        <f t="shared" si="8"/>
        <v>39871</v>
      </c>
      <c r="I50" s="60" t="e">
        <f t="shared" si="9"/>
        <v>#REF!</v>
      </c>
      <c r="J50" s="65">
        <f t="shared" si="10"/>
        <v>39915</v>
      </c>
      <c r="K50" t="b">
        <f>NOT(ISERROR(VLOOKUP(H50,święta!D49:D54,1,FALSE)))</f>
        <v>0</v>
      </c>
      <c r="L50" s="60">
        <f t="shared" si="11"/>
        <v>39871</v>
      </c>
    </row>
    <row r="51" spans="1:12" ht="12.75">
      <c r="A51" s="60">
        <v>39904</v>
      </c>
      <c r="B51" s="60" t="e">
        <f>LOOKUP($A51-1,#REF!,#REF!)</f>
        <v>#REF!</v>
      </c>
      <c r="C51" s="63" t="e">
        <f>LOOKUP($A51-1,#REF!,#REF!)</f>
        <v>#REF!</v>
      </c>
      <c r="D51" s="60" t="e">
        <f>LOOKUP($B51-1,#REF!,#REF!)</f>
        <v>#REF!</v>
      </c>
      <c r="E51" s="63" t="e">
        <f>LOOKUP($B51-1,#REF!,#REF!)</f>
        <v>#REF!</v>
      </c>
      <c r="F51" s="64">
        <f t="shared" si="6"/>
        <v>31</v>
      </c>
      <c r="G51">
        <f t="shared" si="7"/>
        <v>2</v>
      </c>
      <c r="H51" s="60">
        <f t="shared" si="8"/>
        <v>39903</v>
      </c>
      <c r="I51" s="60" t="e">
        <f t="shared" si="9"/>
        <v>#REF!</v>
      </c>
      <c r="J51" s="65">
        <f t="shared" si="10"/>
        <v>39915</v>
      </c>
      <c r="K51" t="b">
        <f>NOT(ISERROR(VLOOKUP(H51,święta!D50:D55,1,FALSE)))</f>
        <v>0</v>
      </c>
      <c r="L51" s="60">
        <f t="shared" si="11"/>
        <v>39903</v>
      </c>
    </row>
    <row r="52" spans="1:12" ht="12.75">
      <c r="A52" s="60">
        <v>39934</v>
      </c>
      <c r="B52" s="60" t="e">
        <f>LOOKUP($A52-1,#REF!,#REF!)</f>
        <v>#REF!</v>
      </c>
      <c r="C52" s="63" t="e">
        <f>LOOKUP($A52-1,#REF!,#REF!)</f>
        <v>#REF!</v>
      </c>
      <c r="D52" s="60" t="e">
        <f>LOOKUP($B52-1,#REF!,#REF!)</f>
        <v>#REF!</v>
      </c>
      <c r="E52" s="63" t="e">
        <f>LOOKUP($B52-1,#REF!,#REF!)</f>
        <v>#REF!</v>
      </c>
      <c r="F52" s="64">
        <f t="shared" si="6"/>
        <v>30</v>
      </c>
      <c r="G52">
        <f t="shared" si="7"/>
        <v>4</v>
      </c>
      <c r="H52" s="60">
        <f t="shared" si="8"/>
        <v>39933</v>
      </c>
      <c r="I52" s="60" t="e">
        <f t="shared" si="9"/>
        <v>#REF!</v>
      </c>
      <c r="J52" s="65">
        <f t="shared" si="10"/>
        <v>39915</v>
      </c>
      <c r="K52" t="b">
        <f>NOT(ISERROR(VLOOKUP(H52,święta!D51:D56,1,FALSE)))</f>
        <v>0</v>
      </c>
      <c r="L52" s="60">
        <f t="shared" si="11"/>
        <v>39933</v>
      </c>
    </row>
    <row r="53" spans="1:12" ht="12.75">
      <c r="A53" s="60">
        <v>39965</v>
      </c>
      <c r="B53" s="60" t="e">
        <f>LOOKUP($A53-1,#REF!,#REF!)</f>
        <v>#REF!</v>
      </c>
      <c r="C53" s="63" t="e">
        <f>LOOKUP($A53-1,#REF!,#REF!)</f>
        <v>#REF!</v>
      </c>
      <c r="D53" s="60" t="e">
        <f>LOOKUP($B53-1,#REF!,#REF!)</f>
        <v>#REF!</v>
      </c>
      <c r="E53" s="63" t="e">
        <f>LOOKUP($B53-1,#REF!,#REF!)</f>
        <v>#REF!</v>
      </c>
      <c r="F53" s="64">
        <f t="shared" si="6"/>
        <v>31</v>
      </c>
      <c r="G53">
        <f t="shared" si="7"/>
        <v>7</v>
      </c>
      <c r="H53" s="60">
        <f t="shared" si="8"/>
        <v>39962</v>
      </c>
      <c r="I53" s="60" t="e">
        <f t="shared" si="9"/>
        <v>#REF!</v>
      </c>
      <c r="J53" s="65">
        <f t="shared" si="10"/>
        <v>39915</v>
      </c>
      <c r="K53" t="b">
        <f>NOT(ISERROR(VLOOKUP(H53,święta!D52:D57,1,FALSE)))</f>
        <v>0</v>
      </c>
      <c r="L53" s="60">
        <f t="shared" si="11"/>
        <v>39962</v>
      </c>
    </row>
    <row r="54" spans="1:12" ht="12.75">
      <c r="A54" s="60">
        <v>39995</v>
      </c>
      <c r="B54" s="60" t="e">
        <f>LOOKUP($A54-1,#REF!,#REF!)</f>
        <v>#REF!</v>
      </c>
      <c r="C54" s="63" t="e">
        <f>LOOKUP($A54-1,#REF!,#REF!)</f>
        <v>#REF!</v>
      </c>
      <c r="D54" s="60" t="e">
        <f>LOOKUP($B54-1,#REF!,#REF!)</f>
        <v>#REF!</v>
      </c>
      <c r="E54" s="63" t="e">
        <f>LOOKUP($B54-1,#REF!,#REF!)</f>
        <v>#REF!</v>
      </c>
      <c r="F54" s="64">
        <f t="shared" si="6"/>
        <v>30</v>
      </c>
      <c r="G54">
        <f t="shared" si="7"/>
        <v>2</v>
      </c>
      <c r="H54" s="60">
        <f t="shared" si="8"/>
        <v>39994</v>
      </c>
      <c r="I54" s="60" t="e">
        <f t="shared" si="9"/>
        <v>#REF!</v>
      </c>
      <c r="J54" s="65">
        <f t="shared" si="10"/>
        <v>39915</v>
      </c>
      <c r="K54" t="b">
        <f>NOT(ISERROR(VLOOKUP(H54,święta!D53:D58,1,FALSE)))</f>
        <v>0</v>
      </c>
      <c r="L54" s="60">
        <f t="shared" si="11"/>
        <v>39994</v>
      </c>
    </row>
    <row r="55" spans="1:12" ht="12.75">
      <c r="A55" s="60">
        <v>40026</v>
      </c>
      <c r="B55" s="60" t="e">
        <f>LOOKUP($A55-1,#REF!,#REF!)</f>
        <v>#REF!</v>
      </c>
      <c r="C55" s="63" t="e">
        <f>LOOKUP($A55-1,#REF!,#REF!)</f>
        <v>#REF!</v>
      </c>
      <c r="D55" s="60" t="e">
        <f>LOOKUP($B55-1,#REF!,#REF!)</f>
        <v>#REF!</v>
      </c>
      <c r="E55" s="63" t="e">
        <f>LOOKUP($B55-1,#REF!,#REF!)</f>
        <v>#REF!</v>
      </c>
      <c r="F55" s="64">
        <f t="shared" si="6"/>
        <v>31</v>
      </c>
      <c r="G55">
        <f t="shared" si="7"/>
        <v>5</v>
      </c>
      <c r="H55" s="60">
        <f t="shared" si="8"/>
        <v>40025</v>
      </c>
      <c r="I55" s="60" t="e">
        <f t="shared" si="9"/>
        <v>#REF!</v>
      </c>
      <c r="J55" s="65">
        <f t="shared" si="10"/>
        <v>39915</v>
      </c>
      <c r="K55" t="b">
        <f>NOT(ISERROR(VLOOKUP(H55,święta!D54:D59,1,FALSE)))</f>
        <v>0</v>
      </c>
      <c r="L55" s="60">
        <f t="shared" si="11"/>
        <v>40025</v>
      </c>
    </row>
    <row r="56" spans="1:12" ht="12.75">
      <c r="A56" s="60">
        <v>40057</v>
      </c>
      <c r="B56" s="60" t="e">
        <f>LOOKUP($A56-1,#REF!,#REF!)</f>
        <v>#REF!</v>
      </c>
      <c r="C56" s="63" t="e">
        <f>LOOKUP($A56-1,#REF!,#REF!)</f>
        <v>#REF!</v>
      </c>
      <c r="D56" s="60" t="e">
        <f>LOOKUP($B56-1,#REF!,#REF!)</f>
        <v>#REF!</v>
      </c>
      <c r="E56" s="63" t="e">
        <f>LOOKUP($B56-1,#REF!,#REF!)</f>
        <v>#REF!</v>
      </c>
      <c r="F56" s="64">
        <f t="shared" si="6"/>
        <v>31</v>
      </c>
      <c r="G56">
        <f t="shared" si="7"/>
        <v>1</v>
      </c>
      <c r="H56" s="60">
        <f t="shared" si="8"/>
        <v>40056</v>
      </c>
      <c r="I56" s="60" t="e">
        <f t="shared" si="9"/>
        <v>#REF!</v>
      </c>
      <c r="J56" s="65">
        <f t="shared" si="10"/>
        <v>39915</v>
      </c>
      <c r="K56" t="b">
        <f>NOT(ISERROR(VLOOKUP(H56,święta!D55:D60,1,FALSE)))</f>
        <v>0</v>
      </c>
      <c r="L56" s="60">
        <f t="shared" si="11"/>
        <v>40056</v>
      </c>
    </row>
    <row r="57" spans="1:12" ht="12.75">
      <c r="A57" s="60">
        <v>40087</v>
      </c>
      <c r="B57" s="60" t="e">
        <f>LOOKUP($A57-1,#REF!,#REF!)</f>
        <v>#REF!</v>
      </c>
      <c r="C57" s="63" t="e">
        <f>LOOKUP($A57-1,#REF!,#REF!)</f>
        <v>#REF!</v>
      </c>
      <c r="D57" s="60" t="e">
        <f>LOOKUP($B57-1,#REF!,#REF!)</f>
        <v>#REF!</v>
      </c>
      <c r="E57" s="63" t="e">
        <f>LOOKUP($B57-1,#REF!,#REF!)</f>
        <v>#REF!</v>
      </c>
      <c r="F57" s="64">
        <f t="shared" si="6"/>
        <v>30</v>
      </c>
      <c r="G57">
        <f t="shared" si="7"/>
        <v>3</v>
      </c>
      <c r="H57" s="60">
        <f t="shared" si="8"/>
        <v>40086</v>
      </c>
      <c r="I57" s="60" t="e">
        <f t="shared" si="9"/>
        <v>#REF!</v>
      </c>
      <c r="J57" s="65">
        <f t="shared" si="10"/>
        <v>39915</v>
      </c>
      <c r="K57" t="b">
        <f>NOT(ISERROR(VLOOKUP(H57,święta!D56:D61,1,FALSE)))</f>
        <v>0</v>
      </c>
      <c r="L57" s="60">
        <f t="shared" si="11"/>
        <v>40086</v>
      </c>
    </row>
    <row r="58" spans="1:12" ht="12.75">
      <c r="A58" s="60">
        <v>40118</v>
      </c>
      <c r="B58" s="60" t="e">
        <f>LOOKUP($A58-1,#REF!,#REF!)</f>
        <v>#REF!</v>
      </c>
      <c r="C58" s="63" t="e">
        <f>LOOKUP($A58-1,#REF!,#REF!)</f>
        <v>#REF!</v>
      </c>
      <c r="D58" s="60" t="e">
        <f>LOOKUP($B58-1,#REF!,#REF!)</f>
        <v>#REF!</v>
      </c>
      <c r="E58" s="63" t="e">
        <f>LOOKUP($B58-1,#REF!,#REF!)</f>
        <v>#REF!</v>
      </c>
      <c r="F58" s="64">
        <f t="shared" si="6"/>
        <v>31</v>
      </c>
      <c r="G58">
        <f t="shared" si="7"/>
        <v>6</v>
      </c>
      <c r="H58" s="60">
        <f t="shared" si="8"/>
        <v>40116</v>
      </c>
      <c r="I58" s="60" t="e">
        <f t="shared" si="9"/>
        <v>#REF!</v>
      </c>
      <c r="J58" s="65">
        <f t="shared" si="10"/>
        <v>39915</v>
      </c>
      <c r="K58" t="b">
        <f>NOT(ISERROR(VLOOKUP(H58,święta!D57:D62,1,FALSE)))</f>
        <v>0</v>
      </c>
      <c r="L58" s="60">
        <f t="shared" si="11"/>
        <v>40116</v>
      </c>
    </row>
    <row r="59" spans="1:12" ht="12.75">
      <c r="A59" s="60">
        <v>40148</v>
      </c>
      <c r="B59" s="60" t="e">
        <f>LOOKUP($A59-1,#REF!,#REF!)</f>
        <v>#REF!</v>
      </c>
      <c r="C59" s="63" t="e">
        <f>LOOKUP($A59-1,#REF!,#REF!)</f>
        <v>#REF!</v>
      </c>
      <c r="D59" s="60" t="e">
        <f>LOOKUP($B59-1,#REF!,#REF!)</f>
        <v>#REF!</v>
      </c>
      <c r="E59" s="63" t="e">
        <f>LOOKUP($B59-1,#REF!,#REF!)</f>
        <v>#REF!</v>
      </c>
      <c r="F59" s="64">
        <f t="shared" si="6"/>
        <v>30</v>
      </c>
      <c r="G59">
        <f t="shared" si="7"/>
        <v>1</v>
      </c>
      <c r="H59" s="60">
        <f t="shared" si="8"/>
        <v>40147</v>
      </c>
      <c r="I59" s="60" t="e">
        <f t="shared" si="9"/>
        <v>#REF!</v>
      </c>
      <c r="J59" s="65">
        <f t="shared" si="10"/>
        <v>39915</v>
      </c>
      <c r="K59" t="b">
        <f>NOT(ISERROR(VLOOKUP(H59,święta!D58:D63,1,FALSE)))</f>
        <v>0</v>
      </c>
      <c r="L59" s="60">
        <f t="shared" si="11"/>
        <v>40147</v>
      </c>
    </row>
    <row r="60" spans="1:12" ht="12.75">
      <c r="A60" s="60">
        <v>40179</v>
      </c>
      <c r="B60" s="60" t="e">
        <f>LOOKUP($A60-1,#REF!,#REF!)</f>
        <v>#REF!</v>
      </c>
      <c r="C60" s="63" t="e">
        <f>LOOKUP($A60-1,#REF!,#REF!)</f>
        <v>#REF!</v>
      </c>
      <c r="D60" s="60" t="e">
        <f>LOOKUP($B60-1,#REF!,#REF!)</f>
        <v>#REF!</v>
      </c>
      <c r="E60" s="63" t="e">
        <f>LOOKUP($B60-1,#REF!,#REF!)</f>
        <v>#REF!</v>
      </c>
      <c r="F60" s="64">
        <f t="shared" si="6"/>
        <v>31</v>
      </c>
      <c r="G60">
        <f t="shared" si="7"/>
        <v>4</v>
      </c>
      <c r="H60" s="60">
        <f t="shared" si="8"/>
        <v>40178</v>
      </c>
      <c r="I60" s="60" t="e">
        <f t="shared" si="9"/>
        <v>#REF!</v>
      </c>
      <c r="J60" s="65">
        <f t="shared" si="10"/>
        <v>39915</v>
      </c>
      <c r="K60" t="b">
        <f>NOT(ISERROR(VLOOKUP(H60,święta!D59:D64,1,FALSE)))</f>
        <v>0</v>
      </c>
      <c r="L60" s="60">
        <f t="shared" si="11"/>
        <v>40178</v>
      </c>
    </row>
    <row r="61" spans="1:12" ht="12.75">
      <c r="A61" s="60">
        <v>40210</v>
      </c>
      <c r="B61" s="60" t="e">
        <f>LOOKUP($A61-1,#REF!,#REF!)</f>
        <v>#REF!</v>
      </c>
      <c r="C61" s="63" t="e">
        <f>LOOKUP($A61-1,#REF!,#REF!)</f>
        <v>#REF!</v>
      </c>
      <c r="D61" s="60" t="e">
        <f>LOOKUP($B61-1,#REF!,#REF!)</f>
        <v>#REF!</v>
      </c>
      <c r="E61" s="63" t="e">
        <f>LOOKUP($B61-1,#REF!,#REF!)</f>
        <v>#REF!</v>
      </c>
      <c r="F61" s="64">
        <f t="shared" si="6"/>
        <v>31</v>
      </c>
      <c r="G61">
        <f t="shared" si="7"/>
        <v>7</v>
      </c>
      <c r="H61" s="60">
        <f t="shared" si="8"/>
        <v>40207</v>
      </c>
      <c r="I61" s="60" t="e">
        <f t="shared" si="9"/>
        <v>#REF!</v>
      </c>
      <c r="J61" s="65">
        <f t="shared" si="10"/>
        <v>40272</v>
      </c>
      <c r="K61" t="b">
        <f>NOT(ISERROR(VLOOKUP(H61,święta!D60:D65,1,FALSE)))</f>
        <v>0</v>
      </c>
      <c r="L61" s="60">
        <f t="shared" si="11"/>
        <v>40207</v>
      </c>
    </row>
    <row r="62" spans="1:12" ht="12.75">
      <c r="A62" s="60">
        <v>40238</v>
      </c>
      <c r="B62" s="60" t="e">
        <f>LOOKUP($A62-1,#REF!,#REF!)</f>
        <v>#REF!</v>
      </c>
      <c r="C62" s="63" t="e">
        <f>LOOKUP($A62-1,#REF!,#REF!)</f>
        <v>#REF!</v>
      </c>
      <c r="D62" s="60" t="e">
        <f>LOOKUP($B62-1,#REF!,#REF!)</f>
        <v>#REF!</v>
      </c>
      <c r="E62" s="63" t="e">
        <f>LOOKUP($B62-1,#REF!,#REF!)</f>
        <v>#REF!</v>
      </c>
      <c r="F62" s="64">
        <f t="shared" si="6"/>
        <v>28</v>
      </c>
      <c r="G62">
        <f t="shared" si="7"/>
        <v>7</v>
      </c>
      <c r="H62" s="60">
        <f t="shared" si="8"/>
        <v>40235</v>
      </c>
      <c r="I62" s="60" t="e">
        <f t="shared" si="9"/>
        <v>#REF!</v>
      </c>
      <c r="J62" s="65">
        <f t="shared" si="10"/>
        <v>40272</v>
      </c>
      <c r="K62" t="b">
        <f>NOT(ISERROR(VLOOKUP(H62,święta!D61:D66,1,FALSE)))</f>
        <v>0</v>
      </c>
      <c r="L62" s="60">
        <f t="shared" si="11"/>
        <v>40235</v>
      </c>
    </row>
    <row r="63" spans="1:12" ht="12.75">
      <c r="A63" s="60">
        <v>40269</v>
      </c>
      <c r="B63" s="60" t="e">
        <f>LOOKUP($A63-1,#REF!,#REF!)</f>
        <v>#REF!</v>
      </c>
      <c r="C63" s="63" t="e">
        <f>LOOKUP($A63-1,#REF!,#REF!)</f>
        <v>#REF!</v>
      </c>
      <c r="D63" s="60" t="e">
        <f>LOOKUP($B63-1,#REF!,#REF!)</f>
        <v>#REF!</v>
      </c>
      <c r="E63" s="63" t="e">
        <f>LOOKUP($B63-1,#REF!,#REF!)</f>
        <v>#REF!</v>
      </c>
      <c r="F63" s="64">
        <f t="shared" si="6"/>
        <v>31</v>
      </c>
      <c r="G63">
        <f t="shared" si="7"/>
        <v>3</v>
      </c>
      <c r="H63" s="60">
        <f t="shared" si="8"/>
        <v>40268</v>
      </c>
      <c r="I63" s="60" t="e">
        <f t="shared" si="9"/>
        <v>#REF!</v>
      </c>
      <c r="J63" s="65">
        <f t="shared" si="10"/>
        <v>40272</v>
      </c>
      <c r="K63" t="b">
        <f>NOT(ISERROR(VLOOKUP(H63,święta!D62:D67,1,FALSE)))</f>
        <v>0</v>
      </c>
      <c r="L63" s="60">
        <f t="shared" si="11"/>
        <v>40268</v>
      </c>
    </row>
    <row r="64" spans="1:12" ht="12.75">
      <c r="A64" s="60">
        <v>40299</v>
      </c>
      <c r="B64" s="60" t="e">
        <f>LOOKUP($A64-1,#REF!,#REF!)</f>
        <v>#REF!</v>
      </c>
      <c r="C64" s="63" t="e">
        <f>LOOKUP($A64-1,#REF!,#REF!)</f>
        <v>#REF!</v>
      </c>
      <c r="D64" s="60" t="e">
        <f>LOOKUP($B64-1,#REF!,#REF!)</f>
        <v>#REF!</v>
      </c>
      <c r="E64" s="63" t="e">
        <f>LOOKUP($B64-1,#REF!,#REF!)</f>
        <v>#REF!</v>
      </c>
      <c r="F64" s="64">
        <f t="shared" si="6"/>
        <v>30</v>
      </c>
      <c r="G64">
        <f t="shared" si="7"/>
        <v>5</v>
      </c>
      <c r="H64" s="60">
        <f t="shared" si="8"/>
        <v>40298</v>
      </c>
      <c r="I64" s="60" t="e">
        <f t="shared" si="9"/>
        <v>#REF!</v>
      </c>
      <c r="J64" s="65">
        <f t="shared" si="10"/>
        <v>40272</v>
      </c>
      <c r="K64" t="b">
        <f>NOT(ISERROR(VLOOKUP(H64,święta!D63:D68,1,FALSE)))</f>
        <v>0</v>
      </c>
      <c r="L64" s="60">
        <f t="shared" si="11"/>
        <v>40298</v>
      </c>
    </row>
    <row r="65" spans="1:12" ht="12.75">
      <c r="A65" s="60">
        <v>40330</v>
      </c>
      <c r="B65" s="60" t="e">
        <f>LOOKUP($A65-1,#REF!,#REF!)</f>
        <v>#REF!</v>
      </c>
      <c r="C65" s="63" t="e">
        <f>LOOKUP($A65-1,#REF!,#REF!)</f>
        <v>#REF!</v>
      </c>
      <c r="D65" s="60" t="e">
        <f>LOOKUP($B65-1,#REF!,#REF!)</f>
        <v>#REF!</v>
      </c>
      <c r="E65" s="63" t="e">
        <f>LOOKUP($B65-1,#REF!,#REF!)</f>
        <v>#REF!</v>
      </c>
      <c r="F65" s="64">
        <f t="shared" si="6"/>
        <v>31</v>
      </c>
      <c r="G65">
        <f t="shared" si="7"/>
        <v>1</v>
      </c>
      <c r="H65" s="60">
        <f t="shared" si="8"/>
        <v>40329</v>
      </c>
      <c r="I65" s="60" t="e">
        <f t="shared" si="9"/>
        <v>#REF!</v>
      </c>
      <c r="J65" s="65">
        <f t="shared" si="10"/>
        <v>40272</v>
      </c>
      <c r="K65" t="b">
        <f>NOT(ISERROR(VLOOKUP(H65,święta!D64:D69,1,FALSE)))</f>
        <v>0</v>
      </c>
      <c r="L65" s="60">
        <f t="shared" si="11"/>
        <v>40329</v>
      </c>
    </row>
    <row r="66" spans="1:12" ht="12.75">
      <c r="A66" s="60">
        <v>40360</v>
      </c>
      <c r="B66" s="60" t="e">
        <f>LOOKUP($A66-1,#REF!,#REF!)</f>
        <v>#REF!</v>
      </c>
      <c r="C66" s="63" t="e">
        <f>LOOKUP($A66-1,#REF!,#REF!)</f>
        <v>#REF!</v>
      </c>
      <c r="D66" s="60" t="e">
        <f>LOOKUP($B66-1,#REF!,#REF!)</f>
        <v>#REF!</v>
      </c>
      <c r="E66" s="63" t="e">
        <f>LOOKUP($B66-1,#REF!,#REF!)</f>
        <v>#REF!</v>
      </c>
      <c r="F66" s="64">
        <f t="shared" si="6"/>
        <v>30</v>
      </c>
      <c r="G66">
        <f t="shared" si="7"/>
        <v>3</v>
      </c>
      <c r="H66" s="60">
        <f t="shared" si="8"/>
        <v>40359</v>
      </c>
      <c r="I66" s="60" t="e">
        <f t="shared" si="9"/>
        <v>#REF!</v>
      </c>
      <c r="J66" s="65">
        <f t="shared" si="10"/>
        <v>40272</v>
      </c>
      <c r="K66" t="b">
        <f>NOT(ISERROR(VLOOKUP(H66,święta!D65:D70,1,FALSE)))</f>
        <v>0</v>
      </c>
      <c r="L66" s="60">
        <f t="shared" si="11"/>
        <v>40359</v>
      </c>
    </row>
    <row r="67" spans="1:12" ht="12.75">
      <c r="A67" s="60">
        <v>40391</v>
      </c>
      <c r="B67" s="60" t="e">
        <f>LOOKUP($A67-1,#REF!,#REF!)</f>
        <v>#REF!</v>
      </c>
      <c r="C67" s="63" t="e">
        <f>LOOKUP($A67-1,#REF!,#REF!)</f>
        <v>#REF!</v>
      </c>
      <c r="D67" s="60" t="e">
        <f>LOOKUP($B67-1,#REF!,#REF!)</f>
        <v>#REF!</v>
      </c>
      <c r="E67" s="63" t="e">
        <f>LOOKUP($B67-1,#REF!,#REF!)</f>
        <v>#REF!</v>
      </c>
      <c r="F67" s="64">
        <f aca="true" t="shared" si="12" ref="F67:F98">A67-A66</f>
        <v>31</v>
      </c>
      <c r="G67">
        <f aca="true" t="shared" si="13" ref="G67:G98">WEEKDAY(A67-1,2)</f>
        <v>6</v>
      </c>
      <c r="H67" s="60">
        <f aca="true" t="shared" si="14" ref="H67:H98">DATEVALUE(YEAR(A67-1)&amp;"-"&amp;MONTH(A67-1)&amp;"-"&amp;IF(G67=6,F67-1,IF(G67=7,F67-2,F67)))</f>
        <v>40389</v>
      </c>
      <c r="I67" s="60" t="e">
        <f aca="true" t="shared" si="15" ref="I67:I98">H67=B67</f>
        <v>#REF!</v>
      </c>
      <c r="J67" s="65">
        <f aca="true" t="shared" si="16" ref="J67:J98">DATEVALUE(YEAR(A67-1)&amp;"-3-22")+MOD(MOD(YEAR(A67-1),19)*19+24,30)+MOD(2*MOD(YEAR(A67-1),4)+4*MOD(YEAR(A67-1),7)+6*MOD(MOD(YEAR(A67-1),19)*19+24,30)+5,7)</f>
        <v>40272</v>
      </c>
      <c r="K67" t="b">
        <f>NOT(ISERROR(VLOOKUP(H67,święta!D66:D71,1,FALSE)))</f>
        <v>0</v>
      </c>
      <c r="L67" s="60">
        <f aca="true" t="shared" si="17" ref="L67:L98">IF(K67=TRUE,H67-1,H67)</f>
        <v>40389</v>
      </c>
    </row>
    <row r="68" spans="1:12" ht="12.75">
      <c r="A68" s="60">
        <v>40422</v>
      </c>
      <c r="B68" s="60" t="e">
        <f>LOOKUP($A68-1,#REF!,#REF!)</f>
        <v>#REF!</v>
      </c>
      <c r="C68" s="63" t="e">
        <f>LOOKUP($A68-1,#REF!,#REF!)</f>
        <v>#REF!</v>
      </c>
      <c r="D68" s="60" t="e">
        <f>LOOKUP($B68-1,#REF!,#REF!)</f>
        <v>#REF!</v>
      </c>
      <c r="E68" s="63" t="e">
        <f>LOOKUP($B68-1,#REF!,#REF!)</f>
        <v>#REF!</v>
      </c>
      <c r="F68" s="64">
        <f t="shared" si="12"/>
        <v>31</v>
      </c>
      <c r="G68">
        <f t="shared" si="13"/>
        <v>2</v>
      </c>
      <c r="H68" s="60">
        <f t="shared" si="14"/>
        <v>40421</v>
      </c>
      <c r="I68" s="60" t="e">
        <f t="shared" si="15"/>
        <v>#REF!</v>
      </c>
      <c r="J68" s="65">
        <f t="shared" si="16"/>
        <v>40272</v>
      </c>
      <c r="K68" t="b">
        <f>NOT(ISERROR(VLOOKUP(H68,święta!D67:D72,1,FALSE)))</f>
        <v>0</v>
      </c>
      <c r="L68" s="60">
        <f t="shared" si="17"/>
        <v>40421</v>
      </c>
    </row>
    <row r="69" spans="1:12" ht="12.75">
      <c r="A69" s="60">
        <v>40452</v>
      </c>
      <c r="B69" s="60" t="e">
        <f>LOOKUP($A69-1,#REF!,#REF!)</f>
        <v>#REF!</v>
      </c>
      <c r="C69" s="63" t="e">
        <f>LOOKUP($A69-1,#REF!,#REF!)</f>
        <v>#REF!</v>
      </c>
      <c r="D69" s="60" t="e">
        <f>LOOKUP($B69-1,#REF!,#REF!)</f>
        <v>#REF!</v>
      </c>
      <c r="E69" s="63" t="e">
        <f>LOOKUP($B69-1,#REF!,#REF!)</f>
        <v>#REF!</v>
      </c>
      <c r="F69" s="64">
        <f t="shared" si="12"/>
        <v>30</v>
      </c>
      <c r="G69">
        <f t="shared" si="13"/>
        <v>4</v>
      </c>
      <c r="H69" s="60">
        <f t="shared" si="14"/>
        <v>40451</v>
      </c>
      <c r="I69" s="60" t="e">
        <f t="shared" si="15"/>
        <v>#REF!</v>
      </c>
      <c r="J69" s="65">
        <f t="shared" si="16"/>
        <v>40272</v>
      </c>
      <c r="K69" t="b">
        <f>NOT(ISERROR(VLOOKUP(H69,święta!D68:D73,1,FALSE)))</f>
        <v>0</v>
      </c>
      <c r="L69" s="60">
        <f t="shared" si="17"/>
        <v>40451</v>
      </c>
    </row>
    <row r="70" spans="1:12" ht="12.75">
      <c r="A70" s="60">
        <v>40483</v>
      </c>
      <c r="B70" s="60" t="e">
        <f>LOOKUP($A70-1,#REF!,#REF!)</f>
        <v>#REF!</v>
      </c>
      <c r="C70" s="63" t="e">
        <f>LOOKUP($A70-1,#REF!,#REF!)</f>
        <v>#REF!</v>
      </c>
      <c r="D70" s="60" t="e">
        <f>LOOKUP($B70-1,#REF!,#REF!)</f>
        <v>#REF!</v>
      </c>
      <c r="E70" s="63" t="e">
        <f>LOOKUP($B70-1,#REF!,#REF!)</f>
        <v>#REF!</v>
      </c>
      <c r="F70" s="64">
        <f t="shared" si="12"/>
        <v>31</v>
      </c>
      <c r="G70">
        <f t="shared" si="13"/>
        <v>7</v>
      </c>
      <c r="H70" s="60">
        <f t="shared" si="14"/>
        <v>40480</v>
      </c>
      <c r="I70" s="60" t="e">
        <f t="shared" si="15"/>
        <v>#REF!</v>
      </c>
      <c r="J70" s="65">
        <f t="shared" si="16"/>
        <v>40272</v>
      </c>
      <c r="K70" t="b">
        <f>NOT(ISERROR(VLOOKUP(H70,święta!D69:D74,1,FALSE)))</f>
        <v>0</v>
      </c>
      <c r="L70" s="60">
        <f t="shared" si="17"/>
        <v>40480</v>
      </c>
    </row>
    <row r="71" spans="1:12" ht="12.75">
      <c r="A71" s="60">
        <v>40513</v>
      </c>
      <c r="B71" s="60" t="e">
        <f>LOOKUP($A71-1,#REF!,#REF!)</f>
        <v>#REF!</v>
      </c>
      <c r="C71" s="63" t="e">
        <f>LOOKUP($A71-1,#REF!,#REF!)</f>
        <v>#REF!</v>
      </c>
      <c r="D71" s="60" t="e">
        <f>LOOKUP($B71-1,#REF!,#REF!)</f>
        <v>#REF!</v>
      </c>
      <c r="E71" s="63" t="e">
        <f>LOOKUP($B71-1,#REF!,#REF!)</f>
        <v>#REF!</v>
      </c>
      <c r="F71" s="64">
        <f t="shared" si="12"/>
        <v>30</v>
      </c>
      <c r="G71">
        <f t="shared" si="13"/>
        <v>2</v>
      </c>
      <c r="H71" s="60">
        <f t="shared" si="14"/>
        <v>40512</v>
      </c>
      <c r="I71" s="60" t="e">
        <f t="shared" si="15"/>
        <v>#REF!</v>
      </c>
      <c r="J71" s="65">
        <f t="shared" si="16"/>
        <v>40272</v>
      </c>
      <c r="K71" t="b">
        <f>NOT(ISERROR(VLOOKUP(H71,święta!D70:D75,1,FALSE)))</f>
        <v>0</v>
      </c>
      <c r="L71" s="60">
        <f t="shared" si="17"/>
        <v>40512</v>
      </c>
    </row>
    <row r="72" spans="1:12" ht="12.75">
      <c r="A72" s="60">
        <v>40544</v>
      </c>
      <c r="B72" s="60" t="e">
        <f>LOOKUP($A72-1,#REF!,#REF!)</f>
        <v>#REF!</v>
      </c>
      <c r="C72" s="63" t="e">
        <f>LOOKUP($A72-1,#REF!,#REF!)</f>
        <v>#REF!</v>
      </c>
      <c r="D72" s="60" t="e">
        <f>LOOKUP($B72-1,#REF!,#REF!)</f>
        <v>#REF!</v>
      </c>
      <c r="E72" s="63" t="e">
        <f>LOOKUP($B72-1,#REF!,#REF!)</f>
        <v>#REF!</v>
      </c>
      <c r="F72" s="64">
        <f t="shared" si="12"/>
        <v>31</v>
      </c>
      <c r="G72">
        <f t="shared" si="13"/>
        <v>5</v>
      </c>
      <c r="H72" s="60">
        <f t="shared" si="14"/>
        <v>40543</v>
      </c>
      <c r="I72" s="60" t="e">
        <f t="shared" si="15"/>
        <v>#REF!</v>
      </c>
      <c r="J72" s="65">
        <f t="shared" si="16"/>
        <v>40272</v>
      </c>
      <c r="K72" t="b">
        <f>NOT(ISERROR(VLOOKUP(H72,święta!D71:D76,1,FALSE)))</f>
        <v>0</v>
      </c>
      <c r="L72" s="60">
        <f t="shared" si="17"/>
        <v>40543</v>
      </c>
    </row>
    <row r="73" spans="1:12" ht="12.75">
      <c r="A73" s="60">
        <v>40575</v>
      </c>
      <c r="B73" s="60" t="e">
        <f>LOOKUP($A73-1,#REF!,#REF!)</f>
        <v>#REF!</v>
      </c>
      <c r="C73" s="63" t="e">
        <f>LOOKUP($A73-1,#REF!,#REF!)</f>
        <v>#REF!</v>
      </c>
      <c r="D73" s="60" t="e">
        <f>LOOKUP($B73-1,#REF!,#REF!)</f>
        <v>#REF!</v>
      </c>
      <c r="E73" s="63" t="e">
        <f>LOOKUP($B73-1,#REF!,#REF!)</f>
        <v>#REF!</v>
      </c>
      <c r="F73" s="64">
        <f t="shared" si="12"/>
        <v>31</v>
      </c>
      <c r="G73">
        <f t="shared" si="13"/>
        <v>1</v>
      </c>
      <c r="H73" s="60">
        <f t="shared" si="14"/>
        <v>40574</v>
      </c>
      <c r="I73" s="60" t="e">
        <f t="shared" si="15"/>
        <v>#REF!</v>
      </c>
      <c r="J73" s="65">
        <f t="shared" si="16"/>
        <v>40657</v>
      </c>
      <c r="K73" t="b">
        <f>NOT(ISERROR(VLOOKUP(H73,święta!D72:D77,1,FALSE)))</f>
        <v>0</v>
      </c>
      <c r="L73" s="60">
        <f t="shared" si="17"/>
        <v>40574</v>
      </c>
    </row>
    <row r="74" spans="1:12" ht="12.75">
      <c r="A74" s="60">
        <v>40603</v>
      </c>
      <c r="B74" s="60" t="e">
        <f>LOOKUP($A74-1,#REF!,#REF!)</f>
        <v>#REF!</v>
      </c>
      <c r="C74" s="63" t="e">
        <f>LOOKUP($A74-1,#REF!,#REF!)</f>
        <v>#REF!</v>
      </c>
      <c r="D74" s="60" t="e">
        <f>LOOKUP($B74-1,#REF!,#REF!)</f>
        <v>#REF!</v>
      </c>
      <c r="E74" s="63" t="e">
        <f>LOOKUP($B74-1,#REF!,#REF!)</f>
        <v>#REF!</v>
      </c>
      <c r="F74" s="64">
        <f t="shared" si="12"/>
        <v>28</v>
      </c>
      <c r="G74">
        <f t="shared" si="13"/>
        <v>1</v>
      </c>
      <c r="H74" s="60">
        <f t="shared" si="14"/>
        <v>40602</v>
      </c>
      <c r="I74" s="60" t="e">
        <f t="shared" si="15"/>
        <v>#REF!</v>
      </c>
      <c r="J74" s="65">
        <f t="shared" si="16"/>
        <v>40657</v>
      </c>
      <c r="K74" t="b">
        <f>NOT(ISERROR(VLOOKUP(H74,święta!D73:D78,1,FALSE)))</f>
        <v>0</v>
      </c>
      <c r="L74" s="60">
        <f t="shared" si="17"/>
        <v>40602</v>
      </c>
    </row>
    <row r="75" spans="1:12" ht="12.75">
      <c r="A75" s="60">
        <v>40634</v>
      </c>
      <c r="B75" s="60" t="e">
        <f>LOOKUP($A75-1,#REF!,#REF!)</f>
        <v>#REF!</v>
      </c>
      <c r="C75" s="63" t="e">
        <f>LOOKUP($A75-1,#REF!,#REF!)</f>
        <v>#REF!</v>
      </c>
      <c r="D75" s="60" t="e">
        <f>LOOKUP($B75-1,#REF!,#REF!)</f>
        <v>#REF!</v>
      </c>
      <c r="E75" s="63" t="e">
        <f>LOOKUP($B75-1,#REF!,#REF!)</f>
        <v>#REF!</v>
      </c>
      <c r="F75" s="64">
        <f t="shared" si="12"/>
        <v>31</v>
      </c>
      <c r="G75">
        <f t="shared" si="13"/>
        <v>4</v>
      </c>
      <c r="H75" s="60">
        <f t="shared" si="14"/>
        <v>40633</v>
      </c>
      <c r="I75" s="60" t="e">
        <f t="shared" si="15"/>
        <v>#REF!</v>
      </c>
      <c r="J75" s="65">
        <f t="shared" si="16"/>
        <v>40657</v>
      </c>
      <c r="K75" t="b">
        <f>NOT(ISERROR(VLOOKUP(H75,święta!D74:D79,1,FALSE)))</f>
        <v>0</v>
      </c>
      <c r="L75" s="60">
        <f t="shared" si="17"/>
        <v>40633</v>
      </c>
    </row>
    <row r="76" spans="1:12" ht="12.75">
      <c r="A76" s="60">
        <v>40664</v>
      </c>
      <c r="B76" s="60" t="e">
        <f>LOOKUP($A76-1,#REF!,#REF!)</f>
        <v>#REF!</v>
      </c>
      <c r="C76" s="63" t="e">
        <f>LOOKUP($A76-1,#REF!,#REF!)</f>
        <v>#REF!</v>
      </c>
      <c r="D76" s="60" t="e">
        <f>LOOKUP($B76-1,#REF!,#REF!)</f>
        <v>#REF!</v>
      </c>
      <c r="E76" s="63" t="e">
        <f>LOOKUP($B76-1,#REF!,#REF!)</f>
        <v>#REF!</v>
      </c>
      <c r="F76" s="64">
        <f t="shared" si="12"/>
        <v>30</v>
      </c>
      <c r="G76">
        <f t="shared" si="13"/>
        <v>6</v>
      </c>
      <c r="H76" s="60">
        <f t="shared" si="14"/>
        <v>40662</v>
      </c>
      <c r="I76" s="60" t="e">
        <f t="shared" si="15"/>
        <v>#REF!</v>
      </c>
      <c r="J76" s="65">
        <f t="shared" si="16"/>
        <v>40657</v>
      </c>
      <c r="K76" t="b">
        <f>NOT(ISERROR(VLOOKUP(H76,święta!D75:D80,1,FALSE)))</f>
        <v>0</v>
      </c>
      <c r="L76" s="60">
        <f t="shared" si="17"/>
        <v>40662</v>
      </c>
    </row>
    <row r="77" spans="1:12" ht="12.75">
      <c r="A77" s="60">
        <v>40695</v>
      </c>
      <c r="B77" s="60" t="e">
        <f>LOOKUP($A77-1,#REF!,#REF!)</f>
        <v>#REF!</v>
      </c>
      <c r="C77" s="63" t="e">
        <f>LOOKUP($A77-1,#REF!,#REF!)</f>
        <v>#REF!</v>
      </c>
      <c r="D77" s="60" t="e">
        <f>LOOKUP($B77-1,#REF!,#REF!)</f>
        <v>#REF!</v>
      </c>
      <c r="E77" s="63" t="e">
        <f>LOOKUP($B77-1,#REF!,#REF!)</f>
        <v>#REF!</v>
      </c>
      <c r="F77" s="64">
        <f t="shared" si="12"/>
        <v>31</v>
      </c>
      <c r="G77">
        <f t="shared" si="13"/>
        <v>2</v>
      </c>
      <c r="H77" s="60">
        <f t="shared" si="14"/>
        <v>40694</v>
      </c>
      <c r="I77" s="60" t="e">
        <f t="shared" si="15"/>
        <v>#REF!</v>
      </c>
      <c r="J77" s="65">
        <f t="shared" si="16"/>
        <v>40657</v>
      </c>
      <c r="K77" t="b">
        <f>NOT(ISERROR(VLOOKUP(H77,święta!D76:D81,1,FALSE)))</f>
        <v>0</v>
      </c>
      <c r="L77" s="60">
        <f t="shared" si="17"/>
        <v>40694</v>
      </c>
    </row>
    <row r="78" spans="1:12" ht="12.75">
      <c r="A78" s="60">
        <v>40725</v>
      </c>
      <c r="B78" s="60" t="e">
        <f>LOOKUP($A78-1,#REF!,#REF!)</f>
        <v>#REF!</v>
      </c>
      <c r="C78" s="63" t="e">
        <f>LOOKUP($A78-1,#REF!,#REF!)</f>
        <v>#REF!</v>
      </c>
      <c r="D78" s="60" t="e">
        <f>LOOKUP($B78-1,#REF!,#REF!)</f>
        <v>#REF!</v>
      </c>
      <c r="E78" s="63" t="e">
        <f>LOOKUP($B78-1,#REF!,#REF!)</f>
        <v>#REF!</v>
      </c>
      <c r="F78" s="64">
        <f t="shared" si="12"/>
        <v>30</v>
      </c>
      <c r="G78">
        <f t="shared" si="13"/>
        <v>4</v>
      </c>
      <c r="H78" s="60">
        <f t="shared" si="14"/>
        <v>40724</v>
      </c>
      <c r="I78" s="60" t="e">
        <f t="shared" si="15"/>
        <v>#REF!</v>
      </c>
      <c r="J78" s="65">
        <f t="shared" si="16"/>
        <v>40657</v>
      </c>
      <c r="K78" t="b">
        <f>NOT(ISERROR(VLOOKUP(H78,święta!D77:D82,1,FALSE)))</f>
        <v>0</v>
      </c>
      <c r="L78" s="60">
        <f t="shared" si="17"/>
        <v>40724</v>
      </c>
    </row>
    <row r="79" spans="1:12" ht="12.75">
      <c r="A79" s="60">
        <v>40756</v>
      </c>
      <c r="B79" s="60" t="e">
        <f>LOOKUP($A79-1,#REF!,#REF!)</f>
        <v>#REF!</v>
      </c>
      <c r="C79" s="63" t="e">
        <f>LOOKUP($A79-1,#REF!,#REF!)</f>
        <v>#REF!</v>
      </c>
      <c r="D79" s="60" t="e">
        <f>LOOKUP($B79-1,#REF!,#REF!)</f>
        <v>#REF!</v>
      </c>
      <c r="E79" s="63" t="e">
        <f>LOOKUP($B79-1,#REF!,#REF!)</f>
        <v>#REF!</v>
      </c>
      <c r="F79" s="64">
        <f t="shared" si="12"/>
        <v>31</v>
      </c>
      <c r="G79">
        <f t="shared" si="13"/>
        <v>7</v>
      </c>
      <c r="H79" s="60">
        <f t="shared" si="14"/>
        <v>40753</v>
      </c>
      <c r="I79" s="60" t="e">
        <f t="shared" si="15"/>
        <v>#REF!</v>
      </c>
      <c r="J79" s="65">
        <f t="shared" si="16"/>
        <v>40657</v>
      </c>
      <c r="K79" t="b">
        <f>NOT(ISERROR(VLOOKUP(H79,święta!D78:D83,1,FALSE)))</f>
        <v>0</v>
      </c>
      <c r="L79" s="60">
        <f t="shared" si="17"/>
        <v>40753</v>
      </c>
    </row>
    <row r="80" spans="1:12" ht="12.75">
      <c r="A80" s="60">
        <v>40787</v>
      </c>
      <c r="B80" s="60" t="e">
        <f>LOOKUP($A80-1,#REF!,#REF!)</f>
        <v>#REF!</v>
      </c>
      <c r="C80" s="63" t="e">
        <f>LOOKUP($A80-1,#REF!,#REF!)</f>
        <v>#REF!</v>
      </c>
      <c r="D80" s="60" t="e">
        <f>LOOKUP($B80-1,#REF!,#REF!)</f>
        <v>#REF!</v>
      </c>
      <c r="E80" s="63" t="e">
        <f>LOOKUP($B80-1,#REF!,#REF!)</f>
        <v>#REF!</v>
      </c>
      <c r="F80" s="64">
        <f t="shared" si="12"/>
        <v>31</v>
      </c>
      <c r="G80">
        <f t="shared" si="13"/>
        <v>3</v>
      </c>
      <c r="H80" s="60">
        <f t="shared" si="14"/>
        <v>40786</v>
      </c>
      <c r="I80" s="60" t="e">
        <f t="shared" si="15"/>
        <v>#REF!</v>
      </c>
      <c r="J80" s="65">
        <f t="shared" si="16"/>
        <v>40657</v>
      </c>
      <c r="K80" t="b">
        <f>NOT(ISERROR(VLOOKUP(H80,święta!D79:D84,1,FALSE)))</f>
        <v>0</v>
      </c>
      <c r="L80" s="60">
        <f t="shared" si="17"/>
        <v>40786</v>
      </c>
    </row>
    <row r="81" spans="1:12" ht="12.75">
      <c r="A81" s="60">
        <v>40817</v>
      </c>
      <c r="B81" s="60" t="e">
        <f>LOOKUP($A81-1,#REF!,#REF!)</f>
        <v>#REF!</v>
      </c>
      <c r="C81" s="63" t="e">
        <f>LOOKUP($A81-1,#REF!,#REF!)</f>
        <v>#REF!</v>
      </c>
      <c r="D81" s="60" t="e">
        <f>LOOKUP($B81-1,#REF!,#REF!)</f>
        <v>#REF!</v>
      </c>
      <c r="E81" s="63" t="e">
        <f>LOOKUP($B81-1,#REF!,#REF!)</f>
        <v>#REF!</v>
      </c>
      <c r="F81" s="64">
        <f t="shared" si="12"/>
        <v>30</v>
      </c>
      <c r="G81">
        <f t="shared" si="13"/>
        <v>5</v>
      </c>
      <c r="H81" s="60">
        <f t="shared" si="14"/>
        <v>40816</v>
      </c>
      <c r="I81" s="60" t="e">
        <f t="shared" si="15"/>
        <v>#REF!</v>
      </c>
      <c r="J81" s="65">
        <f t="shared" si="16"/>
        <v>40657</v>
      </c>
      <c r="K81" t="b">
        <f>NOT(ISERROR(VLOOKUP(H81,święta!D80:D85,1,FALSE)))</f>
        <v>0</v>
      </c>
      <c r="L81" s="60">
        <f t="shared" si="17"/>
        <v>40816</v>
      </c>
    </row>
    <row r="82" spans="1:12" ht="12.75">
      <c r="A82" s="60">
        <v>40848</v>
      </c>
      <c r="B82" s="60" t="e">
        <f>LOOKUP($A82-1,#REF!,#REF!)</f>
        <v>#REF!</v>
      </c>
      <c r="C82" s="63" t="e">
        <f>LOOKUP($A82-1,#REF!,#REF!)</f>
        <v>#REF!</v>
      </c>
      <c r="D82" s="60" t="e">
        <f>LOOKUP($B82-1,#REF!,#REF!)</f>
        <v>#REF!</v>
      </c>
      <c r="E82" s="63" t="e">
        <f>LOOKUP($B82-1,#REF!,#REF!)</f>
        <v>#REF!</v>
      </c>
      <c r="F82" s="64">
        <f t="shared" si="12"/>
        <v>31</v>
      </c>
      <c r="G82">
        <f t="shared" si="13"/>
        <v>1</v>
      </c>
      <c r="H82" s="60">
        <f t="shared" si="14"/>
        <v>40847</v>
      </c>
      <c r="I82" s="60" t="e">
        <f t="shared" si="15"/>
        <v>#REF!</v>
      </c>
      <c r="J82" s="65">
        <f t="shared" si="16"/>
        <v>40657</v>
      </c>
      <c r="K82" t="b">
        <f>NOT(ISERROR(VLOOKUP(H82,święta!D81:D86,1,FALSE)))</f>
        <v>0</v>
      </c>
      <c r="L82" s="60">
        <f t="shared" si="17"/>
        <v>40847</v>
      </c>
    </row>
    <row r="83" spans="1:12" ht="12.75">
      <c r="A83" s="60">
        <v>40878</v>
      </c>
      <c r="B83" s="60" t="e">
        <f>LOOKUP($A83-1,#REF!,#REF!)</f>
        <v>#REF!</v>
      </c>
      <c r="C83" s="63" t="e">
        <f>LOOKUP($A83-1,#REF!,#REF!)</f>
        <v>#REF!</v>
      </c>
      <c r="D83" s="60" t="e">
        <f>LOOKUP($B83-1,#REF!,#REF!)</f>
        <v>#REF!</v>
      </c>
      <c r="E83" s="63" t="e">
        <f>LOOKUP($B83-1,#REF!,#REF!)</f>
        <v>#REF!</v>
      </c>
      <c r="F83" s="64">
        <f t="shared" si="12"/>
        <v>30</v>
      </c>
      <c r="G83">
        <f t="shared" si="13"/>
        <v>3</v>
      </c>
      <c r="H83" s="60">
        <f t="shared" si="14"/>
        <v>40877</v>
      </c>
      <c r="I83" s="60" t="e">
        <f t="shared" si="15"/>
        <v>#REF!</v>
      </c>
      <c r="J83" s="65">
        <f t="shared" si="16"/>
        <v>40657</v>
      </c>
      <c r="K83" t="b">
        <f>NOT(ISERROR(VLOOKUP(H83,święta!D82:D87,1,FALSE)))</f>
        <v>0</v>
      </c>
      <c r="L83" s="60">
        <f t="shared" si="17"/>
        <v>40877</v>
      </c>
    </row>
    <row r="84" spans="1:12" ht="12.75">
      <c r="A84" s="60">
        <v>40909</v>
      </c>
      <c r="B84" s="60" t="e">
        <f>LOOKUP($A84-1,#REF!,#REF!)</f>
        <v>#REF!</v>
      </c>
      <c r="C84" s="63" t="e">
        <f>LOOKUP($A84-1,#REF!,#REF!)</f>
        <v>#REF!</v>
      </c>
      <c r="D84" s="60" t="e">
        <f>LOOKUP($B84-1,#REF!,#REF!)</f>
        <v>#REF!</v>
      </c>
      <c r="E84" s="63" t="e">
        <f>LOOKUP($B84-1,#REF!,#REF!)</f>
        <v>#REF!</v>
      </c>
      <c r="F84" s="64">
        <f t="shared" si="12"/>
        <v>31</v>
      </c>
      <c r="G84">
        <f t="shared" si="13"/>
        <v>6</v>
      </c>
      <c r="H84" s="60">
        <f t="shared" si="14"/>
        <v>40907</v>
      </c>
      <c r="I84" s="60" t="e">
        <f t="shared" si="15"/>
        <v>#REF!</v>
      </c>
      <c r="J84" s="65">
        <f t="shared" si="16"/>
        <v>40657</v>
      </c>
      <c r="K84" t="b">
        <f>NOT(ISERROR(VLOOKUP(H84,święta!D83:D88,1,FALSE)))</f>
        <v>0</v>
      </c>
      <c r="L84" s="60">
        <f t="shared" si="17"/>
        <v>40907</v>
      </c>
    </row>
    <row r="85" spans="1:12" ht="12.75">
      <c r="A85" s="60">
        <v>40940</v>
      </c>
      <c r="B85" s="60" t="e">
        <f>LOOKUP($A85-1,#REF!,#REF!)</f>
        <v>#REF!</v>
      </c>
      <c r="C85" s="63" t="e">
        <f>LOOKUP($A85-1,#REF!,#REF!)</f>
        <v>#REF!</v>
      </c>
      <c r="D85" s="60" t="e">
        <f>LOOKUP($B85-1,#REF!,#REF!)</f>
        <v>#REF!</v>
      </c>
      <c r="E85" s="63" t="e">
        <f>LOOKUP($B85-1,#REF!,#REF!)</f>
        <v>#REF!</v>
      </c>
      <c r="F85" s="64">
        <f t="shared" si="12"/>
        <v>31</v>
      </c>
      <c r="G85">
        <f t="shared" si="13"/>
        <v>2</v>
      </c>
      <c r="H85" s="60">
        <f t="shared" si="14"/>
        <v>40939</v>
      </c>
      <c r="I85" s="60" t="e">
        <f t="shared" si="15"/>
        <v>#REF!</v>
      </c>
      <c r="J85" s="65">
        <f t="shared" si="16"/>
        <v>41007</v>
      </c>
      <c r="K85" t="b">
        <f>NOT(ISERROR(VLOOKUP(H85,święta!D84:D89,1,FALSE)))</f>
        <v>0</v>
      </c>
      <c r="L85" s="60">
        <f t="shared" si="17"/>
        <v>40939</v>
      </c>
    </row>
    <row r="86" spans="1:12" ht="12.75">
      <c r="A86" s="60">
        <v>40969</v>
      </c>
      <c r="B86" s="60" t="e">
        <f>LOOKUP($A86-1,#REF!,#REF!)</f>
        <v>#REF!</v>
      </c>
      <c r="C86" s="63" t="e">
        <f>LOOKUP($A86-1,#REF!,#REF!)</f>
        <v>#REF!</v>
      </c>
      <c r="D86" s="60" t="e">
        <f>LOOKUP($B86-1,#REF!,#REF!)</f>
        <v>#REF!</v>
      </c>
      <c r="E86" s="63" t="e">
        <f>LOOKUP($B86-1,#REF!,#REF!)</f>
        <v>#REF!</v>
      </c>
      <c r="F86" s="64">
        <f t="shared" si="12"/>
        <v>29</v>
      </c>
      <c r="G86">
        <f t="shared" si="13"/>
        <v>3</v>
      </c>
      <c r="H86" s="60">
        <f t="shared" si="14"/>
        <v>40968</v>
      </c>
      <c r="I86" s="60" t="e">
        <f t="shared" si="15"/>
        <v>#REF!</v>
      </c>
      <c r="J86" s="65">
        <f t="shared" si="16"/>
        <v>41007</v>
      </c>
      <c r="K86" t="b">
        <f>NOT(ISERROR(VLOOKUP(H86,święta!D85:D90,1,FALSE)))</f>
        <v>0</v>
      </c>
      <c r="L86" s="60">
        <f t="shared" si="17"/>
        <v>40968</v>
      </c>
    </row>
    <row r="87" spans="1:12" ht="12.75">
      <c r="A87" s="60">
        <v>41000</v>
      </c>
      <c r="B87" s="60" t="e">
        <f>LOOKUP($A87-1,#REF!,#REF!)</f>
        <v>#REF!</v>
      </c>
      <c r="C87" s="63" t="e">
        <f>LOOKUP($A87-1,#REF!,#REF!)</f>
        <v>#REF!</v>
      </c>
      <c r="D87" s="60" t="e">
        <f>LOOKUP($B87-1,#REF!,#REF!)</f>
        <v>#REF!</v>
      </c>
      <c r="E87" s="63" t="e">
        <f>LOOKUP($B87-1,#REF!,#REF!)</f>
        <v>#REF!</v>
      </c>
      <c r="F87" s="64">
        <f t="shared" si="12"/>
        <v>31</v>
      </c>
      <c r="G87">
        <f t="shared" si="13"/>
        <v>6</v>
      </c>
      <c r="H87" s="60">
        <f t="shared" si="14"/>
        <v>40998</v>
      </c>
      <c r="I87" s="60" t="e">
        <f t="shared" si="15"/>
        <v>#REF!</v>
      </c>
      <c r="J87" s="65">
        <f t="shared" si="16"/>
        <v>41007</v>
      </c>
      <c r="K87" t="b">
        <f>NOT(ISERROR(VLOOKUP(H87,święta!D86:D91,1,FALSE)))</f>
        <v>0</v>
      </c>
      <c r="L87" s="60">
        <f t="shared" si="17"/>
        <v>40998</v>
      </c>
    </row>
    <row r="88" spans="1:12" ht="12.75">
      <c r="A88" s="60">
        <v>41030</v>
      </c>
      <c r="B88" s="60" t="e">
        <f>LOOKUP($A88-1,#REF!,#REF!)</f>
        <v>#REF!</v>
      </c>
      <c r="C88" s="63" t="e">
        <f>LOOKUP($A88-1,#REF!,#REF!)</f>
        <v>#REF!</v>
      </c>
      <c r="D88" s="60" t="e">
        <f>LOOKUP($B88-1,#REF!,#REF!)</f>
        <v>#REF!</v>
      </c>
      <c r="E88" s="63" t="e">
        <f>LOOKUP($B88-1,#REF!,#REF!)</f>
        <v>#REF!</v>
      </c>
      <c r="F88" s="64">
        <f t="shared" si="12"/>
        <v>30</v>
      </c>
      <c r="G88">
        <f t="shared" si="13"/>
        <v>1</v>
      </c>
      <c r="H88" s="60">
        <f t="shared" si="14"/>
        <v>41029</v>
      </c>
      <c r="I88" s="60" t="e">
        <f t="shared" si="15"/>
        <v>#REF!</v>
      </c>
      <c r="J88" s="65">
        <f t="shared" si="16"/>
        <v>41007</v>
      </c>
      <c r="K88" t="b">
        <f>NOT(ISERROR(VLOOKUP(H88,święta!D87:D92,1,FALSE)))</f>
        <v>0</v>
      </c>
      <c r="L88" s="60">
        <f t="shared" si="17"/>
        <v>41029</v>
      </c>
    </row>
    <row r="89" spans="1:12" ht="12.75">
      <c r="A89" s="60">
        <v>41061</v>
      </c>
      <c r="B89" s="60" t="e">
        <f>LOOKUP($A89-1,#REF!,#REF!)</f>
        <v>#REF!</v>
      </c>
      <c r="C89" s="63" t="e">
        <f>LOOKUP($A89-1,#REF!,#REF!)</f>
        <v>#REF!</v>
      </c>
      <c r="D89" s="60" t="e">
        <f>LOOKUP($B89-1,#REF!,#REF!)</f>
        <v>#REF!</v>
      </c>
      <c r="E89" s="63" t="e">
        <f>LOOKUP($B89-1,#REF!,#REF!)</f>
        <v>#REF!</v>
      </c>
      <c r="F89" s="64">
        <f t="shared" si="12"/>
        <v>31</v>
      </c>
      <c r="G89">
        <f t="shared" si="13"/>
        <v>4</v>
      </c>
      <c r="H89" s="60">
        <f t="shared" si="14"/>
        <v>41060</v>
      </c>
      <c r="I89" s="60" t="e">
        <f t="shared" si="15"/>
        <v>#REF!</v>
      </c>
      <c r="J89" s="65">
        <f t="shared" si="16"/>
        <v>41007</v>
      </c>
      <c r="K89" t="b">
        <f>NOT(ISERROR(VLOOKUP(H89,święta!D88:D93,1,FALSE)))</f>
        <v>0</v>
      </c>
      <c r="L89" s="60">
        <f t="shared" si="17"/>
        <v>41060</v>
      </c>
    </row>
    <row r="90" spans="1:12" ht="12.75">
      <c r="A90" s="60">
        <v>41091</v>
      </c>
      <c r="B90" s="60" t="e">
        <f>LOOKUP($A90-1,#REF!,#REF!)</f>
        <v>#REF!</v>
      </c>
      <c r="C90" s="63" t="e">
        <f>LOOKUP($A90-1,#REF!,#REF!)</f>
        <v>#REF!</v>
      </c>
      <c r="D90" s="60" t="e">
        <f>LOOKUP($B90-1,#REF!,#REF!)</f>
        <v>#REF!</v>
      </c>
      <c r="E90" s="63" t="e">
        <f>LOOKUP($B90-1,#REF!,#REF!)</f>
        <v>#REF!</v>
      </c>
      <c r="F90" s="64">
        <f t="shared" si="12"/>
        <v>30</v>
      </c>
      <c r="G90">
        <f t="shared" si="13"/>
        <v>6</v>
      </c>
      <c r="H90" s="60">
        <f t="shared" si="14"/>
        <v>41089</v>
      </c>
      <c r="I90" s="60" t="e">
        <f t="shared" si="15"/>
        <v>#REF!</v>
      </c>
      <c r="J90" s="65">
        <f t="shared" si="16"/>
        <v>41007</v>
      </c>
      <c r="K90" t="b">
        <f>NOT(ISERROR(VLOOKUP(H90,święta!D89:D94,1,FALSE)))</f>
        <v>0</v>
      </c>
      <c r="L90" s="60">
        <f t="shared" si="17"/>
        <v>41089</v>
      </c>
    </row>
    <row r="91" spans="1:12" ht="12.75">
      <c r="A91" s="60">
        <v>41122</v>
      </c>
      <c r="B91" s="60" t="e">
        <f>LOOKUP($A91-1,#REF!,#REF!)</f>
        <v>#REF!</v>
      </c>
      <c r="C91" s="63" t="e">
        <f>LOOKUP($A91-1,#REF!,#REF!)</f>
        <v>#REF!</v>
      </c>
      <c r="D91" s="60" t="e">
        <f>LOOKUP($B91-1,#REF!,#REF!)</f>
        <v>#REF!</v>
      </c>
      <c r="E91" s="63" t="e">
        <f>LOOKUP($B91-1,#REF!,#REF!)</f>
        <v>#REF!</v>
      </c>
      <c r="F91" s="64">
        <f t="shared" si="12"/>
        <v>31</v>
      </c>
      <c r="G91">
        <f t="shared" si="13"/>
        <v>2</v>
      </c>
      <c r="H91" s="60">
        <f t="shared" si="14"/>
        <v>41121</v>
      </c>
      <c r="I91" s="60" t="e">
        <f t="shared" si="15"/>
        <v>#REF!</v>
      </c>
      <c r="J91" s="65">
        <f t="shared" si="16"/>
        <v>41007</v>
      </c>
      <c r="K91" t="b">
        <f>NOT(ISERROR(VLOOKUP(H91,święta!D90:D95,1,FALSE)))</f>
        <v>0</v>
      </c>
      <c r="L91" s="60">
        <f t="shared" si="17"/>
        <v>41121</v>
      </c>
    </row>
    <row r="92" spans="1:12" ht="12.75">
      <c r="A92" s="60">
        <v>41153</v>
      </c>
      <c r="B92" s="60" t="e">
        <f>LOOKUP($A92-1,#REF!,#REF!)</f>
        <v>#REF!</v>
      </c>
      <c r="C92" s="63" t="e">
        <f>LOOKUP($A92-1,#REF!,#REF!)</f>
        <v>#REF!</v>
      </c>
      <c r="D92" s="60" t="e">
        <f>LOOKUP($B92-1,#REF!,#REF!)</f>
        <v>#REF!</v>
      </c>
      <c r="E92" s="63" t="e">
        <f>LOOKUP($B92-1,#REF!,#REF!)</f>
        <v>#REF!</v>
      </c>
      <c r="F92" s="64">
        <f t="shared" si="12"/>
        <v>31</v>
      </c>
      <c r="G92">
        <f t="shared" si="13"/>
        <v>5</v>
      </c>
      <c r="H92" s="60">
        <f t="shared" si="14"/>
        <v>41152</v>
      </c>
      <c r="I92" s="60" t="e">
        <f t="shared" si="15"/>
        <v>#REF!</v>
      </c>
      <c r="J92" s="65">
        <f t="shared" si="16"/>
        <v>41007</v>
      </c>
      <c r="K92" t="b">
        <f>NOT(ISERROR(VLOOKUP(H92,święta!D91:D96,1,FALSE)))</f>
        <v>0</v>
      </c>
      <c r="L92" s="60">
        <f t="shared" si="17"/>
        <v>41152</v>
      </c>
    </row>
    <row r="93" spans="1:12" ht="12.75">
      <c r="A93" s="60">
        <v>41183</v>
      </c>
      <c r="B93" s="60" t="e">
        <f>LOOKUP($A93-1,#REF!,#REF!)</f>
        <v>#REF!</v>
      </c>
      <c r="C93" s="63" t="e">
        <f>LOOKUP($A93-1,#REF!,#REF!)</f>
        <v>#REF!</v>
      </c>
      <c r="D93" s="60" t="e">
        <f>LOOKUP($B93-1,#REF!,#REF!)</f>
        <v>#REF!</v>
      </c>
      <c r="E93" s="63" t="e">
        <f>LOOKUP($B93-1,#REF!,#REF!)</f>
        <v>#REF!</v>
      </c>
      <c r="F93" s="64">
        <f t="shared" si="12"/>
        <v>30</v>
      </c>
      <c r="G93">
        <f t="shared" si="13"/>
        <v>7</v>
      </c>
      <c r="H93" s="60">
        <f t="shared" si="14"/>
        <v>41180</v>
      </c>
      <c r="I93" s="60" t="e">
        <f t="shared" si="15"/>
        <v>#REF!</v>
      </c>
      <c r="J93" s="65">
        <f t="shared" si="16"/>
        <v>41007</v>
      </c>
      <c r="K93" t="b">
        <f>NOT(ISERROR(VLOOKUP(H93,święta!D92:D97,1,FALSE)))</f>
        <v>0</v>
      </c>
      <c r="L93" s="60">
        <f t="shared" si="17"/>
        <v>41180</v>
      </c>
    </row>
    <row r="94" spans="1:12" ht="12.75">
      <c r="A94" s="60">
        <v>41214</v>
      </c>
      <c r="B94" s="60" t="e">
        <f>LOOKUP($A94-1,#REF!,#REF!)</f>
        <v>#REF!</v>
      </c>
      <c r="C94" s="63" t="e">
        <f>LOOKUP($A94-1,#REF!,#REF!)</f>
        <v>#REF!</v>
      </c>
      <c r="D94" s="60" t="e">
        <f>LOOKUP($B94-1,#REF!,#REF!)</f>
        <v>#REF!</v>
      </c>
      <c r="E94" s="63" t="e">
        <f>LOOKUP($B94-1,#REF!,#REF!)</f>
        <v>#REF!</v>
      </c>
      <c r="F94" s="64">
        <f t="shared" si="12"/>
        <v>31</v>
      </c>
      <c r="G94">
        <f t="shared" si="13"/>
        <v>3</v>
      </c>
      <c r="H94" s="60">
        <f t="shared" si="14"/>
        <v>41213</v>
      </c>
      <c r="I94" s="60" t="e">
        <f t="shared" si="15"/>
        <v>#REF!</v>
      </c>
      <c r="J94" s="65">
        <f t="shared" si="16"/>
        <v>41007</v>
      </c>
      <c r="K94" t="b">
        <f>NOT(ISERROR(VLOOKUP(H94,święta!D93:D98,1,FALSE)))</f>
        <v>0</v>
      </c>
      <c r="L94" s="60">
        <f t="shared" si="17"/>
        <v>41213</v>
      </c>
    </row>
    <row r="95" spans="1:12" ht="12.75">
      <c r="A95" s="60">
        <v>41244</v>
      </c>
      <c r="B95" s="60" t="e">
        <f>LOOKUP($A95-1,#REF!,#REF!)</f>
        <v>#REF!</v>
      </c>
      <c r="C95" s="63" t="e">
        <f>LOOKUP($A95-1,#REF!,#REF!)</f>
        <v>#REF!</v>
      </c>
      <c r="D95" s="60" t="e">
        <f>LOOKUP($B95-1,#REF!,#REF!)</f>
        <v>#REF!</v>
      </c>
      <c r="E95" s="63" t="e">
        <f>LOOKUP($B95-1,#REF!,#REF!)</f>
        <v>#REF!</v>
      </c>
      <c r="F95" s="64">
        <f t="shared" si="12"/>
        <v>30</v>
      </c>
      <c r="G95">
        <f t="shared" si="13"/>
        <v>5</v>
      </c>
      <c r="H95" s="60">
        <f t="shared" si="14"/>
        <v>41243</v>
      </c>
      <c r="I95" s="60" t="e">
        <f t="shared" si="15"/>
        <v>#REF!</v>
      </c>
      <c r="J95" s="65">
        <f t="shared" si="16"/>
        <v>41007</v>
      </c>
      <c r="K95" t="b">
        <f>NOT(ISERROR(VLOOKUP(H95,święta!D94:D99,1,FALSE)))</f>
        <v>0</v>
      </c>
      <c r="L95" s="60">
        <f t="shared" si="17"/>
        <v>41243</v>
      </c>
    </row>
    <row r="96" spans="1:12" ht="12.75">
      <c r="A96" s="60">
        <v>41275</v>
      </c>
      <c r="B96" s="60" t="e">
        <f>LOOKUP($A96-1,#REF!,#REF!)</f>
        <v>#REF!</v>
      </c>
      <c r="C96" s="63" t="e">
        <f>LOOKUP($A96-1,#REF!,#REF!)</f>
        <v>#REF!</v>
      </c>
      <c r="D96" s="60" t="e">
        <f>LOOKUP($B96-1,#REF!,#REF!)</f>
        <v>#REF!</v>
      </c>
      <c r="E96" s="63" t="e">
        <f>LOOKUP($B96-1,#REF!,#REF!)</f>
        <v>#REF!</v>
      </c>
      <c r="F96" s="64">
        <f t="shared" si="12"/>
        <v>31</v>
      </c>
      <c r="G96">
        <f t="shared" si="13"/>
        <v>1</v>
      </c>
      <c r="H96" s="60">
        <f t="shared" si="14"/>
        <v>41274</v>
      </c>
      <c r="I96" s="60" t="e">
        <f t="shared" si="15"/>
        <v>#REF!</v>
      </c>
      <c r="J96" s="65">
        <f t="shared" si="16"/>
        <v>41007</v>
      </c>
      <c r="K96" t="b">
        <f>NOT(ISERROR(VLOOKUP(H96,święta!D95:D100,1,FALSE)))</f>
        <v>0</v>
      </c>
      <c r="L96" s="60">
        <f t="shared" si="17"/>
        <v>41274</v>
      </c>
    </row>
    <row r="97" spans="1:12" ht="12.75">
      <c r="A97" s="60">
        <v>41306</v>
      </c>
      <c r="B97" s="60" t="e">
        <f>LOOKUP($A97-1,#REF!,#REF!)</f>
        <v>#REF!</v>
      </c>
      <c r="C97" s="63" t="e">
        <f>LOOKUP($A97-1,#REF!,#REF!)</f>
        <v>#REF!</v>
      </c>
      <c r="D97" s="60" t="e">
        <f>LOOKUP($B97-1,#REF!,#REF!)</f>
        <v>#REF!</v>
      </c>
      <c r="E97" s="63" t="e">
        <f>LOOKUP($B97-1,#REF!,#REF!)</f>
        <v>#REF!</v>
      </c>
      <c r="F97" s="64">
        <f t="shared" si="12"/>
        <v>31</v>
      </c>
      <c r="G97">
        <f t="shared" si="13"/>
        <v>4</v>
      </c>
      <c r="H97" s="60">
        <f t="shared" si="14"/>
        <v>41305</v>
      </c>
      <c r="I97" s="60" t="e">
        <f t="shared" si="15"/>
        <v>#REF!</v>
      </c>
      <c r="J97" s="65">
        <f t="shared" si="16"/>
        <v>41364</v>
      </c>
      <c r="K97" t="b">
        <f>NOT(ISERROR(VLOOKUP(H97,święta!D96:D101,1,FALSE)))</f>
        <v>0</v>
      </c>
      <c r="L97" s="60">
        <f t="shared" si="17"/>
        <v>41305</v>
      </c>
    </row>
    <row r="98" spans="1:12" ht="12.75">
      <c r="A98" s="60">
        <v>41334</v>
      </c>
      <c r="B98" s="60" t="e">
        <f>LOOKUP($A98-1,#REF!,#REF!)</f>
        <v>#REF!</v>
      </c>
      <c r="C98" s="63" t="e">
        <f>LOOKUP($A98-1,#REF!,#REF!)</f>
        <v>#REF!</v>
      </c>
      <c r="D98" s="60" t="e">
        <f>LOOKUP($B98-1,#REF!,#REF!)</f>
        <v>#REF!</v>
      </c>
      <c r="E98" s="63" t="e">
        <f>LOOKUP($B98-1,#REF!,#REF!)</f>
        <v>#REF!</v>
      </c>
      <c r="F98" s="64">
        <f t="shared" si="12"/>
        <v>28</v>
      </c>
      <c r="G98">
        <f t="shared" si="13"/>
        <v>4</v>
      </c>
      <c r="H98" s="60">
        <f t="shared" si="14"/>
        <v>41333</v>
      </c>
      <c r="I98" s="60" t="e">
        <f t="shared" si="15"/>
        <v>#REF!</v>
      </c>
      <c r="J98" s="65">
        <f t="shared" si="16"/>
        <v>41364</v>
      </c>
      <c r="K98" t="b">
        <f>NOT(ISERROR(VLOOKUP(H98,święta!D97:D102,1,FALSE)))</f>
        <v>0</v>
      </c>
      <c r="L98" s="60">
        <f t="shared" si="17"/>
        <v>41333</v>
      </c>
    </row>
    <row r="99" spans="1:12" ht="12.75">
      <c r="A99" s="60">
        <v>41365</v>
      </c>
      <c r="B99" s="60" t="e">
        <f>LOOKUP($A99-1,#REF!,#REF!)</f>
        <v>#REF!</v>
      </c>
      <c r="C99" s="63" t="e">
        <f>LOOKUP($A99-1,#REF!,#REF!)</f>
        <v>#REF!</v>
      </c>
      <c r="D99" s="60" t="e">
        <f>LOOKUP($B99-1,#REF!,#REF!)</f>
        <v>#REF!</v>
      </c>
      <c r="E99" s="63" t="e">
        <f>LOOKUP($B99-1,#REF!,#REF!)</f>
        <v>#REF!</v>
      </c>
      <c r="F99" s="64">
        <f aca="true" t="shared" si="18" ref="F99:F131">A99-A98</f>
        <v>31</v>
      </c>
      <c r="G99">
        <f aca="true" t="shared" si="19" ref="G99:G131">WEEKDAY(A99-1,2)</f>
        <v>7</v>
      </c>
      <c r="H99" s="60">
        <f aca="true" t="shared" si="20" ref="H99:H130">DATEVALUE(YEAR(A99-1)&amp;"-"&amp;MONTH(A99-1)&amp;"-"&amp;IF(G99=6,F99-1,IF(G99=7,F99-2,F99)))</f>
        <v>41362</v>
      </c>
      <c r="I99" s="60" t="e">
        <f aca="true" t="shared" si="21" ref="I99:I130">H99=B99</f>
        <v>#REF!</v>
      </c>
      <c r="J99" s="65">
        <f aca="true" t="shared" si="22" ref="J99:J131">DATEVALUE(YEAR(A99-1)&amp;"-3-22")+MOD(MOD(YEAR(A99-1),19)*19+24,30)+MOD(2*MOD(YEAR(A99-1),4)+4*MOD(YEAR(A99-1),7)+6*MOD(MOD(YEAR(A99-1),19)*19+24,30)+5,7)</f>
        <v>41364</v>
      </c>
      <c r="K99" t="b">
        <f>NOT(ISERROR(VLOOKUP(H99,święta!D98:D103,1,FALSE)))</f>
        <v>0</v>
      </c>
      <c r="L99" s="60">
        <f aca="true" t="shared" si="23" ref="L99:L130">IF(K99=TRUE,H99-1,H99)</f>
        <v>41362</v>
      </c>
    </row>
    <row r="100" spans="1:12" ht="12.75">
      <c r="A100" s="60">
        <v>41395</v>
      </c>
      <c r="B100" s="60" t="e">
        <f>LOOKUP($A100-1,#REF!,#REF!)</f>
        <v>#REF!</v>
      </c>
      <c r="C100" s="63" t="e">
        <f>LOOKUP($A100-1,#REF!,#REF!)</f>
        <v>#REF!</v>
      </c>
      <c r="D100" s="60" t="e">
        <f>LOOKUP($B100-1,#REF!,#REF!)</f>
        <v>#REF!</v>
      </c>
      <c r="E100" s="63" t="e">
        <f>LOOKUP($B100-1,#REF!,#REF!)</f>
        <v>#REF!</v>
      </c>
      <c r="F100" s="64">
        <f t="shared" si="18"/>
        <v>30</v>
      </c>
      <c r="G100">
        <f t="shared" si="19"/>
        <v>2</v>
      </c>
      <c r="H100" s="60">
        <f t="shared" si="20"/>
        <v>41394</v>
      </c>
      <c r="I100" s="60" t="e">
        <f t="shared" si="21"/>
        <v>#REF!</v>
      </c>
      <c r="J100" s="65">
        <f t="shared" si="22"/>
        <v>41364</v>
      </c>
      <c r="K100" t="b">
        <f>NOT(ISERROR(VLOOKUP(H100,święta!D99:D104,1,FALSE)))</f>
        <v>0</v>
      </c>
      <c r="L100" s="60">
        <f t="shared" si="23"/>
        <v>41394</v>
      </c>
    </row>
    <row r="101" spans="1:12" ht="12.75">
      <c r="A101" s="60">
        <v>41426</v>
      </c>
      <c r="B101" s="60" t="e">
        <f>LOOKUP($A101-1,#REF!,#REF!)</f>
        <v>#REF!</v>
      </c>
      <c r="C101" s="63" t="e">
        <f>LOOKUP($A101-1,#REF!,#REF!)</f>
        <v>#REF!</v>
      </c>
      <c r="D101" s="60" t="e">
        <f>LOOKUP($B101-1,#REF!,#REF!)</f>
        <v>#REF!</v>
      </c>
      <c r="E101" s="63" t="e">
        <f>LOOKUP($B101-1,#REF!,#REF!)</f>
        <v>#REF!</v>
      </c>
      <c r="F101" s="64">
        <f t="shared" si="18"/>
        <v>31</v>
      </c>
      <c r="G101">
        <f t="shared" si="19"/>
        <v>5</v>
      </c>
      <c r="H101" s="60">
        <f t="shared" si="20"/>
        <v>41425</v>
      </c>
      <c r="I101" s="60" t="e">
        <f t="shared" si="21"/>
        <v>#REF!</v>
      </c>
      <c r="J101" s="65">
        <f t="shared" si="22"/>
        <v>41364</v>
      </c>
      <c r="K101" t="b">
        <f>NOT(ISERROR(VLOOKUP(H101,święta!D100:D105,1,FALSE)))</f>
        <v>0</v>
      </c>
      <c r="L101" s="60">
        <f t="shared" si="23"/>
        <v>41425</v>
      </c>
    </row>
    <row r="102" spans="1:12" ht="12.75">
      <c r="A102" s="60">
        <v>41456</v>
      </c>
      <c r="B102" s="60" t="e">
        <f>LOOKUP($A102-1,#REF!,#REF!)</f>
        <v>#REF!</v>
      </c>
      <c r="C102" s="63" t="e">
        <f>LOOKUP($A102-1,#REF!,#REF!)</f>
        <v>#REF!</v>
      </c>
      <c r="D102" s="60" t="e">
        <f>LOOKUP($B102-1,#REF!,#REF!)</f>
        <v>#REF!</v>
      </c>
      <c r="E102" s="63" t="e">
        <f>LOOKUP($B102-1,#REF!,#REF!)</f>
        <v>#REF!</v>
      </c>
      <c r="F102" s="64">
        <f t="shared" si="18"/>
        <v>30</v>
      </c>
      <c r="G102">
        <f t="shared" si="19"/>
        <v>7</v>
      </c>
      <c r="H102" s="60">
        <f t="shared" si="20"/>
        <v>41453</v>
      </c>
      <c r="I102" s="60" t="e">
        <f t="shared" si="21"/>
        <v>#REF!</v>
      </c>
      <c r="J102" s="65">
        <f t="shared" si="22"/>
        <v>41364</v>
      </c>
      <c r="K102" t="b">
        <f>NOT(ISERROR(VLOOKUP(H102,święta!D101:D106,1,FALSE)))</f>
        <v>0</v>
      </c>
      <c r="L102" s="60">
        <f t="shared" si="23"/>
        <v>41453</v>
      </c>
    </row>
    <row r="103" spans="1:12" ht="12.75">
      <c r="A103" s="60">
        <v>41487</v>
      </c>
      <c r="B103" s="60" t="e">
        <f>LOOKUP($A103-1,#REF!,#REF!)</f>
        <v>#REF!</v>
      </c>
      <c r="C103" s="63" t="e">
        <f>LOOKUP($A103-1,#REF!,#REF!)</f>
        <v>#REF!</v>
      </c>
      <c r="D103" s="60" t="e">
        <f>LOOKUP($B103-1,#REF!,#REF!)</f>
        <v>#REF!</v>
      </c>
      <c r="E103" s="63" t="e">
        <f>LOOKUP($B103-1,#REF!,#REF!)</f>
        <v>#REF!</v>
      </c>
      <c r="F103" s="64">
        <f t="shared" si="18"/>
        <v>31</v>
      </c>
      <c r="G103">
        <f t="shared" si="19"/>
        <v>3</v>
      </c>
      <c r="H103" s="60">
        <f t="shared" si="20"/>
        <v>41486</v>
      </c>
      <c r="I103" s="60" t="e">
        <f t="shared" si="21"/>
        <v>#REF!</v>
      </c>
      <c r="J103" s="65">
        <f t="shared" si="22"/>
        <v>41364</v>
      </c>
      <c r="K103" t="b">
        <f>NOT(ISERROR(VLOOKUP(H103,święta!D102:D107,1,FALSE)))</f>
        <v>0</v>
      </c>
      <c r="L103" s="60">
        <f t="shared" si="23"/>
        <v>41486</v>
      </c>
    </row>
    <row r="104" spans="1:12" ht="12.75">
      <c r="A104" s="60">
        <v>41518</v>
      </c>
      <c r="B104" s="60" t="e">
        <f>LOOKUP($A104-1,#REF!,#REF!)</f>
        <v>#REF!</v>
      </c>
      <c r="C104" s="63" t="e">
        <f>LOOKUP($A104-1,#REF!,#REF!)</f>
        <v>#REF!</v>
      </c>
      <c r="D104" s="60" t="e">
        <f>LOOKUP($B104-1,#REF!,#REF!)</f>
        <v>#REF!</v>
      </c>
      <c r="E104" s="63" t="e">
        <f>LOOKUP($B104-1,#REF!,#REF!)</f>
        <v>#REF!</v>
      </c>
      <c r="F104" s="64">
        <f t="shared" si="18"/>
        <v>31</v>
      </c>
      <c r="G104">
        <f t="shared" si="19"/>
        <v>6</v>
      </c>
      <c r="H104" s="60">
        <f t="shared" si="20"/>
        <v>41516</v>
      </c>
      <c r="I104" s="60" t="e">
        <f t="shared" si="21"/>
        <v>#REF!</v>
      </c>
      <c r="J104" s="65">
        <f t="shared" si="22"/>
        <v>41364</v>
      </c>
      <c r="K104" t="b">
        <f>NOT(ISERROR(VLOOKUP(H104,święta!D103:D108,1,FALSE)))</f>
        <v>0</v>
      </c>
      <c r="L104" s="60">
        <f t="shared" si="23"/>
        <v>41516</v>
      </c>
    </row>
    <row r="105" spans="1:12" ht="12.75">
      <c r="A105" s="60">
        <v>41548</v>
      </c>
      <c r="B105" s="60" t="e">
        <f>LOOKUP($A105-1,#REF!,#REF!)</f>
        <v>#REF!</v>
      </c>
      <c r="C105" s="63" t="e">
        <f>LOOKUP($A105-1,#REF!,#REF!)</f>
        <v>#REF!</v>
      </c>
      <c r="D105" s="60" t="e">
        <f>LOOKUP($B105-1,#REF!,#REF!)</f>
        <v>#REF!</v>
      </c>
      <c r="E105" s="63" t="e">
        <f>LOOKUP($B105-1,#REF!,#REF!)</f>
        <v>#REF!</v>
      </c>
      <c r="F105" s="64">
        <f t="shared" si="18"/>
        <v>30</v>
      </c>
      <c r="G105">
        <f t="shared" si="19"/>
        <v>1</v>
      </c>
      <c r="H105" s="60">
        <f t="shared" si="20"/>
        <v>41547</v>
      </c>
      <c r="I105" s="60" t="e">
        <f t="shared" si="21"/>
        <v>#REF!</v>
      </c>
      <c r="J105" s="65">
        <f t="shared" si="22"/>
        <v>41364</v>
      </c>
      <c r="K105" t="b">
        <f>NOT(ISERROR(VLOOKUP(H105,święta!D104:D109,1,FALSE)))</f>
        <v>0</v>
      </c>
      <c r="L105" s="60">
        <f t="shared" si="23"/>
        <v>41547</v>
      </c>
    </row>
    <row r="106" spans="1:12" ht="12.75">
      <c r="A106" s="60">
        <v>41579</v>
      </c>
      <c r="B106" s="60" t="e">
        <f>LOOKUP($A106-1,#REF!,#REF!)</f>
        <v>#REF!</v>
      </c>
      <c r="C106" s="63" t="e">
        <f>LOOKUP($A106-1,#REF!,#REF!)</f>
        <v>#REF!</v>
      </c>
      <c r="D106" s="60" t="e">
        <f>LOOKUP($B106-1,#REF!,#REF!)</f>
        <v>#REF!</v>
      </c>
      <c r="E106" s="63" t="e">
        <f>LOOKUP($B106-1,#REF!,#REF!)</f>
        <v>#REF!</v>
      </c>
      <c r="F106" s="64">
        <f t="shared" si="18"/>
        <v>31</v>
      </c>
      <c r="G106">
        <f t="shared" si="19"/>
        <v>4</v>
      </c>
      <c r="H106" s="60">
        <f t="shared" si="20"/>
        <v>41578</v>
      </c>
      <c r="I106" s="60" t="e">
        <f t="shared" si="21"/>
        <v>#REF!</v>
      </c>
      <c r="J106" s="65">
        <f t="shared" si="22"/>
        <v>41364</v>
      </c>
      <c r="K106" t="b">
        <f>NOT(ISERROR(VLOOKUP(H106,święta!D105:D110,1,FALSE)))</f>
        <v>0</v>
      </c>
      <c r="L106" s="60">
        <f t="shared" si="23"/>
        <v>41578</v>
      </c>
    </row>
    <row r="107" spans="1:12" ht="12.75">
      <c r="A107" s="60">
        <v>41609</v>
      </c>
      <c r="B107" s="60" t="e">
        <f>LOOKUP($A107-1,#REF!,#REF!)</f>
        <v>#REF!</v>
      </c>
      <c r="C107" s="63" t="e">
        <f>LOOKUP($A107-1,#REF!,#REF!)</f>
        <v>#REF!</v>
      </c>
      <c r="D107" s="60" t="e">
        <f>LOOKUP($B107-1,#REF!,#REF!)</f>
        <v>#REF!</v>
      </c>
      <c r="E107" s="63" t="e">
        <f>LOOKUP($B107-1,#REF!,#REF!)</f>
        <v>#REF!</v>
      </c>
      <c r="F107" s="64">
        <f t="shared" si="18"/>
        <v>30</v>
      </c>
      <c r="G107">
        <f t="shared" si="19"/>
        <v>6</v>
      </c>
      <c r="H107" s="60">
        <f t="shared" si="20"/>
        <v>41607</v>
      </c>
      <c r="I107" s="60" t="e">
        <f t="shared" si="21"/>
        <v>#REF!</v>
      </c>
      <c r="J107" s="65">
        <f t="shared" si="22"/>
        <v>41364</v>
      </c>
      <c r="K107" t="b">
        <f>NOT(ISERROR(VLOOKUP(H107,święta!D106:D111,1,FALSE)))</f>
        <v>0</v>
      </c>
      <c r="L107" s="60">
        <f t="shared" si="23"/>
        <v>41607</v>
      </c>
    </row>
    <row r="108" spans="1:12" ht="12.75">
      <c r="A108" s="60">
        <v>41640</v>
      </c>
      <c r="B108" s="60" t="e">
        <f>LOOKUP($A108-1,#REF!,#REF!)</f>
        <v>#REF!</v>
      </c>
      <c r="C108" s="63" t="e">
        <f>LOOKUP($A108-1,#REF!,#REF!)</f>
        <v>#REF!</v>
      </c>
      <c r="D108" s="60" t="e">
        <f>LOOKUP($B108-1,#REF!,#REF!)</f>
        <v>#REF!</v>
      </c>
      <c r="E108" s="63" t="e">
        <f>LOOKUP($B108-1,#REF!,#REF!)</f>
        <v>#REF!</v>
      </c>
      <c r="F108" s="64">
        <f t="shared" si="18"/>
        <v>31</v>
      </c>
      <c r="G108">
        <f t="shared" si="19"/>
        <v>2</v>
      </c>
      <c r="H108" s="60">
        <f t="shared" si="20"/>
        <v>41639</v>
      </c>
      <c r="I108" s="60" t="e">
        <f t="shared" si="21"/>
        <v>#REF!</v>
      </c>
      <c r="J108" s="65">
        <f t="shared" si="22"/>
        <v>41364</v>
      </c>
      <c r="K108" t="b">
        <f>NOT(ISERROR(VLOOKUP(H108,święta!D107:D112,1,FALSE)))</f>
        <v>0</v>
      </c>
      <c r="L108" s="60">
        <f t="shared" si="23"/>
        <v>41639</v>
      </c>
    </row>
    <row r="109" spans="1:12" ht="12.75">
      <c r="A109" s="60">
        <v>41671</v>
      </c>
      <c r="B109" s="60" t="e">
        <f>LOOKUP($A109-1,#REF!,#REF!)</f>
        <v>#REF!</v>
      </c>
      <c r="C109" s="63" t="e">
        <f>LOOKUP($A109-1,#REF!,#REF!)</f>
        <v>#REF!</v>
      </c>
      <c r="D109" s="60" t="e">
        <f>LOOKUP($B109-1,#REF!,#REF!)</f>
        <v>#REF!</v>
      </c>
      <c r="E109" s="63" t="e">
        <f>LOOKUP($B109-1,#REF!,#REF!)</f>
        <v>#REF!</v>
      </c>
      <c r="F109" s="64">
        <f t="shared" si="18"/>
        <v>31</v>
      </c>
      <c r="G109">
        <f t="shared" si="19"/>
        <v>5</v>
      </c>
      <c r="H109" s="60">
        <f t="shared" si="20"/>
        <v>41670</v>
      </c>
      <c r="I109" s="60" t="e">
        <f t="shared" si="21"/>
        <v>#REF!</v>
      </c>
      <c r="J109" s="65">
        <f t="shared" si="22"/>
        <v>41749</v>
      </c>
      <c r="K109" t="b">
        <f>NOT(ISERROR(VLOOKUP(H109,święta!D108:D113,1,FALSE)))</f>
        <v>0</v>
      </c>
      <c r="L109" s="60">
        <f t="shared" si="23"/>
        <v>41670</v>
      </c>
    </row>
    <row r="110" spans="1:12" ht="12.75">
      <c r="A110" s="60">
        <v>41699</v>
      </c>
      <c r="B110" s="60" t="e">
        <f>LOOKUP($A110-1,#REF!,#REF!)</f>
        <v>#REF!</v>
      </c>
      <c r="C110" s="63" t="e">
        <f>LOOKUP($A110-1,#REF!,#REF!)</f>
        <v>#REF!</v>
      </c>
      <c r="D110" s="60" t="e">
        <f>LOOKUP($B110-1,#REF!,#REF!)</f>
        <v>#REF!</v>
      </c>
      <c r="E110" s="63" t="e">
        <f>LOOKUP($B110-1,#REF!,#REF!)</f>
        <v>#REF!</v>
      </c>
      <c r="F110" s="64">
        <f t="shared" si="18"/>
        <v>28</v>
      </c>
      <c r="G110">
        <f t="shared" si="19"/>
        <v>5</v>
      </c>
      <c r="H110" s="60">
        <f t="shared" si="20"/>
        <v>41698</v>
      </c>
      <c r="I110" s="60" t="e">
        <f t="shared" si="21"/>
        <v>#REF!</v>
      </c>
      <c r="J110" s="65">
        <f t="shared" si="22"/>
        <v>41749</v>
      </c>
      <c r="K110" t="b">
        <f>NOT(ISERROR(VLOOKUP(H110,święta!D109:D114,1,FALSE)))</f>
        <v>0</v>
      </c>
      <c r="L110" s="60">
        <f t="shared" si="23"/>
        <v>41698</v>
      </c>
    </row>
    <row r="111" spans="1:12" ht="12.75">
      <c r="A111" s="60">
        <v>41730</v>
      </c>
      <c r="B111" s="60" t="e">
        <f>LOOKUP($A111-1,#REF!,#REF!)</f>
        <v>#REF!</v>
      </c>
      <c r="C111" s="63" t="e">
        <f>LOOKUP($A111-1,#REF!,#REF!)</f>
        <v>#REF!</v>
      </c>
      <c r="D111" s="60" t="e">
        <f>LOOKUP($B111-1,#REF!,#REF!)</f>
        <v>#REF!</v>
      </c>
      <c r="E111" s="63" t="e">
        <f>LOOKUP($B111-1,#REF!,#REF!)</f>
        <v>#REF!</v>
      </c>
      <c r="F111" s="64">
        <f t="shared" si="18"/>
        <v>31</v>
      </c>
      <c r="G111">
        <f t="shared" si="19"/>
        <v>1</v>
      </c>
      <c r="H111" s="60">
        <f t="shared" si="20"/>
        <v>41729</v>
      </c>
      <c r="I111" s="60" t="e">
        <f t="shared" si="21"/>
        <v>#REF!</v>
      </c>
      <c r="J111" s="65">
        <f t="shared" si="22"/>
        <v>41749</v>
      </c>
      <c r="K111" t="b">
        <f>NOT(ISERROR(VLOOKUP(H111,święta!D110:D115,1,FALSE)))</f>
        <v>0</v>
      </c>
      <c r="L111" s="60">
        <f t="shared" si="23"/>
        <v>41729</v>
      </c>
    </row>
    <row r="112" spans="1:12" ht="12.75">
      <c r="A112" s="60">
        <v>41760</v>
      </c>
      <c r="B112" s="60" t="e">
        <f>LOOKUP($A112-1,#REF!,#REF!)</f>
        <v>#REF!</v>
      </c>
      <c r="C112" s="63" t="e">
        <f>LOOKUP($A112-1,#REF!,#REF!)</f>
        <v>#REF!</v>
      </c>
      <c r="D112" s="60" t="e">
        <f>LOOKUP($B112-1,#REF!,#REF!)</f>
        <v>#REF!</v>
      </c>
      <c r="E112" s="63" t="e">
        <f>LOOKUP($B112-1,#REF!,#REF!)</f>
        <v>#REF!</v>
      </c>
      <c r="F112" s="64">
        <f t="shared" si="18"/>
        <v>30</v>
      </c>
      <c r="G112">
        <f t="shared" si="19"/>
        <v>3</v>
      </c>
      <c r="H112" s="60">
        <f t="shared" si="20"/>
        <v>41759</v>
      </c>
      <c r="I112" s="60" t="e">
        <f t="shared" si="21"/>
        <v>#REF!</v>
      </c>
      <c r="J112" s="65">
        <f t="shared" si="22"/>
        <v>41749</v>
      </c>
      <c r="K112" t="b">
        <f>NOT(ISERROR(VLOOKUP(H112,święta!D111:D116,1,FALSE)))</f>
        <v>0</v>
      </c>
      <c r="L112" s="60">
        <f t="shared" si="23"/>
        <v>41759</v>
      </c>
    </row>
    <row r="113" spans="1:12" ht="12.75">
      <c r="A113" s="60">
        <v>41791</v>
      </c>
      <c r="B113" s="60" t="e">
        <f>LOOKUP($A113-1,#REF!,#REF!)</f>
        <v>#REF!</v>
      </c>
      <c r="C113" s="63" t="e">
        <f>LOOKUP($A113-1,#REF!,#REF!)</f>
        <v>#REF!</v>
      </c>
      <c r="D113" s="60" t="e">
        <f>LOOKUP($B113-1,#REF!,#REF!)</f>
        <v>#REF!</v>
      </c>
      <c r="E113" s="63" t="e">
        <f>LOOKUP($B113-1,#REF!,#REF!)</f>
        <v>#REF!</v>
      </c>
      <c r="F113" s="64">
        <f t="shared" si="18"/>
        <v>31</v>
      </c>
      <c r="G113">
        <f t="shared" si="19"/>
        <v>6</v>
      </c>
      <c r="H113" s="60">
        <f t="shared" si="20"/>
        <v>41789</v>
      </c>
      <c r="I113" s="60" t="e">
        <f t="shared" si="21"/>
        <v>#REF!</v>
      </c>
      <c r="J113" s="65">
        <f t="shared" si="22"/>
        <v>41749</v>
      </c>
      <c r="K113" t="b">
        <f>NOT(ISERROR(VLOOKUP(H113,święta!D112:D117,1,FALSE)))</f>
        <v>0</v>
      </c>
      <c r="L113" s="60">
        <f t="shared" si="23"/>
        <v>41789</v>
      </c>
    </row>
    <row r="114" spans="1:12" ht="12.75">
      <c r="A114" s="60">
        <v>41821</v>
      </c>
      <c r="B114" s="60" t="e">
        <f>LOOKUP($A114-1,#REF!,#REF!)</f>
        <v>#REF!</v>
      </c>
      <c r="C114" s="63" t="e">
        <f>LOOKUP($A114-1,#REF!,#REF!)</f>
        <v>#REF!</v>
      </c>
      <c r="D114" s="60" t="e">
        <f>LOOKUP($B114-1,#REF!,#REF!)</f>
        <v>#REF!</v>
      </c>
      <c r="E114" s="63" t="e">
        <f>LOOKUP($B114-1,#REF!,#REF!)</f>
        <v>#REF!</v>
      </c>
      <c r="F114" s="64">
        <f t="shared" si="18"/>
        <v>30</v>
      </c>
      <c r="G114">
        <f t="shared" si="19"/>
        <v>1</v>
      </c>
      <c r="H114" s="60">
        <f t="shared" si="20"/>
        <v>41820</v>
      </c>
      <c r="I114" s="60" t="e">
        <f t="shared" si="21"/>
        <v>#REF!</v>
      </c>
      <c r="J114" s="65">
        <f t="shared" si="22"/>
        <v>41749</v>
      </c>
      <c r="K114" t="b">
        <f>NOT(ISERROR(VLOOKUP(H114,święta!D113:D118,1,FALSE)))</f>
        <v>0</v>
      </c>
      <c r="L114" s="60">
        <f t="shared" si="23"/>
        <v>41820</v>
      </c>
    </row>
    <row r="115" spans="1:12" ht="12.75">
      <c r="A115" s="60">
        <v>41852</v>
      </c>
      <c r="B115" s="60" t="e">
        <f>LOOKUP($A115-1,#REF!,#REF!)</f>
        <v>#REF!</v>
      </c>
      <c r="C115" s="63" t="e">
        <f>LOOKUP($A115-1,#REF!,#REF!)</f>
        <v>#REF!</v>
      </c>
      <c r="D115" s="60" t="e">
        <f>LOOKUP($B115-1,#REF!,#REF!)</f>
        <v>#REF!</v>
      </c>
      <c r="E115" s="63" t="e">
        <f>LOOKUP($B115-1,#REF!,#REF!)</f>
        <v>#REF!</v>
      </c>
      <c r="F115" s="64">
        <f t="shared" si="18"/>
        <v>31</v>
      </c>
      <c r="G115">
        <f t="shared" si="19"/>
        <v>4</v>
      </c>
      <c r="H115" s="60">
        <f t="shared" si="20"/>
        <v>41851</v>
      </c>
      <c r="I115" s="60" t="e">
        <f t="shared" si="21"/>
        <v>#REF!</v>
      </c>
      <c r="J115" s="65">
        <f t="shared" si="22"/>
        <v>41749</v>
      </c>
      <c r="K115" t="b">
        <f>NOT(ISERROR(VLOOKUP(H115,święta!D114:D119,1,FALSE)))</f>
        <v>0</v>
      </c>
      <c r="L115" s="60">
        <f t="shared" si="23"/>
        <v>41851</v>
      </c>
    </row>
    <row r="116" spans="1:12" ht="12.75">
      <c r="A116" s="60">
        <v>41883</v>
      </c>
      <c r="B116" s="60" t="e">
        <f>LOOKUP($A116-1,#REF!,#REF!)</f>
        <v>#REF!</v>
      </c>
      <c r="C116" s="63" t="e">
        <f>LOOKUP($A116-1,#REF!,#REF!)</f>
        <v>#REF!</v>
      </c>
      <c r="D116" s="60" t="e">
        <f>LOOKUP($B116-1,#REF!,#REF!)</f>
        <v>#REF!</v>
      </c>
      <c r="E116" s="63" t="e">
        <f>LOOKUP($B116-1,#REF!,#REF!)</f>
        <v>#REF!</v>
      </c>
      <c r="F116" s="64">
        <f t="shared" si="18"/>
        <v>31</v>
      </c>
      <c r="G116">
        <f t="shared" si="19"/>
        <v>7</v>
      </c>
      <c r="H116" s="60">
        <f t="shared" si="20"/>
        <v>41880</v>
      </c>
      <c r="I116" s="60" t="e">
        <f t="shared" si="21"/>
        <v>#REF!</v>
      </c>
      <c r="J116" s="65">
        <f t="shared" si="22"/>
        <v>41749</v>
      </c>
      <c r="K116" t="b">
        <f>NOT(ISERROR(VLOOKUP(H116,święta!D115:D120,1,FALSE)))</f>
        <v>0</v>
      </c>
      <c r="L116" s="60">
        <f t="shared" si="23"/>
        <v>41880</v>
      </c>
    </row>
    <row r="117" spans="1:12" ht="12.75">
      <c r="A117" s="60">
        <v>41913</v>
      </c>
      <c r="B117" s="60" t="e">
        <f>LOOKUP($A117-1,#REF!,#REF!)</f>
        <v>#REF!</v>
      </c>
      <c r="C117" s="63" t="e">
        <f>LOOKUP($A117-1,#REF!,#REF!)</f>
        <v>#REF!</v>
      </c>
      <c r="D117" s="60" t="e">
        <f>LOOKUP($B117-1,#REF!,#REF!)</f>
        <v>#REF!</v>
      </c>
      <c r="E117" s="63" t="e">
        <f>LOOKUP($B117-1,#REF!,#REF!)</f>
        <v>#REF!</v>
      </c>
      <c r="F117" s="64">
        <f t="shared" si="18"/>
        <v>30</v>
      </c>
      <c r="G117">
        <f t="shared" si="19"/>
        <v>2</v>
      </c>
      <c r="H117" s="60">
        <f t="shared" si="20"/>
        <v>41912</v>
      </c>
      <c r="I117" s="60" t="e">
        <f t="shared" si="21"/>
        <v>#REF!</v>
      </c>
      <c r="J117" s="65">
        <f t="shared" si="22"/>
        <v>41749</v>
      </c>
      <c r="K117" t="b">
        <f>NOT(ISERROR(VLOOKUP(H117,święta!D116:D121,1,FALSE)))</f>
        <v>0</v>
      </c>
      <c r="L117" s="60">
        <f t="shared" si="23"/>
        <v>41912</v>
      </c>
    </row>
    <row r="118" spans="1:12" ht="12.75">
      <c r="A118" s="60">
        <v>41944</v>
      </c>
      <c r="B118" s="60" t="e">
        <f>LOOKUP($A118-1,#REF!,#REF!)</f>
        <v>#REF!</v>
      </c>
      <c r="C118" s="63" t="e">
        <f>LOOKUP($A118-1,#REF!,#REF!)</f>
        <v>#REF!</v>
      </c>
      <c r="D118" s="60" t="e">
        <f>LOOKUP($B118-1,#REF!,#REF!)</f>
        <v>#REF!</v>
      </c>
      <c r="E118" s="63" t="e">
        <f>LOOKUP($B118-1,#REF!,#REF!)</f>
        <v>#REF!</v>
      </c>
      <c r="F118" s="64">
        <f t="shared" si="18"/>
        <v>31</v>
      </c>
      <c r="G118">
        <f t="shared" si="19"/>
        <v>5</v>
      </c>
      <c r="H118" s="60">
        <f t="shared" si="20"/>
        <v>41943</v>
      </c>
      <c r="I118" s="60" t="e">
        <f t="shared" si="21"/>
        <v>#REF!</v>
      </c>
      <c r="J118" s="65">
        <f t="shared" si="22"/>
        <v>41749</v>
      </c>
      <c r="K118" t="b">
        <f>NOT(ISERROR(VLOOKUP(H118,święta!D117:D122,1,FALSE)))</f>
        <v>0</v>
      </c>
      <c r="L118" s="60">
        <f t="shared" si="23"/>
        <v>41943</v>
      </c>
    </row>
    <row r="119" spans="1:12" ht="12.75">
      <c r="A119" s="60">
        <v>41974</v>
      </c>
      <c r="B119" s="60" t="e">
        <f>LOOKUP($A119-1,#REF!,#REF!)</f>
        <v>#REF!</v>
      </c>
      <c r="C119" s="63" t="e">
        <f>LOOKUP($A119-1,#REF!,#REF!)</f>
        <v>#REF!</v>
      </c>
      <c r="D119" s="60" t="e">
        <f>LOOKUP($B119-1,#REF!,#REF!)</f>
        <v>#REF!</v>
      </c>
      <c r="E119" s="63" t="e">
        <f>LOOKUP($B119-1,#REF!,#REF!)</f>
        <v>#REF!</v>
      </c>
      <c r="F119" s="64">
        <f t="shared" si="18"/>
        <v>30</v>
      </c>
      <c r="G119">
        <f t="shared" si="19"/>
        <v>7</v>
      </c>
      <c r="H119" s="60">
        <f t="shared" si="20"/>
        <v>41971</v>
      </c>
      <c r="I119" s="60" t="e">
        <f t="shared" si="21"/>
        <v>#REF!</v>
      </c>
      <c r="J119" s="65">
        <f t="shared" si="22"/>
        <v>41749</v>
      </c>
      <c r="K119" t="b">
        <f>NOT(ISERROR(VLOOKUP(H119,święta!D118:D123,1,FALSE)))</f>
        <v>0</v>
      </c>
      <c r="L119" s="60">
        <f t="shared" si="23"/>
        <v>41971</v>
      </c>
    </row>
    <row r="120" spans="1:12" ht="12.75">
      <c r="A120" s="60">
        <v>42005</v>
      </c>
      <c r="B120" s="60" t="e">
        <f>LOOKUP($A120-1,#REF!,#REF!)</f>
        <v>#REF!</v>
      </c>
      <c r="C120" s="63" t="e">
        <f>LOOKUP($A120-1,#REF!,#REF!)</f>
        <v>#REF!</v>
      </c>
      <c r="D120" s="60" t="e">
        <f>LOOKUP($B120-1,#REF!,#REF!)</f>
        <v>#REF!</v>
      </c>
      <c r="E120" s="63" t="e">
        <f>LOOKUP($B120-1,#REF!,#REF!)</f>
        <v>#REF!</v>
      </c>
      <c r="F120" s="64">
        <f t="shared" si="18"/>
        <v>31</v>
      </c>
      <c r="G120">
        <f t="shared" si="19"/>
        <v>3</v>
      </c>
      <c r="H120" s="60">
        <f t="shared" si="20"/>
        <v>42004</v>
      </c>
      <c r="I120" s="60" t="e">
        <f t="shared" si="21"/>
        <v>#REF!</v>
      </c>
      <c r="J120" s="65">
        <f t="shared" si="22"/>
        <v>41749</v>
      </c>
      <c r="K120" t="b">
        <f>NOT(ISERROR(VLOOKUP(H120,święta!D119:D124,1,FALSE)))</f>
        <v>0</v>
      </c>
      <c r="L120" s="60">
        <f t="shared" si="23"/>
        <v>42004</v>
      </c>
    </row>
    <row r="121" spans="1:12" ht="12.75">
      <c r="A121" s="60">
        <v>42036</v>
      </c>
      <c r="B121" s="60" t="e">
        <f>LOOKUP($A121-1,#REF!,#REF!)</f>
        <v>#REF!</v>
      </c>
      <c r="C121" s="63" t="e">
        <f>LOOKUP($A121-1,#REF!,#REF!)</f>
        <v>#REF!</v>
      </c>
      <c r="D121" s="60" t="e">
        <f>LOOKUP($B121-1,#REF!,#REF!)</f>
        <v>#REF!</v>
      </c>
      <c r="E121" s="63" t="e">
        <f>LOOKUP($B121-1,#REF!,#REF!)</f>
        <v>#REF!</v>
      </c>
      <c r="F121" s="64">
        <f t="shared" si="18"/>
        <v>31</v>
      </c>
      <c r="G121">
        <f t="shared" si="19"/>
        <v>6</v>
      </c>
      <c r="H121" s="60">
        <f t="shared" si="20"/>
        <v>42034</v>
      </c>
      <c r="I121" s="60" t="e">
        <f t="shared" si="21"/>
        <v>#REF!</v>
      </c>
      <c r="J121" s="65">
        <f t="shared" si="22"/>
        <v>42099</v>
      </c>
      <c r="K121" t="b">
        <f>NOT(ISERROR(VLOOKUP(H121,święta!D120:D125,1,FALSE)))</f>
        <v>0</v>
      </c>
      <c r="L121" s="60">
        <f t="shared" si="23"/>
        <v>42034</v>
      </c>
    </row>
    <row r="122" spans="1:12" ht="12.75">
      <c r="A122" s="60">
        <v>42064</v>
      </c>
      <c r="B122" s="60" t="e">
        <f>LOOKUP($A122-1,#REF!,#REF!)</f>
        <v>#REF!</v>
      </c>
      <c r="C122" s="63" t="e">
        <f>LOOKUP($A122-1,#REF!,#REF!)</f>
        <v>#REF!</v>
      </c>
      <c r="D122" s="60" t="e">
        <f>LOOKUP($B122-1,#REF!,#REF!)</f>
        <v>#REF!</v>
      </c>
      <c r="E122" s="63" t="e">
        <f>LOOKUP($B122-1,#REF!,#REF!)</f>
        <v>#REF!</v>
      </c>
      <c r="F122" s="64">
        <f t="shared" si="18"/>
        <v>28</v>
      </c>
      <c r="G122">
        <f t="shared" si="19"/>
        <v>6</v>
      </c>
      <c r="H122" s="60">
        <f t="shared" si="20"/>
        <v>42062</v>
      </c>
      <c r="I122" s="60" t="e">
        <f t="shared" si="21"/>
        <v>#REF!</v>
      </c>
      <c r="J122" s="65">
        <f t="shared" si="22"/>
        <v>42099</v>
      </c>
      <c r="K122" t="b">
        <f>NOT(ISERROR(VLOOKUP(H122,święta!D121:D126,1,FALSE)))</f>
        <v>0</v>
      </c>
      <c r="L122" s="60">
        <f t="shared" si="23"/>
        <v>42062</v>
      </c>
    </row>
    <row r="123" spans="1:12" ht="12.75">
      <c r="A123" s="60">
        <v>42095</v>
      </c>
      <c r="B123" s="60" t="e">
        <f>LOOKUP($A123-1,#REF!,#REF!)</f>
        <v>#REF!</v>
      </c>
      <c r="C123" s="63" t="e">
        <f>LOOKUP($A123-1,#REF!,#REF!)</f>
        <v>#REF!</v>
      </c>
      <c r="D123" s="60" t="e">
        <f>LOOKUP($B123-1,#REF!,#REF!)</f>
        <v>#REF!</v>
      </c>
      <c r="E123" s="63" t="e">
        <f>LOOKUP($B123-1,#REF!,#REF!)</f>
        <v>#REF!</v>
      </c>
      <c r="F123" s="64">
        <f t="shared" si="18"/>
        <v>31</v>
      </c>
      <c r="G123">
        <f t="shared" si="19"/>
        <v>2</v>
      </c>
      <c r="H123" s="60">
        <f t="shared" si="20"/>
        <v>42094</v>
      </c>
      <c r="I123" s="60" t="e">
        <f t="shared" si="21"/>
        <v>#REF!</v>
      </c>
      <c r="J123" s="65">
        <f t="shared" si="22"/>
        <v>42099</v>
      </c>
      <c r="K123" t="b">
        <f>NOT(ISERROR(VLOOKUP(H123,święta!D122:D127,1,FALSE)))</f>
        <v>0</v>
      </c>
      <c r="L123" s="60">
        <f t="shared" si="23"/>
        <v>42094</v>
      </c>
    </row>
    <row r="124" spans="1:12" ht="12.75">
      <c r="A124" s="60">
        <v>42125</v>
      </c>
      <c r="B124" s="60" t="e">
        <f>LOOKUP($A124-1,#REF!,#REF!)</f>
        <v>#REF!</v>
      </c>
      <c r="C124" s="63" t="e">
        <f>LOOKUP($A124-1,#REF!,#REF!)</f>
        <v>#REF!</v>
      </c>
      <c r="D124" s="60" t="e">
        <f>LOOKUP($B124-1,#REF!,#REF!)</f>
        <v>#REF!</v>
      </c>
      <c r="E124" s="63" t="e">
        <f>LOOKUP($B124-1,#REF!,#REF!)</f>
        <v>#REF!</v>
      </c>
      <c r="F124" s="64">
        <f t="shared" si="18"/>
        <v>30</v>
      </c>
      <c r="G124">
        <f t="shared" si="19"/>
        <v>4</v>
      </c>
      <c r="H124" s="60">
        <f t="shared" si="20"/>
        <v>42124</v>
      </c>
      <c r="I124" s="60" t="e">
        <f t="shared" si="21"/>
        <v>#REF!</v>
      </c>
      <c r="J124" s="65">
        <f t="shared" si="22"/>
        <v>42099</v>
      </c>
      <c r="K124" t="b">
        <f>NOT(ISERROR(VLOOKUP(H124,święta!D123:D128,1,FALSE)))</f>
        <v>0</v>
      </c>
      <c r="L124" s="60">
        <f t="shared" si="23"/>
        <v>42124</v>
      </c>
    </row>
    <row r="125" spans="1:12" ht="12.75">
      <c r="A125" s="60">
        <v>42156</v>
      </c>
      <c r="B125" s="60" t="e">
        <f>LOOKUP($A125-1,#REF!,#REF!)</f>
        <v>#REF!</v>
      </c>
      <c r="C125" s="63" t="e">
        <f>LOOKUP($A125-1,#REF!,#REF!)</f>
        <v>#REF!</v>
      </c>
      <c r="D125" s="60" t="e">
        <f>LOOKUP($B125-1,#REF!,#REF!)</f>
        <v>#REF!</v>
      </c>
      <c r="E125" s="63" t="e">
        <f>LOOKUP($B125-1,#REF!,#REF!)</f>
        <v>#REF!</v>
      </c>
      <c r="F125" s="64">
        <f t="shared" si="18"/>
        <v>31</v>
      </c>
      <c r="G125">
        <f t="shared" si="19"/>
        <v>7</v>
      </c>
      <c r="H125" s="60">
        <f t="shared" si="20"/>
        <v>42153</v>
      </c>
      <c r="I125" s="60" t="e">
        <f t="shared" si="21"/>
        <v>#REF!</v>
      </c>
      <c r="J125" s="65">
        <f t="shared" si="22"/>
        <v>42099</v>
      </c>
      <c r="K125" t="b">
        <f>NOT(ISERROR(VLOOKUP(H125,święta!D124:D129,1,FALSE)))</f>
        <v>0</v>
      </c>
      <c r="L125" s="60">
        <f t="shared" si="23"/>
        <v>42153</v>
      </c>
    </row>
    <row r="126" spans="1:12" ht="12.75">
      <c r="A126" s="60">
        <v>42186</v>
      </c>
      <c r="B126" s="60" t="e">
        <f>LOOKUP($A126-1,#REF!,#REF!)</f>
        <v>#REF!</v>
      </c>
      <c r="C126" s="63" t="e">
        <f>LOOKUP($A126-1,#REF!,#REF!)</f>
        <v>#REF!</v>
      </c>
      <c r="D126" s="60" t="e">
        <f>LOOKUP($B126-1,#REF!,#REF!)</f>
        <v>#REF!</v>
      </c>
      <c r="E126" s="63" t="e">
        <f>LOOKUP($B126-1,#REF!,#REF!)</f>
        <v>#REF!</v>
      </c>
      <c r="F126" s="64">
        <f t="shared" si="18"/>
        <v>30</v>
      </c>
      <c r="G126">
        <f t="shared" si="19"/>
        <v>2</v>
      </c>
      <c r="H126" s="60">
        <f t="shared" si="20"/>
        <v>42185</v>
      </c>
      <c r="I126" s="60" t="e">
        <f t="shared" si="21"/>
        <v>#REF!</v>
      </c>
      <c r="J126" s="65">
        <f t="shared" si="22"/>
        <v>42099</v>
      </c>
      <c r="K126" t="b">
        <f>NOT(ISERROR(VLOOKUP(H126,święta!D125:D130,1,FALSE)))</f>
        <v>0</v>
      </c>
      <c r="L126" s="60">
        <f t="shared" si="23"/>
        <v>42185</v>
      </c>
    </row>
    <row r="127" spans="1:12" ht="12.75">
      <c r="A127" s="60">
        <v>42217</v>
      </c>
      <c r="B127" s="60" t="e">
        <f>LOOKUP($A127-1,#REF!,#REF!)</f>
        <v>#REF!</v>
      </c>
      <c r="C127" s="63" t="e">
        <f>LOOKUP($A127-1,#REF!,#REF!)</f>
        <v>#REF!</v>
      </c>
      <c r="D127" s="60" t="e">
        <f>LOOKUP($B127-1,#REF!,#REF!)</f>
        <v>#REF!</v>
      </c>
      <c r="E127" s="63" t="e">
        <f>LOOKUP($B127-1,#REF!,#REF!)</f>
        <v>#REF!</v>
      </c>
      <c r="F127" s="64">
        <f t="shared" si="18"/>
        <v>31</v>
      </c>
      <c r="G127">
        <f t="shared" si="19"/>
        <v>5</v>
      </c>
      <c r="H127" s="60">
        <f t="shared" si="20"/>
        <v>42216</v>
      </c>
      <c r="I127" s="60" t="e">
        <f t="shared" si="21"/>
        <v>#REF!</v>
      </c>
      <c r="J127" s="65">
        <f t="shared" si="22"/>
        <v>42099</v>
      </c>
      <c r="K127" t="b">
        <f>NOT(ISERROR(VLOOKUP(H127,święta!D126:D131,1,FALSE)))</f>
        <v>0</v>
      </c>
      <c r="L127" s="60">
        <f t="shared" si="23"/>
        <v>42216</v>
      </c>
    </row>
    <row r="128" spans="1:12" ht="12.75">
      <c r="A128" s="60">
        <v>42248</v>
      </c>
      <c r="B128" s="60" t="e">
        <f>LOOKUP($A128-1,#REF!,#REF!)</f>
        <v>#REF!</v>
      </c>
      <c r="C128" s="63" t="e">
        <f>LOOKUP($A128-1,#REF!,#REF!)</f>
        <v>#REF!</v>
      </c>
      <c r="D128" s="60" t="e">
        <f>LOOKUP($B128-1,#REF!,#REF!)</f>
        <v>#REF!</v>
      </c>
      <c r="E128" s="63" t="e">
        <f>LOOKUP($B128-1,#REF!,#REF!)</f>
        <v>#REF!</v>
      </c>
      <c r="F128" s="64">
        <f t="shared" si="18"/>
        <v>31</v>
      </c>
      <c r="G128">
        <f t="shared" si="19"/>
        <v>1</v>
      </c>
      <c r="H128" s="60">
        <f t="shared" si="20"/>
        <v>42247</v>
      </c>
      <c r="I128" s="60" t="e">
        <f t="shared" si="21"/>
        <v>#REF!</v>
      </c>
      <c r="J128" s="65">
        <f t="shared" si="22"/>
        <v>42099</v>
      </c>
      <c r="K128" t="b">
        <f>NOT(ISERROR(VLOOKUP(H128,święta!D127:D132,1,FALSE)))</f>
        <v>0</v>
      </c>
      <c r="L128" s="60">
        <f t="shared" si="23"/>
        <v>42247</v>
      </c>
    </row>
    <row r="129" spans="1:12" ht="12.75">
      <c r="A129" s="60">
        <v>42278</v>
      </c>
      <c r="B129" s="60" t="e">
        <f>LOOKUP($A129-1,#REF!,#REF!)</f>
        <v>#REF!</v>
      </c>
      <c r="C129" s="63" t="e">
        <f>LOOKUP($A129-1,#REF!,#REF!)</f>
        <v>#REF!</v>
      </c>
      <c r="D129" s="60" t="e">
        <f>LOOKUP($B129-1,#REF!,#REF!)</f>
        <v>#REF!</v>
      </c>
      <c r="E129" s="63" t="e">
        <f>LOOKUP($B129-1,#REF!,#REF!)</f>
        <v>#REF!</v>
      </c>
      <c r="F129" s="64">
        <f t="shared" si="18"/>
        <v>30</v>
      </c>
      <c r="G129">
        <f t="shared" si="19"/>
        <v>3</v>
      </c>
      <c r="H129" s="60">
        <f t="shared" si="20"/>
        <v>42277</v>
      </c>
      <c r="I129" s="60" t="e">
        <f t="shared" si="21"/>
        <v>#REF!</v>
      </c>
      <c r="J129" s="65">
        <f t="shared" si="22"/>
        <v>42099</v>
      </c>
      <c r="K129" t="b">
        <f>NOT(ISERROR(VLOOKUP(H129,święta!D128:D133,1,FALSE)))</f>
        <v>0</v>
      </c>
      <c r="L129" s="60">
        <f t="shared" si="23"/>
        <v>42277</v>
      </c>
    </row>
    <row r="130" spans="1:12" ht="12.75">
      <c r="A130" s="60">
        <v>42309</v>
      </c>
      <c r="B130" s="60" t="e">
        <f>LOOKUP($A130-1,#REF!,#REF!)</f>
        <v>#REF!</v>
      </c>
      <c r="C130" s="63" t="e">
        <f>LOOKUP($A130-1,#REF!,#REF!)</f>
        <v>#REF!</v>
      </c>
      <c r="D130" s="60" t="e">
        <f>LOOKUP($B130-1,#REF!,#REF!)</f>
        <v>#REF!</v>
      </c>
      <c r="E130" s="63" t="e">
        <f>LOOKUP($B130-1,#REF!,#REF!)</f>
        <v>#REF!</v>
      </c>
      <c r="F130" s="64">
        <f t="shared" si="18"/>
        <v>31</v>
      </c>
      <c r="G130">
        <f t="shared" si="19"/>
        <v>6</v>
      </c>
      <c r="H130" s="60">
        <f t="shared" si="20"/>
        <v>42307</v>
      </c>
      <c r="I130" s="60" t="e">
        <f t="shared" si="21"/>
        <v>#REF!</v>
      </c>
      <c r="J130" s="65">
        <f t="shared" si="22"/>
        <v>42099</v>
      </c>
      <c r="K130" t="b">
        <f>NOT(ISERROR(VLOOKUP(H130,święta!D129:D134,1,FALSE)))</f>
        <v>0</v>
      </c>
      <c r="L130" s="60">
        <f t="shared" si="23"/>
        <v>42307</v>
      </c>
    </row>
    <row r="131" spans="1:12" ht="12.75">
      <c r="A131" s="60">
        <v>42339</v>
      </c>
      <c r="B131" s="60" t="e">
        <f>LOOKUP($A131-1,#REF!,#REF!)</f>
        <v>#REF!</v>
      </c>
      <c r="C131" s="63" t="e">
        <f>LOOKUP($A131-1,#REF!,#REF!)</f>
        <v>#REF!</v>
      </c>
      <c r="D131" s="60" t="e">
        <f>LOOKUP($B131-1,#REF!,#REF!)</f>
        <v>#REF!</v>
      </c>
      <c r="E131" s="63" t="e">
        <f>LOOKUP($B131-1,#REF!,#REF!)</f>
        <v>#REF!</v>
      </c>
      <c r="F131" s="64">
        <f t="shared" si="18"/>
        <v>30</v>
      </c>
      <c r="G131">
        <f t="shared" si="19"/>
        <v>1</v>
      </c>
      <c r="H131" s="60">
        <f>DATEVALUE(YEAR(A131-1)&amp;"-"&amp;MONTH(A131-1)&amp;"-"&amp;IF(G131=6,F131-1,IF(G131=7,F131-2,F131)))</f>
        <v>42338</v>
      </c>
      <c r="I131" s="60" t="e">
        <f>H131=B131</f>
        <v>#REF!</v>
      </c>
      <c r="J131" s="65">
        <f t="shared" si="22"/>
        <v>42099</v>
      </c>
      <c r="K131" t="b">
        <f>NOT(ISERROR(VLOOKUP(H131,święta!D130:D135,1,FALSE)))</f>
        <v>0</v>
      </c>
      <c r="L131" s="60">
        <f>IF(K131=TRUE,H131-1,H131)</f>
        <v>42338</v>
      </c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  <row r="145" ht="12.75">
      <c r="A145" s="60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</sheetData>
  <sheetProtection/>
  <conditionalFormatting sqref="O3 A2:A170 H3:I131 L3:L131 B2:E131">
    <cfRule type="expression" priority="1" dxfId="1" stopIfTrue="1">
      <formula>#REF!&lt;TODAY()</formula>
    </cfRule>
    <cfRule type="expression" priority="2" dxfId="0" stopIfTrue="1">
      <formula>#REF!=TRUE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N14"/>
  <sheetViews>
    <sheetView zoomScalePageLayoutView="0" workbookViewId="0" topLeftCell="B1">
      <selection activeCell="O18" sqref="O18"/>
    </sheetView>
  </sheetViews>
  <sheetFormatPr defaultColWidth="9.140625" defaultRowHeight="12.75"/>
  <cols>
    <col min="1" max="1" width="26.57421875" style="0" bestFit="1" customWidth="1"/>
    <col min="2" max="2" width="5.421875" style="0" bestFit="1" customWidth="1"/>
    <col min="3" max="3" width="7.421875" style="0" bestFit="1" customWidth="1"/>
    <col min="4" max="6" width="13.140625" style="0" bestFit="1" customWidth="1"/>
    <col min="7" max="7" width="13.28125" style="0" bestFit="1" customWidth="1"/>
    <col min="8" max="11" width="13.140625" style="0" bestFit="1" customWidth="1"/>
    <col min="12" max="12" width="13.28125" style="0" bestFit="1" customWidth="1"/>
    <col min="13" max="14" width="13.140625" style="0" bestFit="1" customWidth="1"/>
  </cols>
  <sheetData>
    <row r="1" spans="2:14" ht="12.75">
      <c r="B1" t="s">
        <v>45</v>
      </c>
      <c r="C1" t="s">
        <v>3</v>
      </c>
      <c r="D1" s="67">
        <v>2005</v>
      </c>
      <c r="E1" s="67">
        <v>2006</v>
      </c>
      <c r="F1" s="67">
        <v>2007</v>
      </c>
      <c r="G1" s="67">
        <v>2008</v>
      </c>
      <c r="H1" s="67">
        <v>2009</v>
      </c>
      <c r="I1" s="67">
        <v>2010</v>
      </c>
      <c r="J1" s="67">
        <v>2011</v>
      </c>
      <c r="K1" s="67">
        <v>2012</v>
      </c>
      <c r="L1" s="67">
        <v>2013</v>
      </c>
      <c r="M1" s="67">
        <v>2014</v>
      </c>
      <c r="N1" s="67">
        <v>2015</v>
      </c>
    </row>
    <row r="2" spans="1:14" ht="12.75">
      <c r="A2" s="68" t="s">
        <v>19</v>
      </c>
      <c r="B2">
        <v>1</v>
      </c>
      <c r="C2">
        <v>1</v>
      </c>
      <c r="D2" s="60">
        <f aca="true" t="shared" si="0" ref="D2:N2">DATEVALUE(D$1&amp;"-"&amp;$C2&amp;"-"&amp;$B2)</f>
        <v>38353</v>
      </c>
      <c r="E2" s="60">
        <f t="shared" si="0"/>
        <v>38718</v>
      </c>
      <c r="F2" s="60">
        <f t="shared" si="0"/>
        <v>39083</v>
      </c>
      <c r="G2" s="60">
        <f t="shared" si="0"/>
        <v>39448</v>
      </c>
      <c r="H2" s="60">
        <f t="shared" si="0"/>
        <v>39814</v>
      </c>
      <c r="I2" s="60">
        <f t="shared" si="0"/>
        <v>40179</v>
      </c>
      <c r="J2" s="60">
        <f t="shared" si="0"/>
        <v>40544</v>
      </c>
      <c r="K2" s="60">
        <f t="shared" si="0"/>
        <v>40909</v>
      </c>
      <c r="L2" s="60">
        <f t="shared" si="0"/>
        <v>41275</v>
      </c>
      <c r="M2" s="60">
        <f t="shared" si="0"/>
        <v>41640</v>
      </c>
      <c r="N2" s="60">
        <f t="shared" si="0"/>
        <v>42005</v>
      </c>
    </row>
    <row r="3" spans="1:14" ht="12.75">
      <c r="A3" s="68" t="s">
        <v>20</v>
      </c>
      <c r="D3" s="69">
        <f aca="true" t="shared" si="1" ref="D3:N3">DATEVALUE(D$1&amp;"-3-22")+MOD(MOD(D$1,19)*19+24,30)+MOD(2*MOD(D$1,4)+4*MOD(D$1,7)+6*MOD(MOD(D$1,19)*19+24,30)+5,7)-2</f>
        <v>38436</v>
      </c>
      <c r="E3" s="69">
        <f t="shared" si="1"/>
        <v>38821</v>
      </c>
      <c r="F3" s="69">
        <f t="shared" si="1"/>
        <v>39178</v>
      </c>
      <c r="G3" s="69">
        <f t="shared" si="1"/>
        <v>39528</v>
      </c>
      <c r="H3" s="69">
        <f t="shared" si="1"/>
        <v>39913</v>
      </c>
      <c r="I3" s="69">
        <f t="shared" si="1"/>
        <v>40270</v>
      </c>
      <c r="J3" s="69">
        <f t="shared" si="1"/>
        <v>40655</v>
      </c>
      <c r="K3" s="69">
        <f t="shared" si="1"/>
        <v>41005</v>
      </c>
      <c r="L3" s="69">
        <f t="shared" si="1"/>
        <v>41362</v>
      </c>
      <c r="M3" s="69">
        <f t="shared" si="1"/>
        <v>41747</v>
      </c>
      <c r="N3" s="69">
        <f t="shared" si="1"/>
        <v>42097</v>
      </c>
    </row>
    <row r="4" spans="1:14" ht="12.75">
      <c r="A4" s="68" t="s">
        <v>21</v>
      </c>
      <c r="D4" s="69">
        <f aca="true" t="shared" si="2" ref="D4:N4">DATEVALUE(D$1&amp;"-3-22")+MOD(MOD(D$1,19)*19+24,30)+MOD(2*MOD(D$1,4)+4*MOD(D$1,7)+6*MOD(MOD(D$1,19)*19+24,30)+5,7)+1</f>
        <v>38439</v>
      </c>
      <c r="E4" s="69">
        <f t="shared" si="2"/>
        <v>38824</v>
      </c>
      <c r="F4" s="69">
        <f t="shared" si="2"/>
        <v>39181</v>
      </c>
      <c r="G4" s="69">
        <f t="shared" si="2"/>
        <v>39531</v>
      </c>
      <c r="H4" s="69">
        <f t="shared" si="2"/>
        <v>39916</v>
      </c>
      <c r="I4" s="69">
        <f t="shared" si="2"/>
        <v>40273</v>
      </c>
      <c r="J4" s="69">
        <f t="shared" si="2"/>
        <v>40658</v>
      </c>
      <c r="K4" s="69">
        <f t="shared" si="2"/>
        <v>41008</v>
      </c>
      <c r="L4" s="69">
        <f t="shared" si="2"/>
        <v>41365</v>
      </c>
      <c r="M4" s="69">
        <f t="shared" si="2"/>
        <v>41750</v>
      </c>
      <c r="N4" s="69">
        <f t="shared" si="2"/>
        <v>42100</v>
      </c>
    </row>
    <row r="5" spans="1:14" ht="12.75">
      <c r="A5" s="68" t="s">
        <v>22</v>
      </c>
      <c r="B5">
        <v>1</v>
      </c>
      <c r="C5">
        <v>5</v>
      </c>
      <c r="D5" s="60">
        <f aca="true" t="shared" si="3" ref="D5:N7">DATEVALUE(D$1&amp;"-"&amp;$C5&amp;"-"&amp;$B5)</f>
        <v>38473</v>
      </c>
      <c r="E5" s="60">
        <f t="shared" si="3"/>
        <v>38838</v>
      </c>
      <c r="F5" s="60">
        <f t="shared" si="3"/>
        <v>39203</v>
      </c>
      <c r="G5" s="60">
        <f t="shared" si="3"/>
        <v>39569</v>
      </c>
      <c r="H5" s="60">
        <f t="shared" si="3"/>
        <v>39934</v>
      </c>
      <c r="I5" s="60">
        <f t="shared" si="3"/>
        <v>40299</v>
      </c>
      <c r="J5" s="60">
        <f t="shared" si="3"/>
        <v>40664</v>
      </c>
      <c r="K5" s="60">
        <f t="shared" si="3"/>
        <v>41030</v>
      </c>
      <c r="L5" s="60">
        <f t="shared" si="3"/>
        <v>41395</v>
      </c>
      <c r="M5" s="60">
        <f t="shared" si="3"/>
        <v>41760</v>
      </c>
      <c r="N5" s="60">
        <f t="shared" si="3"/>
        <v>42125</v>
      </c>
    </row>
    <row r="6" spans="1:14" ht="12.75">
      <c r="A6" s="68" t="s">
        <v>23</v>
      </c>
      <c r="B6">
        <v>25</v>
      </c>
      <c r="C6">
        <v>12</v>
      </c>
      <c r="D6" s="60">
        <f t="shared" si="3"/>
        <v>38711</v>
      </c>
      <c r="E6" s="60">
        <f t="shared" si="3"/>
        <v>39076</v>
      </c>
      <c r="F6" s="60">
        <f t="shared" si="3"/>
        <v>39441</v>
      </c>
      <c r="G6" s="60">
        <f t="shared" si="3"/>
        <v>39807</v>
      </c>
      <c r="H6" s="60">
        <f t="shared" si="3"/>
        <v>40172</v>
      </c>
      <c r="I6" s="60">
        <f t="shared" si="3"/>
        <v>40537</v>
      </c>
      <c r="J6" s="60">
        <f t="shared" si="3"/>
        <v>40902</v>
      </c>
      <c r="K6" s="60">
        <f t="shared" si="3"/>
        <v>41268</v>
      </c>
      <c r="L6" s="60">
        <f t="shared" si="3"/>
        <v>41633</v>
      </c>
      <c r="M6" s="60">
        <f t="shared" si="3"/>
        <v>41998</v>
      </c>
      <c r="N6" s="60">
        <f t="shared" si="3"/>
        <v>42363</v>
      </c>
    </row>
    <row r="7" spans="1:14" ht="12.75">
      <c r="A7" s="68" t="s">
        <v>24</v>
      </c>
      <c r="B7">
        <v>26</v>
      </c>
      <c r="C7">
        <v>12</v>
      </c>
      <c r="D7" s="60">
        <f t="shared" si="3"/>
        <v>38712</v>
      </c>
      <c r="E7" s="60">
        <f t="shared" si="3"/>
        <v>39077</v>
      </c>
      <c r="F7" s="60">
        <f t="shared" si="3"/>
        <v>39442</v>
      </c>
      <c r="G7" s="60">
        <f t="shared" si="3"/>
        <v>39808</v>
      </c>
      <c r="H7" s="60">
        <f t="shared" si="3"/>
        <v>40173</v>
      </c>
      <c r="I7" s="60">
        <f t="shared" si="3"/>
        <v>40538</v>
      </c>
      <c r="J7" s="60">
        <f t="shared" si="3"/>
        <v>40903</v>
      </c>
      <c r="K7" s="60">
        <f t="shared" si="3"/>
        <v>41269</v>
      </c>
      <c r="L7" s="60">
        <f t="shared" si="3"/>
        <v>41634</v>
      </c>
      <c r="M7" s="60">
        <f t="shared" si="3"/>
        <v>41999</v>
      </c>
      <c r="N7" s="60">
        <f t="shared" si="3"/>
        <v>42364</v>
      </c>
    </row>
    <row r="9" ht="12.75">
      <c r="D9" t="s">
        <v>33</v>
      </c>
    </row>
    <row r="10" spans="4:12" ht="12.75">
      <c r="D10" s="62" t="s">
        <v>31</v>
      </c>
      <c r="E10" s="62" t="s">
        <v>26</v>
      </c>
      <c r="F10" s="62" t="s">
        <v>27</v>
      </c>
      <c r="G10" s="62" t="s">
        <v>28</v>
      </c>
      <c r="H10" s="62" t="s">
        <v>29</v>
      </c>
      <c r="I10" s="62" t="s">
        <v>30</v>
      </c>
      <c r="J10" s="62" t="s">
        <v>18</v>
      </c>
      <c r="K10" s="62" t="s">
        <v>32</v>
      </c>
      <c r="L10" s="62" t="s">
        <v>25</v>
      </c>
    </row>
    <row r="11" spans="4:12" ht="12.75">
      <c r="D11" s="62" t="s">
        <v>43</v>
      </c>
      <c r="E11" s="62">
        <v>19</v>
      </c>
      <c r="F11" s="62">
        <v>4</v>
      </c>
      <c r="G11" s="62">
        <v>7</v>
      </c>
      <c r="H11" s="62">
        <v>30</v>
      </c>
      <c r="I11" s="62">
        <v>7</v>
      </c>
      <c r="J11" s="62">
        <v>24</v>
      </c>
      <c r="K11" s="62">
        <v>5</v>
      </c>
      <c r="L11" s="62"/>
    </row>
    <row r="12" spans="4:12" ht="12.75">
      <c r="D12" s="62">
        <v>2008</v>
      </c>
      <c r="E12" s="62">
        <f>MOD($D12,E11)</f>
        <v>13</v>
      </c>
      <c r="F12" s="62">
        <f>MOD($D12,F11)</f>
        <v>0</v>
      </c>
      <c r="G12" s="62">
        <f>MOD($D12,G11)</f>
        <v>6</v>
      </c>
      <c r="H12" s="62">
        <f>MOD(E12*E11+J11,H11)</f>
        <v>1</v>
      </c>
      <c r="I12" s="62">
        <f>MOD(2*F12+4*G12+6*H12+K11,I11)</f>
        <v>0</v>
      </c>
      <c r="J12" s="62"/>
      <c r="K12" s="62"/>
      <c r="L12" s="69">
        <f>DATEVALUE(D12&amp;"-3-22")+H12+I12</f>
        <v>39530</v>
      </c>
    </row>
    <row r="13" spans="4:12" ht="12.75">
      <c r="D13">
        <f>YEAR(D14)</f>
        <v>2008</v>
      </c>
      <c r="H13" s="62">
        <f>MOD(MOD(D12,19)*19+24,30)</f>
        <v>1</v>
      </c>
      <c r="I13" s="62">
        <f>MOD(2*MOD(D12,4)+4*MOD(D12,7)+6*MOD(MOD(D12,19)*19+24,30)+5,7)</f>
        <v>0</v>
      </c>
      <c r="L13" s="69">
        <f>DATEVALUE(YEAR(D14)&amp;"-3-22")+MOD(MOD(YEAR(D14),19)*19+24,30)+MOD(2*MOD(YEAR(D14),4)+4*MOD(YEAR(D14),7)+6*MOD(MOD(YEAR(D14),19)*19+24,30)+5,7)</f>
        <v>39530</v>
      </c>
    </row>
    <row r="14" ht="12.75">
      <c r="D14" s="60">
        <v>39599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pawelz</dc:creator>
  <cp:keywords/>
  <dc:description/>
  <cp:lastModifiedBy>Koral Ewa</cp:lastModifiedBy>
  <cp:lastPrinted>2021-10-05T12:02:15Z</cp:lastPrinted>
  <dcterms:created xsi:type="dcterms:W3CDTF">2005-02-28T11:56:20Z</dcterms:created>
  <dcterms:modified xsi:type="dcterms:W3CDTF">2022-01-21T10:24:56Z</dcterms:modified>
  <cp:category/>
  <cp:version/>
  <cp:contentType/>
  <cp:contentStatus/>
</cp:coreProperties>
</file>